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1 квартал\3- 50-КС-2017_Перевод печей УПВ на природный газ (2 этап)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'9.1.'!$A$1:$G$43</definedName>
    <definedName name="_xlnm.Print_Area" localSheetId="2">'Пр. 9.2.'!$A$1:$I$29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36" i="54" l="1"/>
  <c r="D38" i="54" s="1"/>
  <c r="C36" i="54"/>
  <c r="C38" i="54" s="1"/>
  <c r="D17" i="54" l="1"/>
  <c r="D23" i="54"/>
  <c r="D25" i="54" s="1"/>
  <c r="D24" i="54" l="1"/>
  <c r="D9" i="54" l="1"/>
  <c r="D10" i="54" l="1"/>
  <c r="D11" i="54"/>
  <c r="D13" i="54"/>
  <c r="D19" i="54" s="1"/>
  <c r="D15" i="54"/>
  <c r="D27" i="54" l="1"/>
</calcChain>
</file>

<file path=xl/sharedStrings.xml><?xml version="1.0" encoding="utf-8"?>
<sst xmlns="http://schemas.openxmlformats.org/spreadsheetml/2006/main" count="212" uniqueCount="185">
  <si>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</si>
  <si>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</si>
  <si>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</si>
  <si>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</si>
  <si>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</si>
  <si>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</si>
  <si>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</si>
  <si>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</si>
  <si>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</si>
  <si>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</si>
  <si>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</si>
  <si>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</si>
  <si>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</si>
  <si>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</si>
  <si>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</si>
  <si>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</si>
  <si>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</si>
  <si>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</si>
  <si>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</si>
  <si>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</si>
  <si>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</si>
  <si>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</si>
  <si>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</si>
  <si>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</si>
  <si>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</si>
  <si>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</si>
  <si>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</si>
  <si>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</si>
  <si>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</si>
  <si>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</si>
  <si>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</si>
  <si>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</si>
  <si>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</si>
  <si>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</si>
  <si>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</si>
  <si>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</si>
  <si>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</si>
  <si>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</si>
  <si>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</si>
  <si>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</si>
  <si>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</si>
  <si>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</si>
  <si>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</si>
  <si>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</si>
  <si>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</si>
  <si>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</si>
  <si>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</si>
  <si>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</si>
  <si>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</si>
  <si>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</si>
  <si>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</si>
  <si>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</si>
  <si>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</si>
  <si>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</si>
  <si>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</si>
  <si>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</si>
  <si>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</si>
  <si>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</si>
  <si>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</si>
  <si>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</si>
  <si>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</si>
  <si>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</si>
  <si>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</si>
  <si>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</si>
  <si>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</si>
  <si>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</si>
  <si>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</si>
  <si>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</si>
  <si>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</si>
  <si>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</si>
  <si>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</si>
  <si>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</si>
  <si>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</si>
  <si>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</si>
  <si>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</si>
  <si>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</si>
  <si>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</si>
  <si>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</si>
  <si>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</si>
  <si>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</si>
  <si>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</si>
  <si>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</si>
  <si>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</si>
  <si>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</si>
  <si>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</si>
  <si>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</si>
  <si>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</si>
  <si>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</si>
  <si>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</si>
  <si>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</si>
  <si>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</si>
  <si>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</si>
  <si>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</si>
  <si>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</si>
  <si>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</si>
  <si>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</si>
  <si>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</si>
  <si>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</si>
  <si>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</si>
  <si>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</si>
  <si>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</si>
  <si>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</si>
  <si>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</si>
  <si>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</si>
  <si>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</si>
  <si>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</si>
  <si>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</si>
  <si>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</si>
  <si>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</si>
  <si>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</si>
  <si>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</si>
  <si>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</si>
  <si>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Заработная плата (ЗП), руб.</t>
  </si>
  <si>
    <t>Кэффициент на стесненные условия (Кст.пнр)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</si>
  <si>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</si>
  <si>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</si>
  <si>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</si>
  <si>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</si>
  <si>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</si>
  <si>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</si>
  <si>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</si>
  <si>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</si>
  <si>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</si>
  <si>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</si>
  <si>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</si>
  <si>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</si>
  <si>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</si>
  <si>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</si>
  <si>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</si>
  <si>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</si>
  <si>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</si>
  <si>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</si>
  <si>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</si>
  <si>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</si>
  <si>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</si>
  <si>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</si>
  <si>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</si>
  <si>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</si>
  <si>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</si>
  <si>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</si>
  <si>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</si>
  <si>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</si>
  <si>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</si>
  <si>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</si>
  <si>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</si>
  <si>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</si>
  <si>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</si>
  <si>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</si>
  <si>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</si>
  <si>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</si>
  <si>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</si>
  <si>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</si>
  <si>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</si>
  <si>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</si>
  <si>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</si>
  <si>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</si>
  <si>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</si>
  <si>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</si>
  <si>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</si>
  <si>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</si>
  <si>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</si>
  <si>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</si>
  <si>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</si>
  <si>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«Комплекс работ по по замене сырья установок УПВ на природный газ. Перевод технологических печей с жидкого топлива на природный газ (II этап)».</t>
  </si>
  <si>
    <t xml:space="preserve"> накладных расходов и сметной прибыли (в среднем,исходя из видов работ-электрика, КИП, ОВ, общестроительные работы и ТМ) , расчет средних величин НР и СП приведен ниже:</t>
  </si>
  <si>
    <t>ИТОГО В СРЕДНЕМ</t>
  </si>
  <si>
    <t>электротехнические работы (ЭМ)-30% от суммы опциона по СМР</t>
  </si>
  <si>
    <t>КИПиА (АТХ)-20% от суммы опциона по СМР</t>
  </si>
  <si>
    <t>монтаж систем вентиляции (ОВ)-10% от суммы опциона по СМР</t>
  </si>
  <si>
    <t>общестр. работы (КЖ, ГП, ППР)-20 % от суммы опциона по СМР</t>
  </si>
  <si>
    <t>монтаж трубопроводов (ТМ, ППР)-20% от суммы опциона по СМР</t>
  </si>
  <si>
    <t>Требуется для определения транспортных расходов</t>
  </si>
  <si>
    <t>∑ пп. 2-13</t>
  </si>
  <si>
    <t>∑ пп.15-16 * НРпнр</t>
  </si>
  <si>
    <t>∑ пп.15-16 * СП пнр</t>
  </si>
  <si>
    <t>∑ пп.15-18</t>
  </si>
  <si>
    <t>пп. 14+19</t>
  </si>
  <si>
    <t>пп.20 (минимальная) - пп.20 (оферта N)</t>
  </si>
  <si>
    <t>Оцениваемый параметр
(ЗП план.пнр = ДР*0,05)</t>
  </si>
  <si>
    <t>Оцениваемый параметр
(ЗП план = ДР*0,11)</t>
  </si>
  <si>
    <t>а при указании претендентом НР и СП в процентном выражении - для расчета  принимается процент претендента.</t>
  </si>
  <si>
    <r>
      <t xml:space="preserve">** - при указании претендентом в Регламенте ПНР  на доп.работы накладных расходов и см.прибыли - </t>
    </r>
    <r>
      <rPr>
        <b/>
        <sz val="11"/>
        <rFont val="Times New Roman"/>
        <family val="1"/>
        <charset val="204"/>
      </rPr>
      <t>"по видам работ"</t>
    </r>
  </si>
  <si>
    <r>
      <t xml:space="preserve">* - при указании претендентом в Регламенте СМР на доп.работы накладных расходов и см.прибыли - </t>
    </r>
    <r>
      <rPr>
        <b/>
        <sz val="11"/>
        <color theme="1"/>
        <rFont val="Times New Roman"/>
        <family val="1"/>
        <charset val="204"/>
      </rPr>
      <t>"по видам работ"</t>
    </r>
    <r>
      <rPr>
        <sz val="11"/>
        <color theme="1"/>
        <rFont val="Times New Roman"/>
        <family val="1"/>
        <charset val="204"/>
      </rPr>
      <t xml:space="preserve">, для данной методики принимается усредненный процент </t>
    </r>
  </si>
  <si>
    <t>Приложение № 9.1. к ПДО</t>
  </si>
  <si>
    <t>Приложение № 9.2.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</si>
</sst>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6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7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0" borderId="0" xfId="33" applyFont="1" applyFill="1"/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10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3" fontId="26" fillId="0" borderId="12" xfId="33" applyNumberFormat="1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34" fillId="0" borderId="0" xfId="33" applyFont="1" applyFill="1" applyAlignment="1">
      <alignment horizontal="right"/>
    </xf>
    <xf numFmtId="0" fontId="34" fillId="0" borderId="0" xfId="33" applyFont="1" applyFill="1"/>
    <xf numFmtId="0" fontId="34" fillId="0" borderId="13" xfId="33" applyFont="1" applyFill="1" applyBorder="1" applyAlignment="1">
      <alignment horizontal="right"/>
    </xf>
    <xf numFmtId="0" fontId="34" fillId="0" borderId="0" xfId="33" applyFont="1" applyFill="1" applyBorder="1"/>
    <xf numFmtId="0" fontId="20" fillId="0" borderId="0" xfId="33" applyFont="1" applyFill="1" applyAlignment="1">
      <alignment horizontal="center"/>
    </xf>
    <xf numFmtId="9" fontId="34" fillId="0" borderId="0" xfId="33" applyNumberFormat="1" applyFont="1" applyFill="1"/>
    <xf numFmtId="9" fontId="34" fillId="0" borderId="13" xfId="33" applyNumberFormat="1" applyFont="1" applyFill="1" applyBorder="1"/>
    <xf numFmtId="0" fontId="26" fillId="5" borderId="10" xfId="33" applyFont="1" applyFill="1" applyBorder="1" applyAlignment="1">
      <alignment horizontal="left" vertical="center" wrapText="1"/>
    </xf>
    <xf numFmtId="0" fontId="33" fillId="4" borderId="19" xfId="33" applyFont="1" applyFill="1" applyBorder="1" applyAlignment="1">
      <alignment horizontal="center" vertical="center" wrapText="1"/>
    </xf>
    <xf numFmtId="3" fontId="26" fillId="0" borderId="20" xfId="33" applyNumberFormat="1" applyFont="1" applyFill="1" applyBorder="1" applyAlignment="1">
      <alignment horizontal="center" vertical="center" wrapText="1"/>
    </xf>
    <xf numFmtId="0" fontId="26" fillId="0" borderId="20" xfId="33" applyFont="1" applyFill="1" applyBorder="1" applyAlignment="1">
      <alignment horizontal="center" vertical="center" wrapText="1"/>
    </xf>
    <xf numFmtId="0" fontId="26" fillId="5" borderId="20" xfId="33" applyFont="1" applyFill="1" applyBorder="1" applyAlignment="1">
      <alignment horizontal="left" vertical="center" wrapText="1"/>
    </xf>
    <xf numFmtId="0" fontId="33" fillId="4" borderId="21" xfId="33" applyFont="1" applyFill="1" applyBorder="1" applyAlignment="1">
      <alignment horizontal="center" vertical="center" wrapText="1"/>
    </xf>
    <xf numFmtId="0" fontId="26" fillId="6" borderId="10" xfId="33" applyFont="1" applyFill="1" applyBorder="1" applyAlignment="1">
      <alignment horizontal="left" vertical="center" wrapText="1"/>
    </xf>
    <xf numFmtId="0" fontId="23" fillId="3" borderId="10" xfId="33" applyFont="1" applyFill="1" applyBorder="1" applyAlignment="1">
      <alignment horizontal="center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3" fontId="23" fillId="4" borderId="19" xfId="33" applyNumberFormat="1" applyFont="1" applyFill="1" applyBorder="1" applyAlignment="1">
      <alignment horizontal="center" vertical="center" wrapText="1"/>
    </xf>
    <xf numFmtId="3" fontId="24" fillId="0" borderId="20" xfId="33" applyNumberFormat="1" applyFont="1" applyFill="1" applyBorder="1" applyAlignment="1">
      <alignment horizontal="left" vertical="center" wrapText="1"/>
    </xf>
    <xf numFmtId="3" fontId="20" fillId="0" borderId="20" xfId="33" applyNumberFormat="1" applyFont="1" applyFill="1" applyBorder="1" applyAlignment="1">
      <alignment horizontal="center" vertical="center" wrapText="1"/>
    </xf>
    <xf numFmtId="3" fontId="23" fillId="0" borderId="20" xfId="33" applyNumberFormat="1" applyFont="1" applyFill="1" applyBorder="1" applyAlignment="1">
      <alignment horizontal="center" vertical="center" wrapText="1"/>
    </xf>
    <xf numFmtId="3" fontId="23" fillId="5" borderId="20" xfId="33" applyNumberFormat="1" applyFont="1" applyFill="1" applyBorder="1" applyAlignment="1">
      <alignment horizontal="center" vertical="center" wrapText="1"/>
    </xf>
    <xf numFmtId="3" fontId="23" fillId="4" borderId="21" xfId="33" applyNumberFormat="1" applyFont="1" applyFill="1" applyBorder="1" applyAlignment="1">
      <alignment horizontal="center" vertical="center" wrapText="1"/>
    </xf>
    <xf numFmtId="3" fontId="24" fillId="0" borderId="12" xfId="33" applyNumberFormat="1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0" fillId="3" borderId="27" xfId="33" applyFont="1" applyFill="1" applyBorder="1" applyAlignment="1">
      <alignment horizontal="center" vertical="center" wrapText="1"/>
    </xf>
    <xf numFmtId="0" fontId="23" fillId="5" borderId="15" xfId="33" applyFont="1" applyFill="1" applyBorder="1" applyAlignment="1">
      <alignment horizontal="center" vertical="center" wrapText="1"/>
    </xf>
    <xf numFmtId="0" fontId="20" fillId="4" borderId="0" xfId="33" applyFont="1" applyFill="1" applyBorder="1" applyAlignment="1">
      <alignment horizontal="center" vertical="center" wrapText="1"/>
    </xf>
    <xf numFmtId="9" fontId="26" fillId="0" borderId="3" xfId="33" applyNumberFormat="1" applyFont="1" applyFill="1" applyBorder="1" applyAlignment="1">
      <alignment horizontal="center" vertical="center" wrapText="1"/>
    </xf>
    <xf numFmtId="3" fontId="25" fillId="5" borderId="3" xfId="33" applyNumberFormat="1" applyFont="1" applyFill="1" applyBorder="1" applyAlignment="1">
      <alignment horizontal="center" vertical="center" wrapText="1"/>
    </xf>
    <xf numFmtId="0" fontId="23" fillId="4" borderId="11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6" xfId="33" applyNumberFormat="1" applyFont="1" applyFill="1" applyBorder="1" applyAlignment="1">
      <alignment horizontal="center" vertical="center" wrapText="1"/>
    </xf>
    <xf numFmtId="9" fontId="26" fillId="0" borderId="28" xfId="33" applyNumberFormat="1" applyFont="1" applyFill="1" applyBorder="1" applyAlignment="1">
      <alignment horizontal="center" vertical="center" wrapText="1"/>
    </xf>
    <xf numFmtId="0" fontId="20" fillId="5" borderId="15" xfId="33" applyFont="1" applyFill="1" applyBorder="1" applyAlignment="1">
      <alignment horizontal="center" vertical="center" wrapText="1"/>
    </xf>
    <xf numFmtId="9" fontId="21" fillId="5" borderId="15" xfId="33" applyNumberFormat="1" applyFont="1" applyFill="1" applyBorder="1" applyAlignment="1">
      <alignment horizontal="center" vertical="center" wrapText="1"/>
    </xf>
    <xf numFmtId="0" fontId="20" fillId="6" borderId="15" xfId="33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0" fontId="23" fillId="4" borderId="19" xfId="33" applyFont="1" applyFill="1" applyBorder="1" applyAlignment="1">
      <alignment horizontal="center" vertical="center" wrapText="1"/>
    </xf>
    <xf numFmtId="4" fontId="23" fillId="0" borderId="20" xfId="33" applyNumberFormat="1" applyFont="1" applyFill="1" applyBorder="1" applyAlignment="1">
      <alignment horizontal="center" vertical="center" wrapText="1"/>
    </xf>
    <xf numFmtId="9" fontId="23" fillId="0" borderId="20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center" vertical="center" wrapText="1"/>
    </xf>
    <xf numFmtId="0" fontId="23" fillId="4" borderId="21" xfId="33" applyFont="1" applyFill="1" applyBorder="1" applyAlignment="1">
      <alignment horizontal="center" vertical="center" wrapText="1"/>
    </xf>
    <xf numFmtId="3" fontId="23" fillId="0" borderId="12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49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0" fillId="4" borderId="22" xfId="33" applyFont="1" applyFill="1" applyBorder="1" applyAlignment="1">
      <alignment horizontal="center" vertical="center" wrapText="1"/>
    </xf>
    <xf numFmtId="49" fontId="20" fillId="0" borderId="25" xfId="33" applyNumberFormat="1" applyFont="1" applyBorder="1" applyAlignment="1">
      <alignment horizontal="center" vertical="center" wrapText="1"/>
    </xf>
    <xf numFmtId="49" fontId="20" fillId="0" borderId="30" xfId="33" applyNumberFormat="1" applyFont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3" fontId="23" fillId="5" borderId="31" xfId="33" applyNumberFormat="1" applyFont="1" applyFill="1" applyBorder="1" applyAlignment="1">
      <alignment horizontal="center" vertical="center" wrapText="1"/>
    </xf>
    <xf numFmtId="3" fontId="20" fillId="4" borderId="32" xfId="33" applyNumberFormat="1" applyFont="1" applyFill="1" applyBorder="1" applyAlignment="1">
      <alignment horizontal="center" vertical="center" wrapText="1"/>
    </xf>
    <xf numFmtId="3" fontId="23" fillId="0" borderId="33" xfId="33" applyNumberFormat="1" applyFont="1" applyFill="1" applyBorder="1" applyAlignment="1">
      <alignment horizontal="center" vertical="center" wrapText="1"/>
    </xf>
    <xf numFmtId="3" fontId="25" fillId="0" borderId="33" xfId="33" applyNumberFormat="1" applyFont="1" applyFill="1" applyBorder="1" applyAlignment="1">
      <alignment horizontal="center" vertical="center" wrapText="1"/>
    </xf>
    <xf numFmtId="3" fontId="25" fillId="5" borderId="33" xfId="33" applyNumberFormat="1" applyFont="1" applyFill="1" applyBorder="1" applyAlignment="1">
      <alignment horizontal="center" vertical="center" wrapText="1"/>
    </xf>
    <xf numFmtId="3" fontId="25" fillId="4" borderId="14" xfId="33" applyNumberFormat="1" applyFont="1" applyFill="1" applyBorder="1" applyAlignment="1">
      <alignment horizontal="center" vertical="center" wrapText="1"/>
    </xf>
    <xf numFmtId="3" fontId="25" fillId="0" borderId="34" xfId="33" applyNumberFormat="1" applyFont="1" applyFill="1" applyBorder="1" applyAlignment="1">
      <alignment horizontal="center" vertical="center" wrapText="1"/>
    </xf>
    <xf numFmtId="3" fontId="25" fillId="0" borderId="33" xfId="33" applyNumberFormat="1" applyFont="1" applyBorder="1" applyAlignment="1">
      <alignment horizontal="center" vertical="center" wrapText="1"/>
    </xf>
    <xf numFmtId="3" fontId="20" fillId="5" borderId="31" xfId="33" applyNumberFormat="1" applyFont="1" applyFill="1" applyBorder="1" applyAlignment="1">
      <alignment horizontal="center" vertical="center" wrapText="1"/>
    </xf>
    <xf numFmtId="3" fontId="20" fillId="6" borderId="31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left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0" fillId="0" borderId="20" xfId="33" applyFont="1" applyFill="1" applyBorder="1" applyAlignment="1">
      <alignment horizontal="left" vertical="center" wrapText="1"/>
    </xf>
    <xf numFmtId="0" fontId="23" fillId="5" borderId="20" xfId="33" applyFont="1" applyFill="1" applyBorder="1" applyAlignment="1">
      <alignment horizontal="left" vertical="center" wrapText="1"/>
    </xf>
    <xf numFmtId="0" fontId="21" fillId="4" borderId="21" xfId="33" applyFont="1" applyFill="1" applyBorder="1" applyAlignment="1">
      <alignment horizontal="center" vertical="center" wrapText="1"/>
    </xf>
    <xf numFmtId="0" fontId="20" fillId="0" borderId="12" xfId="33" applyFont="1" applyBorder="1" applyAlignment="1">
      <alignment horizontal="left" vertical="center" wrapText="1"/>
    </xf>
    <xf numFmtId="0" fontId="20" fillId="0" borderId="20" xfId="33" applyFont="1" applyBorder="1" applyAlignment="1">
      <alignment horizontal="left" vertical="center" wrapText="1"/>
    </xf>
    <xf numFmtId="0" fontId="20" fillId="0" borderId="35" xfId="33" applyFont="1" applyBorder="1" applyAlignment="1">
      <alignment horizontal="left" vertical="center" wrapText="1"/>
    </xf>
    <xf numFmtId="0" fontId="20" fillId="5" borderId="10" xfId="33" applyFont="1" applyFill="1" applyBorder="1" applyAlignment="1">
      <alignment horizontal="left" vertical="center" wrapText="1"/>
    </xf>
    <xf numFmtId="0" fontId="20" fillId="6" borderId="10" xfId="33" applyFont="1" applyFill="1" applyBorder="1" applyAlignment="1">
      <alignment horizontal="left" vertical="center" wrapText="1"/>
    </xf>
    <xf numFmtId="49" fontId="20" fillId="0" borderId="25" xfId="33" applyNumberFormat="1" applyFont="1" applyFill="1" applyBorder="1" applyAlignment="1">
      <alignment horizontal="center" vertical="center" wrapText="1"/>
    </xf>
    <xf numFmtId="49" fontId="23" fillId="5" borderId="25" xfId="33" applyNumberFormat="1" applyFont="1" applyFill="1" applyBorder="1" applyAlignment="1">
      <alignment horizontal="center" vertical="center" wrapText="1"/>
    </xf>
    <xf numFmtId="0" fontId="26" fillId="3" borderId="17" xfId="33" applyFont="1" applyFill="1" applyBorder="1" applyAlignment="1">
      <alignment horizontal="center" vertical="center" wrapText="1"/>
    </xf>
    <xf numFmtId="0" fontId="26" fillId="3" borderId="18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7" xfId="33" applyFont="1" applyFill="1" applyBorder="1" applyAlignment="1">
      <alignment horizontal="center" vertical="center" wrapText="1"/>
    </xf>
    <xf numFmtId="0" fontId="20" fillId="3" borderId="8" xfId="33" applyFont="1" applyFill="1" applyBorder="1" applyAlignment="1">
      <alignment horizontal="center" vertical="center" wrapText="1"/>
    </xf>
    <xf numFmtId="0" fontId="20" fillId="3" borderId="9" xfId="33" applyFont="1" applyFill="1" applyBorder="1" applyAlignment="1">
      <alignment horizontal="center" vertical="center" wrapText="1"/>
    </xf>
    <xf numFmtId="0" fontId="23" fillId="3" borderId="29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31" fillId="0" borderId="11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="90" zoomScaleNormal="90" zoomScaleSheetLayoutView="90" workbookViewId="0">
      <selection activeCell="A2" sqref="A2:F2"/>
    </sheetView>
  </sheetViews>
  <sheetFormatPr defaultRowHeight="15" x14ac:dyDescent="0.25"/>
  <cols>
    <col min="1" max="1" width="5" style="17" customWidth="1"/>
    <col min="2" max="2" width="57.28515625" style="17" customWidth="1"/>
    <col min="3" max="3" width="13.140625" style="17" customWidth="1"/>
    <col min="4" max="4" width="15.140625" style="17" customWidth="1"/>
    <col min="5" max="5" width="16.7109375" style="17" customWidth="1"/>
    <col min="6" max="6" width="40.140625" style="17" customWidth="1"/>
    <col min="7" max="7" width="38.140625" style="44" customWidth="1"/>
    <col min="8" max="16384" width="9.140625" style="17"/>
  </cols>
  <sheetData>
    <row r="1" spans="1:10" ht="16.5" customHeight="1" x14ac:dyDescent="0.25">
      <c r="G1" s="17" t="s">
        <v>183</v>
      </c>
    </row>
    <row r="2" spans="1:10" ht="30" customHeight="1" x14ac:dyDescent="0.25">
      <c r="A2" s="125" t="s">
        <v>115</v>
      </c>
      <c r="B2" s="126"/>
      <c r="C2" s="126"/>
      <c r="D2" s="126"/>
      <c r="E2" s="126"/>
      <c r="F2" s="126"/>
    </row>
    <row r="3" spans="1:10" ht="18.75" customHeight="1" thickBot="1" x14ac:dyDescent="0.3">
      <c r="A3" s="18"/>
      <c r="B3" s="134" t="s">
        <v>163</v>
      </c>
      <c r="C3" s="134"/>
      <c r="D3" s="134"/>
      <c r="E3" s="134"/>
      <c r="F3" s="134"/>
      <c r="G3" s="45"/>
      <c r="H3" s="43"/>
      <c r="I3" s="43"/>
      <c r="J3" s="43"/>
    </row>
    <row r="4" spans="1:10" ht="24.75" customHeight="1" thickBot="1" x14ac:dyDescent="0.3">
      <c r="A4" s="127" t="s">
        <v>110</v>
      </c>
      <c r="B4" s="129" t="s">
        <v>67</v>
      </c>
      <c r="C4" s="127" t="s">
        <v>68</v>
      </c>
      <c r="D4" s="131"/>
      <c r="E4" s="132" t="s">
        <v>162</v>
      </c>
      <c r="F4" s="133"/>
      <c r="G4" s="123" t="s">
        <v>144</v>
      </c>
    </row>
    <row r="5" spans="1:10" ht="62.25" customHeight="1" thickBot="1" x14ac:dyDescent="0.3">
      <c r="A5" s="128"/>
      <c r="B5" s="130"/>
      <c r="C5" s="48" t="s">
        <v>116</v>
      </c>
      <c r="D5" s="74" t="s">
        <v>154</v>
      </c>
      <c r="E5" s="63" t="s">
        <v>118</v>
      </c>
      <c r="F5" s="63" t="s">
        <v>157</v>
      </c>
      <c r="G5" s="124"/>
    </row>
    <row r="6" spans="1:10" ht="33" customHeight="1" thickBot="1" x14ac:dyDescent="0.3">
      <c r="A6" s="94" t="s">
        <v>96</v>
      </c>
      <c r="B6" s="111" t="s">
        <v>117</v>
      </c>
      <c r="C6" s="101" t="s">
        <v>104</v>
      </c>
      <c r="D6" s="75"/>
      <c r="E6" s="86" t="s">
        <v>87</v>
      </c>
      <c r="F6" s="64" t="s">
        <v>87</v>
      </c>
      <c r="G6" s="56"/>
    </row>
    <row r="7" spans="1:10" x14ac:dyDescent="0.25">
      <c r="A7" s="95"/>
      <c r="B7" s="112" t="s">
        <v>85</v>
      </c>
      <c r="C7" s="102"/>
      <c r="D7" s="76"/>
      <c r="E7" s="87"/>
      <c r="F7" s="65"/>
      <c r="G7" s="57"/>
    </row>
    <row r="8" spans="1:10" ht="30.75" customHeight="1" x14ac:dyDescent="0.25">
      <c r="A8" s="121" t="s">
        <v>60</v>
      </c>
      <c r="B8" s="113" t="s">
        <v>112</v>
      </c>
      <c r="C8" s="103"/>
      <c r="D8" s="77">
        <v>0.11</v>
      </c>
      <c r="E8" s="68" t="s">
        <v>160</v>
      </c>
      <c r="F8" s="66" t="s">
        <v>161</v>
      </c>
      <c r="G8" s="58" t="s">
        <v>179</v>
      </c>
    </row>
    <row r="9" spans="1:10" ht="23.25" customHeight="1" x14ac:dyDescent="0.25">
      <c r="A9" s="121" t="s">
        <v>61</v>
      </c>
      <c r="B9" s="113" t="s">
        <v>69</v>
      </c>
      <c r="C9" s="104"/>
      <c r="D9" s="77">
        <f>D8*0.15</f>
        <v>1.6500000000000001E-2</v>
      </c>
      <c r="E9" s="88" t="s">
        <v>93</v>
      </c>
      <c r="F9" s="67" t="s">
        <v>102</v>
      </c>
      <c r="G9" s="59" t="s">
        <v>145</v>
      </c>
    </row>
    <row r="10" spans="1:10" s="19" customFormat="1" ht="18.75" customHeight="1" x14ac:dyDescent="0.25">
      <c r="A10" s="121" t="s">
        <v>62</v>
      </c>
      <c r="B10" s="113" t="s">
        <v>121</v>
      </c>
      <c r="C10" s="104"/>
      <c r="D10" s="77">
        <f>(D8+D9)*0.81</f>
        <v>0.10246500000000001</v>
      </c>
      <c r="E10" s="68" t="s">
        <v>94</v>
      </c>
      <c r="F10" s="67" t="s">
        <v>109</v>
      </c>
      <c r="G10" s="59" t="s">
        <v>145</v>
      </c>
    </row>
    <row r="11" spans="1:10" s="19" customFormat="1" ht="18.75" customHeight="1" x14ac:dyDescent="0.25">
      <c r="A11" s="121" t="s">
        <v>63</v>
      </c>
      <c r="B11" s="113" t="s">
        <v>122</v>
      </c>
      <c r="C11" s="104"/>
      <c r="D11" s="77">
        <f>(D8+D9)*0.5</f>
        <v>6.3250000000000001E-2</v>
      </c>
      <c r="E11" s="68" t="s">
        <v>95</v>
      </c>
      <c r="F11" s="67" t="s">
        <v>111</v>
      </c>
      <c r="G11" s="59" t="s">
        <v>145</v>
      </c>
    </row>
    <row r="12" spans="1:10" s="19" customFormat="1" ht="31.5" customHeight="1" x14ac:dyDescent="0.25">
      <c r="A12" s="121" t="s">
        <v>64</v>
      </c>
      <c r="B12" s="113" t="s">
        <v>80</v>
      </c>
      <c r="C12" s="104"/>
      <c r="D12" s="77">
        <v>0.4</v>
      </c>
      <c r="E12" s="68" t="s">
        <v>87</v>
      </c>
      <c r="F12" s="67" t="s">
        <v>92</v>
      </c>
      <c r="G12" s="59" t="s">
        <v>155</v>
      </c>
    </row>
    <row r="13" spans="1:10" s="19" customFormat="1" ht="19.5" customHeight="1" x14ac:dyDescent="0.25">
      <c r="A13" s="121" t="s">
        <v>65</v>
      </c>
      <c r="B13" s="113" t="s">
        <v>81</v>
      </c>
      <c r="C13" s="104"/>
      <c r="D13" s="77">
        <f>0.12*D12</f>
        <v>4.8000000000000001E-2</v>
      </c>
      <c r="E13" s="89" t="s">
        <v>91</v>
      </c>
      <c r="F13" s="68" t="s">
        <v>82</v>
      </c>
      <c r="G13" s="59" t="s">
        <v>145</v>
      </c>
    </row>
    <row r="14" spans="1:10" s="19" customFormat="1" ht="32.25" customHeight="1" x14ac:dyDescent="0.25">
      <c r="A14" s="121" t="s">
        <v>66</v>
      </c>
      <c r="B14" s="113" t="s">
        <v>147</v>
      </c>
      <c r="C14" s="104"/>
      <c r="D14" s="77">
        <v>0.05</v>
      </c>
      <c r="E14" s="68" t="s">
        <v>87</v>
      </c>
      <c r="F14" s="67" t="s">
        <v>146</v>
      </c>
      <c r="G14" s="59" t="s">
        <v>155</v>
      </c>
    </row>
    <row r="15" spans="1:10" s="19" customFormat="1" ht="18" customHeight="1" x14ac:dyDescent="0.25">
      <c r="A15" s="121" t="s">
        <v>71</v>
      </c>
      <c r="B15" s="113" t="s">
        <v>148</v>
      </c>
      <c r="C15" s="104"/>
      <c r="D15" s="77">
        <f>0.02*D14</f>
        <v>1E-3</v>
      </c>
      <c r="E15" s="89" t="s">
        <v>90</v>
      </c>
      <c r="F15" s="68" t="s">
        <v>149</v>
      </c>
      <c r="G15" s="59" t="s">
        <v>145</v>
      </c>
    </row>
    <row r="16" spans="1:10" s="19" customFormat="1" ht="29.25" customHeight="1" x14ac:dyDescent="0.25">
      <c r="A16" s="121" t="s">
        <v>73</v>
      </c>
      <c r="B16" s="113" t="s">
        <v>105</v>
      </c>
      <c r="C16" s="104"/>
      <c r="D16" s="77">
        <v>0</v>
      </c>
      <c r="E16" s="68" t="s">
        <v>87</v>
      </c>
      <c r="F16" s="68" t="s">
        <v>150</v>
      </c>
      <c r="G16" s="58" t="s">
        <v>171</v>
      </c>
    </row>
    <row r="17" spans="1:7" s="19" customFormat="1" ht="24.75" customHeight="1" x14ac:dyDescent="0.25">
      <c r="A17" s="121" t="s">
        <v>74</v>
      </c>
      <c r="B17" s="113" t="s">
        <v>106</v>
      </c>
      <c r="C17" s="104"/>
      <c r="D17" s="77">
        <f>0.03*D16</f>
        <v>0</v>
      </c>
      <c r="E17" s="89" t="s">
        <v>89</v>
      </c>
      <c r="F17" s="68" t="s">
        <v>107</v>
      </c>
      <c r="G17" s="59" t="s">
        <v>145</v>
      </c>
    </row>
    <row r="18" spans="1:7" ht="23.25" customHeight="1" x14ac:dyDescent="0.25">
      <c r="A18" s="121" t="s">
        <v>75</v>
      </c>
      <c r="B18" s="113" t="s">
        <v>70</v>
      </c>
      <c r="C18" s="104"/>
      <c r="D18" s="77">
        <v>0.08</v>
      </c>
      <c r="E18" s="68" t="s">
        <v>87</v>
      </c>
      <c r="F18" s="67" t="s">
        <v>97</v>
      </c>
      <c r="G18" s="59" t="s">
        <v>156</v>
      </c>
    </row>
    <row r="19" spans="1:7" ht="24.75" customHeight="1" x14ac:dyDescent="0.25">
      <c r="A19" s="121" t="s">
        <v>76</v>
      </c>
      <c r="B19" s="113" t="s">
        <v>72</v>
      </c>
      <c r="C19" s="104"/>
      <c r="D19" s="77">
        <f>(D8+D9+D12+D13+D16+D17+D18)*0.0308</f>
        <v>2.0158599999999999E-2</v>
      </c>
      <c r="E19" s="88" t="s">
        <v>88</v>
      </c>
      <c r="F19" s="67" t="s">
        <v>119</v>
      </c>
      <c r="G19" s="59" t="s">
        <v>145</v>
      </c>
    </row>
    <row r="20" spans="1:7" ht="33" customHeight="1" x14ac:dyDescent="0.25">
      <c r="A20" s="122" t="s">
        <v>77</v>
      </c>
      <c r="B20" s="114" t="s">
        <v>101</v>
      </c>
      <c r="C20" s="105"/>
      <c r="D20" s="78"/>
      <c r="E20" s="90"/>
      <c r="F20" s="69" t="s">
        <v>172</v>
      </c>
      <c r="G20" s="60"/>
    </row>
    <row r="21" spans="1:7" ht="21.75" customHeight="1" thickBot="1" x14ac:dyDescent="0.3">
      <c r="A21" s="96"/>
      <c r="B21" s="115" t="s">
        <v>86</v>
      </c>
      <c r="C21" s="106"/>
      <c r="D21" s="79"/>
      <c r="E21" s="91"/>
      <c r="F21" s="70"/>
      <c r="G21" s="61"/>
    </row>
    <row r="22" spans="1:7" ht="36.75" customHeight="1" x14ac:dyDescent="0.25">
      <c r="A22" s="97" t="s">
        <v>78</v>
      </c>
      <c r="B22" s="116" t="s">
        <v>112</v>
      </c>
      <c r="C22" s="107"/>
      <c r="D22" s="80">
        <v>0.05</v>
      </c>
      <c r="E22" s="92" t="s">
        <v>158</v>
      </c>
      <c r="F22" s="71" t="s">
        <v>159</v>
      </c>
      <c r="G22" s="47" t="s">
        <v>178</v>
      </c>
    </row>
    <row r="23" spans="1:7" x14ac:dyDescent="0.25">
      <c r="A23" s="97" t="s">
        <v>83</v>
      </c>
      <c r="B23" s="117" t="s">
        <v>113</v>
      </c>
      <c r="C23" s="108"/>
      <c r="D23" s="81">
        <f>D22*0.15</f>
        <v>7.4999999999999997E-3</v>
      </c>
      <c r="E23" s="88" t="s">
        <v>98</v>
      </c>
      <c r="F23" s="67" t="s">
        <v>103</v>
      </c>
      <c r="G23" s="59" t="s">
        <v>145</v>
      </c>
    </row>
    <row r="24" spans="1:7" x14ac:dyDescent="0.25">
      <c r="A24" s="98" t="s">
        <v>84</v>
      </c>
      <c r="B24" s="117" t="s">
        <v>152</v>
      </c>
      <c r="C24" s="104"/>
      <c r="D24" s="81">
        <f>(D22+D23)*0.5525</f>
        <v>3.1768749999999998E-2</v>
      </c>
      <c r="E24" s="68" t="s">
        <v>99</v>
      </c>
      <c r="F24" s="67" t="s">
        <v>173</v>
      </c>
      <c r="G24" s="59" t="s">
        <v>145</v>
      </c>
    </row>
    <row r="25" spans="1:7" ht="15.75" thickBot="1" x14ac:dyDescent="0.3">
      <c r="A25" s="98" t="s">
        <v>79</v>
      </c>
      <c r="B25" s="118" t="s">
        <v>153</v>
      </c>
      <c r="C25" s="104"/>
      <c r="D25" s="82">
        <f>(D22+D23)*0.32</f>
        <v>1.84E-2</v>
      </c>
      <c r="E25" s="68" t="s">
        <v>100</v>
      </c>
      <c r="F25" s="67" t="s">
        <v>174</v>
      </c>
      <c r="G25" s="59" t="s">
        <v>145</v>
      </c>
    </row>
    <row r="26" spans="1:7" ht="30.75" thickBot="1" x14ac:dyDescent="0.3">
      <c r="A26" s="99">
        <v>19</v>
      </c>
      <c r="B26" s="119" t="s">
        <v>108</v>
      </c>
      <c r="C26" s="109"/>
      <c r="D26" s="83"/>
      <c r="E26" s="86"/>
      <c r="F26" s="64" t="s">
        <v>175</v>
      </c>
      <c r="G26" s="56"/>
    </row>
    <row r="27" spans="1:7" ht="24.75" customHeight="1" thickBot="1" x14ac:dyDescent="0.3">
      <c r="A27" s="99">
        <v>20</v>
      </c>
      <c r="B27" s="119" t="s">
        <v>120</v>
      </c>
      <c r="C27" s="109" t="s">
        <v>104</v>
      </c>
      <c r="D27" s="84">
        <f>SUM(D8:D25)</f>
        <v>0.99904235000000008</v>
      </c>
      <c r="E27" s="86"/>
      <c r="F27" s="72" t="s">
        <v>176</v>
      </c>
      <c r="G27" s="56"/>
    </row>
    <row r="28" spans="1:7" ht="33.75" customHeight="1" thickBot="1" x14ac:dyDescent="0.3">
      <c r="A28" s="100">
        <v>21</v>
      </c>
      <c r="B28" s="120" t="s">
        <v>114</v>
      </c>
      <c r="C28" s="110">
        <v>0</v>
      </c>
      <c r="D28" s="85"/>
      <c r="E28" s="93"/>
      <c r="F28" s="73" t="s">
        <v>177</v>
      </c>
      <c r="G28" s="62"/>
    </row>
    <row r="29" spans="1:7" ht="15.75" customHeight="1" x14ac:dyDescent="0.25"/>
    <row r="30" spans="1:7" ht="23.25" customHeight="1" x14ac:dyDescent="0.25">
      <c r="B30" s="17" t="s">
        <v>182</v>
      </c>
    </row>
    <row r="31" spans="1:7" s="19" customFormat="1" ht="20.25" customHeight="1" x14ac:dyDescent="0.25">
      <c r="B31" s="19" t="s">
        <v>164</v>
      </c>
      <c r="G31" s="46"/>
    </row>
    <row r="32" spans="1:7" s="19" customFormat="1" ht="16.5" customHeight="1" x14ac:dyDescent="0.25">
      <c r="C32" s="53" t="s">
        <v>94</v>
      </c>
      <c r="D32" s="53" t="s">
        <v>95</v>
      </c>
      <c r="G32" s="46"/>
    </row>
    <row r="33" spans="2:7" s="19" customFormat="1" ht="14.25" customHeight="1" x14ac:dyDescent="0.25">
      <c r="B33" s="49" t="s">
        <v>166</v>
      </c>
      <c r="C33" s="54">
        <v>0.94</v>
      </c>
      <c r="D33" s="54">
        <v>0.52</v>
      </c>
      <c r="E33" s="50"/>
      <c r="F33" s="50"/>
      <c r="G33" s="46"/>
    </row>
    <row r="34" spans="2:7" s="19" customFormat="1" x14ac:dyDescent="0.25">
      <c r="B34" s="49" t="s">
        <v>167</v>
      </c>
      <c r="C34" s="54">
        <v>0.68</v>
      </c>
      <c r="D34" s="54">
        <v>0.48</v>
      </c>
      <c r="E34" s="50"/>
      <c r="F34" s="50"/>
      <c r="G34" s="46"/>
    </row>
    <row r="35" spans="2:7" s="19" customFormat="1" x14ac:dyDescent="0.25">
      <c r="B35" s="49" t="s">
        <v>168</v>
      </c>
      <c r="C35" s="54">
        <v>0.85</v>
      </c>
      <c r="D35" s="54">
        <v>0.56000000000000005</v>
      </c>
      <c r="E35" s="50"/>
      <c r="F35" s="50"/>
      <c r="G35" s="46"/>
    </row>
    <row r="36" spans="2:7" s="19" customFormat="1" x14ac:dyDescent="0.25">
      <c r="B36" s="49" t="s">
        <v>169</v>
      </c>
      <c r="C36" s="54">
        <f>(89%+81%)/2</f>
        <v>0.85000000000000009</v>
      </c>
      <c r="D36" s="54">
        <f>(52%+40%)/2</f>
        <v>0.46</v>
      </c>
      <c r="E36" s="50"/>
      <c r="F36" s="50"/>
      <c r="G36" s="46"/>
    </row>
    <row r="37" spans="2:7" s="19" customFormat="1" ht="16.5" customHeight="1" x14ac:dyDescent="0.25">
      <c r="B37" s="51" t="s">
        <v>170</v>
      </c>
      <c r="C37" s="55">
        <v>0.68</v>
      </c>
      <c r="D37" s="55">
        <v>0.48</v>
      </c>
      <c r="E37" s="52"/>
      <c r="F37" s="52"/>
      <c r="G37" s="46"/>
    </row>
    <row r="38" spans="2:7" s="19" customFormat="1" ht="19.5" customHeight="1" x14ac:dyDescent="0.25">
      <c r="B38" s="49" t="s">
        <v>165</v>
      </c>
      <c r="C38" s="54">
        <f>C33*0.3+C34*0.2+C35*0.1+C36*0.2+C37*0.2</f>
        <v>0.80900000000000005</v>
      </c>
      <c r="D38" s="54">
        <f>D33*0.3+D34*0.2+D35*0.1+D36*0.2+D37*0.2</f>
        <v>0.496</v>
      </c>
      <c r="E38" s="50"/>
      <c r="F38" s="50"/>
      <c r="G38" s="46"/>
    </row>
    <row r="39" spans="2:7" s="19" customFormat="1" x14ac:dyDescent="0.25">
      <c r="B39" s="19" t="s">
        <v>180</v>
      </c>
      <c r="G39" s="46"/>
    </row>
    <row r="40" spans="2:7" ht="15.75" customHeight="1" x14ac:dyDescent="0.25"/>
    <row r="41" spans="2:7" x14ac:dyDescent="0.25">
      <c r="B41" s="42" t="s">
        <v>181</v>
      </c>
    </row>
    <row r="42" spans="2:7" x14ac:dyDescent="0.25">
      <c r="B42" s="42" t="s">
        <v>151</v>
      </c>
    </row>
    <row r="43" spans="2:7" s="19" customFormat="1" ht="20.25" customHeight="1" x14ac:dyDescent="0.25">
      <c r="B43" s="19" t="s">
        <v>180</v>
      </c>
      <c r="G43" s="46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47244094488188981" right="0.47244094488188981" top="0.78740157480314965" bottom="0.31496062992125984" header="0" footer="0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184</v>
      </c>
    </row>
    <row r="2" spans="1:9" x14ac:dyDescent="0.25">
      <c r="E2" s="17"/>
      <c r="F2" s="17"/>
    </row>
    <row r="3" spans="1:9" ht="15" customHeight="1" x14ac:dyDescent="0.25">
      <c r="A3" s="135" t="s">
        <v>143</v>
      </c>
      <c r="B3" s="135"/>
      <c r="C3" s="135"/>
      <c r="D3" s="135"/>
      <c r="E3" s="135"/>
      <c r="F3" s="135"/>
      <c r="G3" s="135"/>
      <c r="H3" s="135"/>
    </row>
    <row r="4" spans="1:9" ht="15" customHeight="1" x14ac:dyDescent="0.25">
      <c r="A4" s="136" t="s">
        <v>163</v>
      </c>
      <c r="B4" s="136"/>
      <c r="C4" s="136"/>
      <c r="D4" s="136"/>
      <c r="E4" s="136"/>
      <c r="F4" s="136"/>
      <c r="G4" s="136"/>
      <c r="H4" s="136"/>
      <c r="I4" s="136"/>
    </row>
    <row r="5" spans="1:9" ht="15" customHeight="1" thickBot="1" x14ac:dyDescent="0.3">
      <c r="A5" s="20"/>
      <c r="B5" s="20"/>
      <c r="C5" s="20"/>
      <c r="D5" s="20"/>
      <c r="E5" s="20"/>
      <c r="F5" s="20"/>
      <c r="G5" s="20"/>
      <c r="H5" s="20"/>
    </row>
    <row r="6" spans="1:9" ht="15.75" thickBot="1" x14ac:dyDescent="0.3">
      <c r="A6" s="21" t="s">
        <v>123</v>
      </c>
      <c r="B6" s="21"/>
      <c r="C6" s="21"/>
      <c r="D6" s="22"/>
      <c r="E6" s="41"/>
      <c r="F6" s="21"/>
      <c r="G6" s="21"/>
      <c r="H6" s="21"/>
    </row>
    <row r="7" spans="1:9" x14ac:dyDescent="0.25">
      <c r="A7" s="21" t="s">
        <v>124</v>
      </c>
      <c r="B7" s="21"/>
      <c r="C7" s="21"/>
      <c r="D7" s="22"/>
      <c r="E7" s="40">
        <v>90</v>
      </c>
      <c r="F7" s="21"/>
      <c r="G7" s="21"/>
      <c r="H7" s="21"/>
    </row>
    <row r="8" spans="1:9" x14ac:dyDescent="0.25">
      <c r="A8" s="21" t="s">
        <v>125</v>
      </c>
      <c r="B8" s="21"/>
      <c r="C8" s="21"/>
      <c r="D8" s="22"/>
      <c r="E8" s="23">
        <v>10</v>
      </c>
      <c r="F8" s="21"/>
      <c r="G8" s="21"/>
      <c r="H8" s="21"/>
    </row>
    <row r="9" spans="1:9" x14ac:dyDescent="0.25">
      <c r="A9" s="24"/>
      <c r="B9" s="24"/>
      <c r="C9" s="24"/>
      <c r="D9" s="24"/>
      <c r="E9" s="24"/>
      <c r="F9" s="24"/>
      <c r="G9" s="24"/>
      <c r="H9" s="24"/>
    </row>
    <row r="10" spans="1:9" ht="48.75" customHeight="1" x14ac:dyDescent="0.25">
      <c r="A10" s="25" t="s">
        <v>126</v>
      </c>
      <c r="B10" s="25" t="s">
        <v>127</v>
      </c>
      <c r="C10" s="25" t="s">
        <v>128</v>
      </c>
      <c r="D10" s="25" t="s">
        <v>129</v>
      </c>
      <c r="E10" s="25" t="s">
        <v>130</v>
      </c>
      <c r="F10" s="25" t="s">
        <v>131</v>
      </c>
      <c r="G10" s="25" t="s">
        <v>132</v>
      </c>
      <c r="H10" s="25" t="s">
        <v>133</v>
      </c>
      <c r="I10" s="25" t="s">
        <v>134</v>
      </c>
    </row>
    <row r="11" spans="1:9" ht="18" customHeight="1" x14ac:dyDescent="0.25">
      <c r="A11" s="26">
        <v>1</v>
      </c>
      <c r="B11" s="26">
        <v>2</v>
      </c>
      <c r="C11" s="26">
        <v>3</v>
      </c>
      <c r="D11" s="26" t="s">
        <v>135</v>
      </c>
      <c r="E11" s="26" t="s">
        <v>136</v>
      </c>
      <c r="F11" s="26" t="s">
        <v>137</v>
      </c>
      <c r="G11" s="26" t="s">
        <v>138</v>
      </c>
      <c r="H11" s="26" t="s">
        <v>139</v>
      </c>
      <c r="I11" s="26" t="s">
        <v>140</v>
      </c>
    </row>
    <row r="12" spans="1:9" x14ac:dyDescent="0.25">
      <c r="A12" s="27"/>
      <c r="B12" s="28"/>
      <c r="C12" s="29"/>
      <c r="D12" s="30"/>
      <c r="E12" s="31"/>
      <c r="F12" s="29"/>
      <c r="G12" s="32"/>
      <c r="H12" s="33"/>
      <c r="I12" s="33"/>
    </row>
    <row r="13" spans="1:9" x14ac:dyDescent="0.25">
      <c r="A13" s="27"/>
      <c r="B13" s="28"/>
      <c r="C13" s="29"/>
      <c r="D13" s="30"/>
      <c r="E13" s="31"/>
      <c r="F13" s="29"/>
      <c r="G13" s="32"/>
      <c r="H13" s="33"/>
      <c r="I13" s="33"/>
    </row>
    <row r="14" spans="1:9" x14ac:dyDescent="0.25">
      <c r="A14" s="27"/>
      <c r="B14" s="28"/>
      <c r="C14" s="29"/>
      <c r="D14" s="30"/>
      <c r="E14" s="31"/>
      <c r="F14" s="29"/>
      <c r="G14" s="32"/>
      <c r="H14" s="33"/>
      <c r="I14" s="33"/>
    </row>
    <row r="15" spans="1:9" x14ac:dyDescent="0.25">
      <c r="A15" s="34" t="s">
        <v>141</v>
      </c>
      <c r="B15" s="35"/>
      <c r="C15" s="36"/>
      <c r="D15" s="37"/>
      <c r="E15" s="34"/>
      <c r="F15" s="34"/>
      <c r="G15" s="34"/>
      <c r="H15" s="37"/>
      <c r="I15" s="37"/>
    </row>
    <row r="16" spans="1:9" x14ac:dyDescent="0.25">
      <c r="A16" s="17"/>
      <c r="B16" s="17"/>
      <c r="C16" s="17"/>
      <c r="D16" s="38"/>
      <c r="E16" s="38"/>
      <c r="F16" s="38"/>
      <c r="G16" s="38"/>
      <c r="H16" s="38"/>
      <c r="I16" s="39"/>
    </row>
    <row r="17" spans="1:8" x14ac:dyDescent="0.25">
      <c r="A17" s="16" t="s">
        <v>142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'Пр. 9.2.'!Область_печати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2017-02-08T12:12:06Z</cp:lastPrinted>
  <dcterms:created xsi:type="dcterms:W3CDTF">2010-09-28T10:04:17Z</dcterms:created>
  <dcterms:modified xsi:type="dcterms:W3CDTF">2017-02-08T12:12:13Z</dcterms:modified>
</cp:coreProperties>
</file>