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иложение 1 к форме 8.1" sheetId="32" r:id="rId2"/>
    <sheet name="Приложение 2 к форме 8.1" sheetId="33" r:id="rId3"/>
    <sheet name="Приложение 3 к форме 8.1" sheetId="19" r:id="rId4"/>
    <sheet name="Оборудование" sheetId="2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3 к форме 8.1'!$A$9:$J$149</definedName>
    <definedName name="DATE_1">#N/A</definedName>
    <definedName name="deviation1" localSheetId="4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2">#REF!</definedName>
    <definedName name="Excel_BuiltIn_Print_Area_4">#REF!</definedName>
    <definedName name="Excel_BuiltIn_Print_Area_5" localSheetId="4">#REF!</definedName>
    <definedName name="Excel_BuiltIn_Print_Area_5" localSheetId="2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2">#REF!</definedName>
    <definedName name="весмп">#REF!</definedName>
    <definedName name="врем" localSheetId="4">#REF!</definedName>
    <definedName name="врем" localSheetId="1">#REF!</definedName>
    <definedName name="врем" localSheetId="2">#REF!</definedName>
    <definedName name="врем">#REF!</definedName>
    <definedName name="высл" localSheetId="4">#REF!</definedName>
    <definedName name="высл" localSheetId="1">#REF!</definedName>
    <definedName name="высл" localSheetId="2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 localSheetId="1">#REF!</definedName>
    <definedName name="дол" localSheetId="2">#REF!</definedName>
    <definedName name="дол">#REF!</definedName>
    <definedName name="допотп" localSheetId="4">#REF!</definedName>
    <definedName name="допотп" localSheetId="1">#REF!</definedName>
    <definedName name="допотп" localSheetId="2">#REF!</definedName>
    <definedName name="допотп">#REF!</definedName>
    <definedName name="ДЦ1" localSheetId="4">#REF!</definedName>
    <definedName name="ДЦ1" localSheetId="1">#REF!</definedName>
    <definedName name="ДЦ1" localSheetId="2">#REF!</definedName>
    <definedName name="ДЦ1">#REF!</definedName>
    <definedName name="ДЦ10" localSheetId="4">#REF!</definedName>
    <definedName name="ДЦ10" localSheetId="1">#REF!</definedName>
    <definedName name="ДЦ10" localSheetId="2">#REF!</definedName>
    <definedName name="ДЦ10">#REF!</definedName>
    <definedName name="ДЦ11" localSheetId="4">#REF!</definedName>
    <definedName name="ДЦ11" localSheetId="1">#REF!</definedName>
    <definedName name="ДЦ11" localSheetId="2">#REF!</definedName>
    <definedName name="ДЦ11">#REF!</definedName>
    <definedName name="ДЦ12" localSheetId="4">#REF!</definedName>
    <definedName name="ДЦ12" localSheetId="1">#REF!</definedName>
    <definedName name="ДЦ12" localSheetId="2">#REF!</definedName>
    <definedName name="ДЦ12">#REF!</definedName>
    <definedName name="ДЦ13" localSheetId="4">#REF!</definedName>
    <definedName name="ДЦ13" localSheetId="1">#REF!</definedName>
    <definedName name="ДЦ13" localSheetId="2">#REF!</definedName>
    <definedName name="ДЦ13">#REF!</definedName>
    <definedName name="ДЦ14" localSheetId="4">#REF!</definedName>
    <definedName name="ДЦ14" localSheetId="1">#REF!</definedName>
    <definedName name="ДЦ14" localSheetId="2">#REF!</definedName>
    <definedName name="ДЦ14">#REF!</definedName>
    <definedName name="ДЦ15" localSheetId="4">#REF!</definedName>
    <definedName name="ДЦ15" localSheetId="1">#REF!</definedName>
    <definedName name="ДЦ15" localSheetId="2">#REF!</definedName>
    <definedName name="ДЦ15">#REF!</definedName>
    <definedName name="ДЦ16" localSheetId="4">#REF!</definedName>
    <definedName name="ДЦ16" localSheetId="1">#REF!</definedName>
    <definedName name="ДЦ16" localSheetId="2">#REF!</definedName>
    <definedName name="ДЦ16">#REF!</definedName>
    <definedName name="ДЦ17" localSheetId="4">#REF!</definedName>
    <definedName name="ДЦ17" localSheetId="1">#REF!</definedName>
    <definedName name="ДЦ17" localSheetId="2">#REF!</definedName>
    <definedName name="ДЦ17">#REF!</definedName>
    <definedName name="ДЦ18" localSheetId="4">#REF!</definedName>
    <definedName name="ДЦ18" localSheetId="1">#REF!</definedName>
    <definedName name="ДЦ18" localSheetId="2">#REF!</definedName>
    <definedName name="ДЦ18">#REF!</definedName>
    <definedName name="ДЦ19" localSheetId="4">#REF!</definedName>
    <definedName name="ДЦ19" localSheetId="1">#REF!</definedName>
    <definedName name="ДЦ19" localSheetId="2">#REF!</definedName>
    <definedName name="ДЦ19">#REF!</definedName>
    <definedName name="ДЦ2" localSheetId="4">#REF!</definedName>
    <definedName name="ДЦ2" localSheetId="1">#REF!</definedName>
    <definedName name="ДЦ2" localSheetId="2">#REF!</definedName>
    <definedName name="ДЦ2">#REF!</definedName>
    <definedName name="ДЦ2_" localSheetId="4">#REF!</definedName>
    <definedName name="ДЦ2_" localSheetId="1">#REF!</definedName>
    <definedName name="ДЦ2_" localSheetId="2">#REF!</definedName>
    <definedName name="ДЦ2_">#REF!</definedName>
    <definedName name="ДЦ20" localSheetId="4">#REF!</definedName>
    <definedName name="ДЦ20" localSheetId="1">#REF!</definedName>
    <definedName name="ДЦ20" localSheetId="2">#REF!</definedName>
    <definedName name="ДЦ20">#REF!</definedName>
    <definedName name="ДЦ20_1" localSheetId="4">#REF!</definedName>
    <definedName name="ДЦ20_1" localSheetId="1">#REF!</definedName>
    <definedName name="ДЦ20_1" localSheetId="2">#REF!</definedName>
    <definedName name="ДЦ20_1">#REF!</definedName>
    <definedName name="ДЦ21" localSheetId="4">#REF!</definedName>
    <definedName name="ДЦ21" localSheetId="1">#REF!</definedName>
    <definedName name="ДЦ21" localSheetId="2">#REF!</definedName>
    <definedName name="ДЦ21">#REF!</definedName>
    <definedName name="ДЦ22" localSheetId="4">#REF!</definedName>
    <definedName name="ДЦ22" localSheetId="1">#REF!</definedName>
    <definedName name="ДЦ22" localSheetId="2">#REF!</definedName>
    <definedName name="ДЦ22">#REF!</definedName>
    <definedName name="ДЦ23" localSheetId="4">#REF!</definedName>
    <definedName name="ДЦ23" localSheetId="1">#REF!</definedName>
    <definedName name="ДЦ23" localSheetId="2">#REF!</definedName>
    <definedName name="ДЦ23">#REF!</definedName>
    <definedName name="ДЦ24" localSheetId="4">#REF!</definedName>
    <definedName name="ДЦ24" localSheetId="1">#REF!</definedName>
    <definedName name="ДЦ24" localSheetId="2">#REF!</definedName>
    <definedName name="ДЦ24">#REF!</definedName>
    <definedName name="ДЦ25" localSheetId="4">#REF!</definedName>
    <definedName name="ДЦ25" localSheetId="1">#REF!</definedName>
    <definedName name="ДЦ25" localSheetId="2">#REF!</definedName>
    <definedName name="ДЦ25">#REF!</definedName>
    <definedName name="ДЦ26" localSheetId="4">#REF!</definedName>
    <definedName name="ДЦ26" localSheetId="1">#REF!</definedName>
    <definedName name="ДЦ26" localSheetId="2">#REF!</definedName>
    <definedName name="ДЦ26">#REF!</definedName>
    <definedName name="ДЦ3" localSheetId="4">#REF!</definedName>
    <definedName name="ДЦ3" localSheetId="1">#REF!</definedName>
    <definedName name="ДЦ3" localSheetId="2">#REF!</definedName>
    <definedName name="ДЦ3">#REF!</definedName>
    <definedName name="ДЦ3_" localSheetId="4">#REF!</definedName>
    <definedName name="ДЦ3_" localSheetId="1">#REF!</definedName>
    <definedName name="ДЦ3_" localSheetId="2">#REF!</definedName>
    <definedName name="ДЦ3_">#REF!</definedName>
    <definedName name="ДЦ4" localSheetId="4">#REF!</definedName>
    <definedName name="ДЦ4" localSheetId="1">#REF!</definedName>
    <definedName name="ДЦ4" localSheetId="2">#REF!</definedName>
    <definedName name="ДЦ4">#REF!</definedName>
    <definedName name="ДЦ5" localSheetId="4">#REF!</definedName>
    <definedName name="ДЦ5" localSheetId="1">#REF!</definedName>
    <definedName name="ДЦ5" localSheetId="2">#REF!</definedName>
    <definedName name="ДЦ5">#REF!</definedName>
    <definedName name="ДЦ6" localSheetId="4">#REF!</definedName>
    <definedName name="ДЦ6" localSheetId="1">#REF!</definedName>
    <definedName name="ДЦ6" localSheetId="2">#REF!</definedName>
    <definedName name="ДЦ6">#REF!</definedName>
    <definedName name="ДЦ6_1" localSheetId="4">#REF!</definedName>
    <definedName name="ДЦ6_1" localSheetId="1">#REF!</definedName>
    <definedName name="ДЦ6_1" localSheetId="2">#REF!</definedName>
    <definedName name="ДЦ6_1">#REF!</definedName>
    <definedName name="ДЦ7" localSheetId="4">#REF!</definedName>
    <definedName name="ДЦ7" localSheetId="1">#REF!</definedName>
    <definedName name="ДЦ7" localSheetId="2">#REF!</definedName>
    <definedName name="ДЦ7">#REF!</definedName>
    <definedName name="ДЦ8" localSheetId="4">#REF!</definedName>
    <definedName name="ДЦ8" localSheetId="1">#REF!</definedName>
    <definedName name="ДЦ8" localSheetId="2">#REF!</definedName>
    <definedName name="ДЦ8">#REF!</definedName>
    <definedName name="ДЦ9" localSheetId="4">#REF!</definedName>
    <definedName name="ДЦ9" localSheetId="1">#REF!</definedName>
    <definedName name="ДЦ9" localSheetId="2">#REF!</definedName>
    <definedName name="ДЦ9">#REF!</definedName>
    <definedName name="емм" localSheetId="4">#REF!</definedName>
    <definedName name="емм" localSheetId="1">#REF!</definedName>
    <definedName name="емм" localSheetId="2">#REF!</definedName>
    <definedName name="емм">#REF!</definedName>
    <definedName name="_xlnm.Print_Titles" localSheetId="4">Оборудование!#REF!</definedName>
    <definedName name="_xlnm.Print_Titles" localSheetId="2">'Приложение 2 к форме 8.1'!$8:$8</definedName>
    <definedName name="_xlnm.Print_Titles" localSheetId="3">'Приложение 3 к форме 8.1'!#REF!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1">#REF!</definedName>
    <definedName name="зп" localSheetId="2">#REF!</definedName>
    <definedName name="зп">#REF!</definedName>
    <definedName name="зпмес" localSheetId="4">#REF!</definedName>
    <definedName name="зпмес" localSheetId="1">#REF!</definedName>
    <definedName name="зпмес" localSheetId="2">#REF!</definedName>
    <definedName name="зпмес">#REF!</definedName>
    <definedName name="зпо" localSheetId="4">#REF!</definedName>
    <definedName name="зпо" localSheetId="1">#REF!</definedName>
    <definedName name="зпо" localSheetId="2">#REF!</definedName>
    <definedName name="зпо">#REF!</definedName>
    <definedName name="зппр" localSheetId="4">#REF!</definedName>
    <definedName name="зппр" localSheetId="1">#REF!</definedName>
    <definedName name="зппр" localSheetId="2">#REF!</definedName>
    <definedName name="зппр">#REF!</definedName>
    <definedName name="зпч" localSheetId="4">#REF!</definedName>
    <definedName name="зпч" localSheetId="1">#REF!</definedName>
    <definedName name="зпч" localSheetId="2">#REF!</definedName>
    <definedName name="зпч">#REF!</definedName>
    <definedName name="зу" localSheetId="4">#REF!</definedName>
    <definedName name="зу" localSheetId="1">#REF!</definedName>
    <definedName name="зу" localSheetId="2">#REF!</definedName>
    <definedName name="зу">#REF!</definedName>
    <definedName name="и_н_п" localSheetId="4">#REF!</definedName>
    <definedName name="и_н_п" localSheetId="1">#REF!</definedName>
    <definedName name="и_н_п" localSheetId="2">#REF!</definedName>
    <definedName name="и_н_п">#REF!</definedName>
    <definedName name="изп" localSheetId="4">#REF!</definedName>
    <definedName name="изп" localSheetId="1">#REF!</definedName>
    <definedName name="изп" localSheetId="2">#REF!</definedName>
    <definedName name="изп">#REF!</definedName>
    <definedName name="имат" localSheetId="4">#REF!</definedName>
    <definedName name="имат" localSheetId="1">#REF!</definedName>
    <definedName name="имат" localSheetId="2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2">#REF!</definedName>
    <definedName name="иматпод">#REF!</definedName>
    <definedName name="имя" localSheetId="4">#REF!</definedName>
    <definedName name="имя" localSheetId="1">#REF!</definedName>
    <definedName name="имя" localSheetId="2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4">#REF!</definedName>
    <definedName name="инд1" localSheetId="1">#REF!</definedName>
    <definedName name="инд1" localSheetId="2">#REF!</definedName>
    <definedName name="инд1">#REF!</definedName>
    <definedName name="инд11" localSheetId="4">#REF!</definedName>
    <definedName name="инд11" localSheetId="1">#REF!</definedName>
    <definedName name="инд11" localSheetId="2">#REF!</definedName>
    <definedName name="инд11">#REF!</definedName>
    <definedName name="инд12" localSheetId="4">#REF!</definedName>
    <definedName name="инд12" localSheetId="1">#REF!</definedName>
    <definedName name="инд12" localSheetId="2">#REF!</definedName>
    <definedName name="инд12">#REF!</definedName>
    <definedName name="инд13" localSheetId="4">#REF!</definedName>
    <definedName name="инд13" localSheetId="1">#REF!</definedName>
    <definedName name="инд13" localSheetId="2">#REF!</definedName>
    <definedName name="инд13">#REF!</definedName>
    <definedName name="инд3" localSheetId="4">#REF!</definedName>
    <definedName name="инд3" localSheetId="1">#REF!</definedName>
    <definedName name="инд3" localSheetId="2">#REF!</definedName>
    <definedName name="инд3">#REF!</definedName>
    <definedName name="инд4" localSheetId="4">#REF!</definedName>
    <definedName name="инд4" localSheetId="1">#REF!</definedName>
    <definedName name="инд4" localSheetId="2">#REF!</definedName>
    <definedName name="инд4">#REF!</definedName>
    <definedName name="инд5" localSheetId="4">#REF!</definedName>
    <definedName name="инд5" localSheetId="1">#REF!</definedName>
    <definedName name="инд5" localSheetId="2">#REF!</definedName>
    <definedName name="инд5">#REF!</definedName>
    <definedName name="инд6" localSheetId="4">#REF!</definedName>
    <definedName name="инд6" localSheetId="1">#REF!</definedName>
    <definedName name="инд6" localSheetId="2">#REF!</definedName>
    <definedName name="инд6">#REF!</definedName>
    <definedName name="инд7" localSheetId="4">#REF!</definedName>
    <definedName name="инд7" localSheetId="1">#REF!</definedName>
    <definedName name="инд7" localSheetId="2">#REF!</definedName>
    <definedName name="инд7">#REF!</definedName>
    <definedName name="инд8" localSheetId="4">#REF!</definedName>
    <definedName name="инд8" localSheetId="1">#REF!</definedName>
    <definedName name="инд8" localSheetId="2">#REF!</definedName>
    <definedName name="инд8">#REF!</definedName>
    <definedName name="инд9" localSheetId="4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2">#REF!</definedName>
    <definedName name="иэмм">#REF!</definedName>
    <definedName name="к_ЗПМ" localSheetId="4">#REF!</definedName>
    <definedName name="к_ЗПМ" localSheetId="1">#REF!</definedName>
    <definedName name="к_ЗПМ" localSheetId="2">#REF!</definedName>
    <definedName name="к_ЗПМ">#REF!</definedName>
    <definedName name="к_МАТ" localSheetId="4">#REF!</definedName>
    <definedName name="к_МАТ" localSheetId="1">#REF!</definedName>
    <definedName name="к_МАТ" localSheetId="2">#REF!</definedName>
    <definedName name="к_МАТ">#REF!</definedName>
    <definedName name="к_ОЗП" localSheetId="4">#REF!</definedName>
    <definedName name="к_ОЗП" localSheetId="1">#REF!</definedName>
    <definedName name="к_ОЗП" localSheetId="2">#REF!</definedName>
    <definedName name="к_ОЗП">#REF!</definedName>
    <definedName name="к_ПЗ" localSheetId="4">#REF!</definedName>
    <definedName name="к_ПЗ" localSheetId="1">#REF!</definedName>
    <definedName name="к_ПЗ" localSheetId="2">#REF!</definedName>
    <definedName name="к_ПЗ">#REF!</definedName>
    <definedName name="к_ЭМ" localSheetId="4">#REF!</definedName>
    <definedName name="к_ЭМ" localSheetId="1">#REF!</definedName>
    <definedName name="к_ЭМ" localSheetId="2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 localSheetId="1">#REF!</definedName>
    <definedName name="кмм" localSheetId="2">#REF!</definedName>
    <definedName name="кмм">#REF!</definedName>
    <definedName name="кмо" localSheetId="4">#REF!</definedName>
    <definedName name="кмо" localSheetId="1">#REF!</definedName>
    <definedName name="кмо" localSheetId="2">#REF!</definedName>
    <definedName name="кмо">#REF!</definedName>
    <definedName name="кол" localSheetId="4">#REF!</definedName>
    <definedName name="кол" localSheetId="1">#REF!</definedName>
    <definedName name="кол" localSheetId="2">#REF!</definedName>
    <definedName name="кол">#REF!</definedName>
    <definedName name="лот1" localSheetId="4">#REF!</definedName>
    <definedName name="лот1" localSheetId="1">#REF!</definedName>
    <definedName name="лот1" localSheetId="2">#REF!</definedName>
    <definedName name="лот1">#REF!</definedName>
    <definedName name="м" localSheetId="4">#REF!</definedName>
    <definedName name="м" localSheetId="1">#REF!</definedName>
    <definedName name="м" localSheetId="2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2">#REF!</definedName>
    <definedName name="масмес">#REF!</definedName>
    <definedName name="мат" localSheetId="4">#REF!</definedName>
    <definedName name="мат" localSheetId="1">#REF!</definedName>
    <definedName name="мат" localSheetId="2">#REF!</definedName>
    <definedName name="мат">#REF!</definedName>
    <definedName name="матз" localSheetId="4">#REF!</definedName>
    <definedName name="матз" localSheetId="1">#REF!</definedName>
    <definedName name="матз" localSheetId="2">#REF!</definedName>
    <definedName name="матз">#REF!</definedName>
    <definedName name="матпз" localSheetId="4">#REF!</definedName>
    <definedName name="матпз" localSheetId="1">#REF!</definedName>
    <definedName name="матпз" localSheetId="2">#REF!</definedName>
    <definedName name="матпз">#REF!</definedName>
    <definedName name="мех" localSheetId="4">#REF!</definedName>
    <definedName name="мех" localSheetId="1">#REF!</definedName>
    <definedName name="мех" localSheetId="2">#REF!</definedName>
    <definedName name="мех">#REF!</definedName>
    <definedName name="мз" localSheetId="4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2">#REF!</definedName>
    <definedName name="НДС">#REF!</definedName>
    <definedName name="нет" localSheetId="4">#REF!</definedName>
    <definedName name="нет" localSheetId="1">#REF!</definedName>
    <definedName name="нет" localSheetId="2">#REF!</definedName>
    <definedName name="нет">#REF!</definedName>
    <definedName name="нзу" localSheetId="4">#REF!</definedName>
    <definedName name="нзу" localSheetId="1">#REF!</definedName>
    <definedName name="нзу" localSheetId="2">#REF!</definedName>
    <definedName name="нзу">#REF!</definedName>
    <definedName name="ннр" localSheetId="4">#REF!</definedName>
    <definedName name="ннр" localSheetId="1">#REF!</definedName>
    <definedName name="ннр" localSheetId="2">#REF!</definedName>
    <definedName name="ннр">#REF!</definedName>
    <definedName name="ннр0" localSheetId="4">#REF!</definedName>
    <definedName name="ннр0" localSheetId="1">#REF!</definedName>
    <definedName name="ннр0" localSheetId="2">#REF!</definedName>
    <definedName name="ннр0">#REF!</definedName>
    <definedName name="ннркс" localSheetId="4">#REF!</definedName>
    <definedName name="ннркс" localSheetId="1">#REF!</definedName>
    <definedName name="ннркс" localSheetId="2">#REF!</definedName>
    <definedName name="ннркс">#REF!</definedName>
    <definedName name="ннрс" localSheetId="4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2">#REF!</definedName>
    <definedName name="нр">#REF!</definedName>
    <definedName name="_xlnm.Print_Area" localSheetId="4">Оборудование!$A$1:$J$29</definedName>
    <definedName name="_xlnm.Print_Area" localSheetId="2">'Приложение 2 к форме 8.1'!$A$1:$M$26</definedName>
    <definedName name="_xlnm.Print_Area" localSheetId="3">'Приложение 3 к форме 8.1'!$A$1:$J$167</definedName>
    <definedName name="_xlnm.Print_Area" localSheetId="0">'Форма 8.1'!$A$1:$W$54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4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2">#REF!</definedName>
    <definedName name="перо">#REF!</definedName>
    <definedName name="пЗуВр" localSheetId="4">#REF!</definedName>
    <definedName name="пЗуВр" localSheetId="1">#REF!</definedName>
    <definedName name="пЗуВр" localSheetId="2">#REF!</definedName>
    <definedName name="пЗуВр">#REF!</definedName>
    <definedName name="поток2" localSheetId="4">#REF!</definedName>
    <definedName name="поток2" localSheetId="1">#REF!</definedName>
    <definedName name="поток2" localSheetId="2">#REF!</definedName>
    <definedName name="поток2">#REF!</definedName>
    <definedName name="пПрВр" localSheetId="4">#REF!</definedName>
    <definedName name="пПрВр" localSheetId="1">#REF!</definedName>
    <definedName name="пПрВр" localSheetId="2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2">#REF!</definedName>
    <definedName name="рк">#REF!</definedName>
    <definedName name="с" localSheetId="4">#REF!</definedName>
    <definedName name="с" localSheetId="1">#REF!</definedName>
    <definedName name="с" localSheetId="2">#REF!</definedName>
    <definedName name="с">#REF!</definedName>
    <definedName name="с21" localSheetId="4">#REF!</definedName>
    <definedName name="с21" localSheetId="1">#REF!</definedName>
    <definedName name="с21" localSheetId="2">#REF!</definedName>
    <definedName name="с21">#REF!</definedName>
    <definedName name="са" localSheetId="4">#REF!</definedName>
    <definedName name="са" localSheetId="1">#REF!</definedName>
    <definedName name="са" localSheetId="2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2">#REF!</definedName>
    <definedName name="сн">#REF!</definedName>
    <definedName name="сн_рк" localSheetId="4">#REF!</definedName>
    <definedName name="сн_рк" localSheetId="1">#REF!</definedName>
    <definedName name="сн_рк" localSheetId="2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4">#REF!</definedName>
    <definedName name="сп" localSheetId="1">#REF!</definedName>
    <definedName name="сп" localSheetId="2">#REF!</definedName>
    <definedName name="сп">#REF!</definedName>
    <definedName name="ссммрр" localSheetId="4">#REF!</definedName>
    <definedName name="ссммрр" localSheetId="1">#REF!</definedName>
    <definedName name="ссммрр" localSheetId="2">#REF!</definedName>
    <definedName name="ссммрр">#REF!</definedName>
    <definedName name="сто" localSheetId="4">#REF!</definedName>
    <definedName name="сто" localSheetId="1">#REF!</definedName>
    <definedName name="сто" localSheetId="2">#REF!</definedName>
    <definedName name="сто">#REF!</definedName>
    <definedName name="сто2" localSheetId="4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2">#REF!</definedName>
    <definedName name="сут">#REF!</definedName>
    <definedName name="т11" localSheetId="4">#REF!</definedName>
    <definedName name="т11" localSheetId="1">#REF!</definedName>
    <definedName name="т11" localSheetId="2">#REF!</definedName>
    <definedName name="т11">#REF!</definedName>
    <definedName name="т12" localSheetId="4">#REF!</definedName>
    <definedName name="т12" localSheetId="1">#REF!</definedName>
    <definedName name="т12" localSheetId="2">#REF!</definedName>
    <definedName name="т12">#REF!</definedName>
    <definedName name="т13" localSheetId="4">#REF!</definedName>
    <definedName name="т13" localSheetId="1">#REF!</definedName>
    <definedName name="т13" localSheetId="2">#REF!</definedName>
    <definedName name="т13">#REF!</definedName>
    <definedName name="т14" localSheetId="4">#REF!</definedName>
    <definedName name="т14" localSheetId="1">#REF!</definedName>
    <definedName name="т14" localSheetId="2">#REF!</definedName>
    <definedName name="т14">#REF!</definedName>
    <definedName name="т15" localSheetId="4">#REF!</definedName>
    <definedName name="т15" localSheetId="1">#REF!</definedName>
    <definedName name="т15" localSheetId="2">#REF!</definedName>
    <definedName name="т15">#REF!</definedName>
    <definedName name="т16" localSheetId="4">#REF!</definedName>
    <definedName name="т16" localSheetId="1">#REF!</definedName>
    <definedName name="т16" localSheetId="2">#REF!</definedName>
    <definedName name="т16">#REF!</definedName>
    <definedName name="т17" localSheetId="4">#REF!</definedName>
    <definedName name="т17" localSheetId="1">#REF!</definedName>
    <definedName name="т17" localSheetId="2">#REF!</definedName>
    <definedName name="т17">#REF!</definedName>
    <definedName name="т18" localSheetId="4">#REF!</definedName>
    <definedName name="т18" localSheetId="1">#REF!</definedName>
    <definedName name="т18" localSheetId="2">#REF!</definedName>
    <definedName name="т18">#REF!</definedName>
    <definedName name="т19" localSheetId="4">#REF!</definedName>
    <definedName name="т19" localSheetId="1">#REF!</definedName>
    <definedName name="т19" localSheetId="2">#REF!</definedName>
    <definedName name="т19">#REF!</definedName>
    <definedName name="т20" localSheetId="4">#REF!</definedName>
    <definedName name="т20" localSheetId="1">#REF!</definedName>
    <definedName name="т20" localSheetId="2">#REF!</definedName>
    <definedName name="т20">#REF!</definedName>
    <definedName name="т21" localSheetId="4">#REF!</definedName>
    <definedName name="т21" localSheetId="1">#REF!</definedName>
    <definedName name="т21" localSheetId="2">#REF!</definedName>
    <definedName name="т21">#REF!</definedName>
    <definedName name="т22" localSheetId="4">#REF!</definedName>
    <definedName name="т22" localSheetId="1">#REF!</definedName>
    <definedName name="т22" localSheetId="2">#REF!</definedName>
    <definedName name="т22">#REF!</definedName>
    <definedName name="т23" localSheetId="4">#REF!</definedName>
    <definedName name="т23" localSheetId="1">#REF!</definedName>
    <definedName name="т23" localSheetId="2">#REF!</definedName>
    <definedName name="т23">#REF!</definedName>
    <definedName name="т24" localSheetId="4">#REF!</definedName>
    <definedName name="т24" localSheetId="1">#REF!</definedName>
    <definedName name="т24" localSheetId="2">#REF!</definedName>
    <definedName name="т24">#REF!</definedName>
    <definedName name="т25" localSheetId="4">#REF!</definedName>
    <definedName name="т25" localSheetId="1">#REF!</definedName>
    <definedName name="т25" localSheetId="2">#REF!</definedName>
    <definedName name="т25">#REF!</definedName>
    <definedName name="т26" localSheetId="4">#REF!</definedName>
    <definedName name="т26" localSheetId="1">#REF!</definedName>
    <definedName name="т26" localSheetId="2">#REF!</definedName>
    <definedName name="т26">#REF!</definedName>
    <definedName name="т27" localSheetId="4">#REF!</definedName>
    <definedName name="т27" localSheetId="1">#REF!</definedName>
    <definedName name="т27" localSheetId="2">#REF!</definedName>
    <definedName name="т27">#REF!</definedName>
    <definedName name="т28" localSheetId="4">#REF!</definedName>
    <definedName name="т28" localSheetId="1">#REF!</definedName>
    <definedName name="т28" localSheetId="2">#REF!</definedName>
    <definedName name="т28">#REF!</definedName>
    <definedName name="т29" localSheetId="4">#REF!</definedName>
    <definedName name="т29" localSheetId="1">#REF!</definedName>
    <definedName name="т29" localSheetId="2">#REF!</definedName>
    <definedName name="т29">#REF!</definedName>
    <definedName name="т30" localSheetId="4">#REF!</definedName>
    <definedName name="т30" localSheetId="1">#REF!</definedName>
    <definedName name="т30" localSheetId="2">#REF!</definedName>
    <definedName name="т30">#REF!</definedName>
    <definedName name="т31" localSheetId="4">#REF!</definedName>
    <definedName name="т31" localSheetId="1">#REF!</definedName>
    <definedName name="т31" localSheetId="2">#REF!</definedName>
    <definedName name="т31">#REF!</definedName>
    <definedName name="т32" localSheetId="4">#REF!</definedName>
    <definedName name="т32" localSheetId="1">#REF!</definedName>
    <definedName name="т32" localSheetId="2">#REF!</definedName>
    <definedName name="т32">#REF!</definedName>
    <definedName name="т33" localSheetId="4">#REF!</definedName>
    <definedName name="т33" localSheetId="1">#REF!</definedName>
    <definedName name="т33" localSheetId="2">#REF!</definedName>
    <definedName name="т33">#REF!</definedName>
    <definedName name="т34" localSheetId="4">#REF!</definedName>
    <definedName name="т34" localSheetId="1">#REF!</definedName>
    <definedName name="т34" localSheetId="2">#REF!</definedName>
    <definedName name="т34">#REF!</definedName>
    <definedName name="т35" localSheetId="4">#REF!</definedName>
    <definedName name="т35" localSheetId="1">#REF!</definedName>
    <definedName name="т35" localSheetId="2">#REF!</definedName>
    <definedName name="т35">#REF!</definedName>
    <definedName name="т36" localSheetId="4">#REF!</definedName>
    <definedName name="т36" localSheetId="1">#REF!</definedName>
    <definedName name="т36" localSheetId="2">#REF!</definedName>
    <definedName name="т36">#REF!</definedName>
    <definedName name="т37" localSheetId="4">#REF!</definedName>
    <definedName name="т37" localSheetId="1">#REF!</definedName>
    <definedName name="т37" localSheetId="2">#REF!</definedName>
    <definedName name="т37">#REF!</definedName>
    <definedName name="т38" localSheetId="4">#REF!</definedName>
    <definedName name="т38" localSheetId="1">#REF!</definedName>
    <definedName name="т38" localSheetId="2">#REF!</definedName>
    <definedName name="т38">#REF!</definedName>
    <definedName name="т39" localSheetId="4">#REF!</definedName>
    <definedName name="т39" localSheetId="1">#REF!</definedName>
    <definedName name="т39" localSheetId="2">#REF!</definedName>
    <definedName name="т39">#REF!</definedName>
    <definedName name="т40" localSheetId="4">#REF!</definedName>
    <definedName name="т40" localSheetId="1">#REF!</definedName>
    <definedName name="т40" localSheetId="2">#REF!</definedName>
    <definedName name="т40">#REF!</definedName>
    <definedName name="т41" localSheetId="4">#REF!</definedName>
    <definedName name="т41" localSheetId="1">#REF!</definedName>
    <definedName name="т41" localSheetId="2">#REF!</definedName>
    <definedName name="т41">#REF!</definedName>
    <definedName name="т42" localSheetId="4">#REF!</definedName>
    <definedName name="т42" localSheetId="1">#REF!</definedName>
    <definedName name="т42" localSheetId="2">#REF!</definedName>
    <definedName name="т42">#REF!</definedName>
    <definedName name="т43" localSheetId="4">#REF!</definedName>
    <definedName name="т43" localSheetId="1">#REF!</definedName>
    <definedName name="т43" localSheetId="2">#REF!</definedName>
    <definedName name="т43">#REF!</definedName>
    <definedName name="т44" localSheetId="4">#REF!</definedName>
    <definedName name="т44" localSheetId="1">#REF!</definedName>
    <definedName name="т44" localSheetId="2">#REF!</definedName>
    <definedName name="т44">#REF!</definedName>
    <definedName name="т45" localSheetId="4">#REF!</definedName>
    <definedName name="т45" localSheetId="1">#REF!</definedName>
    <definedName name="т45" localSheetId="2">#REF!</definedName>
    <definedName name="т45">#REF!</definedName>
    <definedName name="т46" localSheetId="4">#REF!</definedName>
    <definedName name="т46" localSheetId="1">#REF!</definedName>
    <definedName name="т46" localSheetId="2">#REF!</definedName>
    <definedName name="т46">#REF!</definedName>
    <definedName name="т47" localSheetId="4">#REF!</definedName>
    <definedName name="т47" localSheetId="1">#REF!</definedName>
    <definedName name="т47" localSheetId="2">#REF!</definedName>
    <definedName name="т47">#REF!</definedName>
    <definedName name="т48" localSheetId="4">#REF!</definedName>
    <definedName name="т48" localSheetId="1">#REF!</definedName>
    <definedName name="т48" localSheetId="2">#REF!</definedName>
    <definedName name="т48">#REF!</definedName>
    <definedName name="т49" localSheetId="4">#REF!</definedName>
    <definedName name="т49" localSheetId="1">#REF!</definedName>
    <definedName name="т49" localSheetId="2">#REF!</definedName>
    <definedName name="т49">#REF!</definedName>
    <definedName name="т50" localSheetId="4">#REF!</definedName>
    <definedName name="т50" localSheetId="1">#REF!</definedName>
    <definedName name="т50" localSheetId="2">#REF!</definedName>
    <definedName name="т50">#REF!</definedName>
    <definedName name="т51" localSheetId="4">#REF!</definedName>
    <definedName name="т51" localSheetId="1">#REF!</definedName>
    <definedName name="т51" localSheetId="2">#REF!</definedName>
    <definedName name="т51">#REF!</definedName>
    <definedName name="т52" localSheetId="4">#REF!</definedName>
    <definedName name="т52" localSheetId="1">#REF!</definedName>
    <definedName name="т52" localSheetId="2">#REF!</definedName>
    <definedName name="т52">#REF!</definedName>
    <definedName name="т53" localSheetId="4">#REF!</definedName>
    <definedName name="т53" localSheetId="1">#REF!</definedName>
    <definedName name="т53" localSheetId="2">#REF!</definedName>
    <definedName name="т53">#REF!</definedName>
    <definedName name="т54" localSheetId="4">#REF!</definedName>
    <definedName name="т54" localSheetId="1">#REF!</definedName>
    <definedName name="т54" localSheetId="2">#REF!</definedName>
    <definedName name="т54">#REF!</definedName>
    <definedName name="т55" localSheetId="4">#REF!</definedName>
    <definedName name="т55" localSheetId="1">#REF!</definedName>
    <definedName name="т55" localSheetId="2">#REF!</definedName>
    <definedName name="т55">#REF!</definedName>
    <definedName name="т56" localSheetId="4">#REF!</definedName>
    <definedName name="т56" localSheetId="1">#REF!</definedName>
    <definedName name="т56" localSheetId="2">#REF!</definedName>
    <definedName name="т56">#REF!</definedName>
    <definedName name="т57" localSheetId="4">#REF!</definedName>
    <definedName name="т57" localSheetId="1">#REF!</definedName>
    <definedName name="т57" localSheetId="2">#REF!</definedName>
    <definedName name="т57">#REF!</definedName>
    <definedName name="т58" localSheetId="4">#REF!</definedName>
    <definedName name="т58" localSheetId="1">#REF!</definedName>
    <definedName name="т58" localSheetId="2">#REF!</definedName>
    <definedName name="т58">#REF!</definedName>
    <definedName name="т59" localSheetId="4">#REF!</definedName>
    <definedName name="т59" localSheetId="1">#REF!</definedName>
    <definedName name="т59" localSheetId="2">#REF!</definedName>
    <definedName name="т59">#REF!</definedName>
    <definedName name="т60" localSheetId="4">#REF!</definedName>
    <definedName name="т60" localSheetId="1">#REF!</definedName>
    <definedName name="т60" localSheetId="2">#REF!</definedName>
    <definedName name="т60">#REF!</definedName>
    <definedName name="тар" localSheetId="4">#REF!</definedName>
    <definedName name="тар" localSheetId="1">#REF!</definedName>
    <definedName name="тар" localSheetId="2">#REF!</definedName>
    <definedName name="тар">#REF!</definedName>
    <definedName name="Тарифы" localSheetId="4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2">#REF!</definedName>
    <definedName name="тро">#REF!</definedName>
    <definedName name="трр" localSheetId="4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2">#REF!</definedName>
    <definedName name="ФОТ">#REF!</definedName>
    <definedName name="фотм" localSheetId="4">#REF!</definedName>
    <definedName name="фотм" localSheetId="1">#REF!</definedName>
    <definedName name="фотм" localSheetId="2">#REF!</definedName>
    <definedName name="фотм">#REF!</definedName>
    <definedName name="фотр" localSheetId="4">#REF!</definedName>
    <definedName name="фотр" localSheetId="1">#REF!</definedName>
    <definedName name="фотр" localSheetId="2">#REF!</definedName>
    <definedName name="фотр">#REF!</definedName>
    <definedName name="челдн" localSheetId="4">#REF!</definedName>
    <definedName name="челдн" localSheetId="1">#REF!</definedName>
    <definedName name="челдн" localSheetId="2">#REF!</definedName>
    <definedName name="челдн">#REF!</definedName>
    <definedName name="чм" localSheetId="4">#REF!</definedName>
    <definedName name="чм" localSheetId="1">#REF!</definedName>
    <definedName name="чм" localSheetId="2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2" i="32" l="1"/>
  <c r="J13" i="28" l="1"/>
  <c r="G144" i="19"/>
  <c r="G143" i="19"/>
  <c r="G142" i="19"/>
  <c r="G136" i="19"/>
  <c r="G134" i="19"/>
  <c r="G133" i="19"/>
  <c r="G132" i="19"/>
  <c r="G131" i="19"/>
  <c r="G130" i="19"/>
  <c r="G129" i="19"/>
  <c r="G128" i="19"/>
  <c r="G127" i="19"/>
  <c r="G125" i="19"/>
  <c r="G124" i="19"/>
  <c r="G123" i="19"/>
  <c r="G121" i="19"/>
  <c r="G120" i="19"/>
  <c r="G119" i="19"/>
  <c r="G116" i="19"/>
  <c r="J108" i="19"/>
  <c r="J107" i="19"/>
  <c r="G106" i="19"/>
  <c r="G105" i="19"/>
  <c r="G104" i="19"/>
  <c r="G101" i="19"/>
  <c r="G100" i="19"/>
  <c r="G99" i="19"/>
  <c r="G98" i="19"/>
  <c r="G64" i="19" l="1"/>
  <c r="G63" i="19"/>
  <c r="G62" i="19"/>
  <c r="G61" i="19"/>
  <c r="G53" i="19"/>
  <c r="G43" i="19"/>
  <c r="G35" i="19"/>
  <c r="G28" i="19"/>
  <c r="G23" i="19"/>
  <c r="C4" i="28" l="1"/>
  <c r="C3" i="28"/>
  <c r="C4" i="19"/>
  <c r="C3" i="19"/>
  <c r="L20" i="17" l="1"/>
  <c r="K20" i="17"/>
  <c r="J20" i="17"/>
  <c r="I20" i="17"/>
  <c r="H20" i="17"/>
  <c r="G20" i="17"/>
  <c r="F20" i="17"/>
  <c r="E20" i="17"/>
  <c r="D20" i="17"/>
  <c r="M19" i="17"/>
  <c r="C19" i="17"/>
  <c r="M18" i="17"/>
  <c r="C18" i="17"/>
  <c r="M17" i="17"/>
  <c r="C17" i="17"/>
  <c r="M16" i="17"/>
  <c r="C16" i="17"/>
  <c r="M15" i="17"/>
  <c r="C15" i="17"/>
  <c r="M14" i="17"/>
  <c r="C14" i="17"/>
  <c r="M13" i="17"/>
  <c r="C13" i="17"/>
  <c r="M12" i="17"/>
  <c r="C12" i="17"/>
  <c r="C20" i="17" l="1"/>
  <c r="C25" i="17" s="1"/>
  <c r="C31" i="17" s="1"/>
  <c r="D54" i="17"/>
  <c r="D53" i="17"/>
  <c r="J12" i="19" l="1"/>
  <c r="J13" i="19"/>
  <c r="J14" i="19"/>
  <c r="J15" i="19"/>
  <c r="J16" i="19"/>
  <c r="J17" i="19"/>
  <c r="J18" i="19"/>
  <c r="J19" i="19"/>
  <c r="J20" i="19"/>
  <c r="J21" i="19"/>
  <c r="J22" i="19"/>
  <c r="J24" i="19"/>
  <c r="J25" i="19"/>
  <c r="J26" i="19"/>
  <c r="J27" i="19"/>
  <c r="J29" i="19"/>
  <c r="J30" i="19"/>
  <c r="J31" i="19"/>
  <c r="J32" i="19"/>
  <c r="J33" i="19"/>
  <c r="J34" i="19"/>
  <c r="J36" i="19"/>
  <c r="J37" i="19"/>
  <c r="J38" i="19"/>
  <c r="J39" i="19"/>
  <c r="J40" i="19"/>
  <c r="J41" i="19"/>
  <c r="J42" i="19"/>
  <c r="J44" i="19"/>
  <c r="J45" i="19"/>
  <c r="J46" i="19"/>
  <c r="J47" i="19"/>
  <c r="J48" i="19"/>
  <c r="J49" i="19"/>
  <c r="J50" i="19"/>
  <c r="J51" i="19"/>
  <c r="J52" i="19"/>
  <c r="J54" i="19"/>
  <c r="J55" i="19"/>
  <c r="J56" i="19"/>
  <c r="J57" i="19"/>
  <c r="J58" i="19"/>
  <c r="J59" i="19"/>
  <c r="J60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102" i="19"/>
  <c r="J103" i="19"/>
  <c r="J109" i="19"/>
  <c r="J110" i="19"/>
  <c r="J111" i="19"/>
  <c r="J112" i="19"/>
  <c r="J113" i="19"/>
  <c r="J114" i="19"/>
  <c r="J115" i="19"/>
  <c r="J117" i="19"/>
  <c r="J118" i="19"/>
  <c r="J122" i="19"/>
  <c r="J126" i="19"/>
  <c r="J135" i="19"/>
  <c r="J137" i="19"/>
  <c r="J138" i="19"/>
  <c r="J139" i="19"/>
  <c r="J140" i="19"/>
  <c r="J141" i="19"/>
  <c r="J145" i="19"/>
  <c r="J146" i="19"/>
  <c r="J147" i="19"/>
  <c r="J11" i="19"/>
  <c r="J14" i="28" l="1"/>
  <c r="P20" i="17" s="1"/>
  <c r="G14" i="28"/>
  <c r="N20" i="17" s="1"/>
  <c r="E15" i="28" l="1"/>
  <c r="J10" i="19" l="1"/>
  <c r="G148" i="19" l="1"/>
  <c r="O20" i="17" s="1"/>
  <c r="J148" i="19"/>
  <c r="Q20" i="17" s="1"/>
  <c r="M20" i="17" l="1"/>
  <c r="E149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<sst xmlns="http://schemas.openxmlformats.org/spreadsheetml/2006/main" count="645" uniqueCount="424">
  <si>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</si>
  <si>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</si>
  <si>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</si>
  <si>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</si>
  <si>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</si>
  <si>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</si>
  <si>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</si>
  <si>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</si>
  <si>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</si>
  <si>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</si>
  <si>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</si>
  <si>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</si>
  <si>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</si>
  <si>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</si>
  <si>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</si>
  <si>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</si>
  <si>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</si>
  <si>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</si>
  <si>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</si>
  <si>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</si>
  <si>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</si>
  <si>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</si>
  <si>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</si>
  <si>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</si>
  <si>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</si>
  <si>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</si>
  <si>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</si>
  <si>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</si>
  <si>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</si>
  <si>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</si>
  <si>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</si>
  <si>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</si>
  <si>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</si>
  <si>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</si>
  <si>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</si>
  <si>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</si>
  <si>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</si>
  <si>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</si>
  <si>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</si>
  <si>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</si>
  <si>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</si>
  <si>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</si>
  <si>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</si>
  <si>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</si>
  <si>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</si>
  <si>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</si>
  <si>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</si>
  <si>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</si>
  <si>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</si>
  <si>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</si>
  <si>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</si>
  <si>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</si>
  <si>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</si>
  <si>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</si>
  <si>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</si>
  <si>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</si>
  <si>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</si>
  <si>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</si>
  <si>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</si>
  <si>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</si>
  <si>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</si>
  <si>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</si>
  <si>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</si>
  <si>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101-1889</t>
  </si>
  <si>
    <t>101-2278</t>
  </si>
  <si>
    <t>101-2467</t>
  </si>
  <si>
    <t>м2</t>
  </si>
  <si>
    <t>113-0021</t>
  </si>
  <si>
    <t>113-0077</t>
  </si>
  <si>
    <t>113-0246</t>
  </si>
  <si>
    <t>113-1786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</si>
  <si>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</si>
  <si>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</si>
  <si>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</si>
  <si>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</si>
  <si>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</si>
  <si>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</si>
  <si>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</si>
  <si>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</si>
  <si>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101-1514</t>
  </si>
  <si>
    <t>101-1515</t>
  </si>
  <si>
    <t>101-1519</t>
  </si>
  <si>
    <t>101-1521</t>
  </si>
  <si>
    <t>101-1529</t>
  </si>
  <si>
    <t>101-1537</t>
  </si>
  <si>
    <t>10 шт.</t>
  </si>
  <si>
    <t>101-1714</t>
  </si>
  <si>
    <t>Болты с гайками и шайбами строительные</t>
  </si>
  <si>
    <t>101-1924</t>
  </si>
  <si>
    <t>101-2468</t>
  </si>
  <si>
    <t>102-0008</t>
  </si>
  <si>
    <t>102-0023</t>
  </si>
  <si>
    <t>201-0774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</si>
  <si>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</si>
  <si>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</si>
  <si>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</si>
  <si>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</si>
  <si>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</si>
  <si>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</si>
  <si>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Прайс-лист</t>
  </si>
  <si>
    <t>101-0309</t>
  </si>
  <si>
    <t>101-0806</t>
  </si>
  <si>
    <t>101-1698</t>
  </si>
  <si>
    <t>509-2160</t>
  </si>
  <si>
    <t>Прокладки паронитовые</t>
  </si>
  <si>
    <t>ТСЦ-103-0178</t>
  </si>
  <si>
    <t>Сталь полосовая: 40х4 мм, кипящая</t>
  </si>
  <si>
    <t>101-0090</t>
  </si>
  <si>
    <t>Болты с шестигранной головкой диаметром резьбы: 10 мм</t>
  </si>
  <si>
    <t>101-1614</t>
  </si>
  <si>
    <t>Сталь круглая углеродистая обыкновенного качества марки ВСт3пс5-1 диаметром: 16 мм</t>
  </si>
  <si>
    <t>101-3914</t>
  </si>
  <si>
    <t>Дюбели распорные полипропиленовые</t>
  </si>
  <si>
    <t>100 шт.</t>
  </si>
  <si>
    <t>113-0079</t>
  </si>
  <si>
    <t>ТСЦ-103-0192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</si>
  <si>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</si>
  <si>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</si>
  <si>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</si>
  <si>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</si>
  <si>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</si>
  <si>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</si>
  <si>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</si>
  <si>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Форма 8.1</t>
  </si>
  <si>
    <t>Ацетилен газообразный технический</t>
  </si>
  <si>
    <t>Лак БТ-577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</si>
  <si>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</si>
  <si>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/>
  </si>
  <si>
    <t>101-1518</t>
  </si>
  <si>
    <t>101-1522</t>
  </si>
  <si>
    <t>101-1671</t>
  </si>
  <si>
    <t>Поковки простые строительные /скобы, закрепы, хомуты и т,п,/ массой до 1,6 кг</t>
  </si>
  <si>
    <t>101-1795</t>
  </si>
  <si>
    <t>Краска БТ-177 серебристая</t>
  </si>
  <si>
    <t>Пропан-бутан, смесь техническая</t>
  </si>
  <si>
    <t>101-9511</t>
  </si>
  <si>
    <t>Электроды с основным покрытием класса Э42А диаметром 2,5 мм</t>
  </si>
  <si>
    <t>101-9580</t>
  </si>
  <si>
    <t>102-0033</t>
  </si>
  <si>
    <t>105-0071</t>
  </si>
  <si>
    <t>Ксилол нефтяной марки А</t>
  </si>
  <si>
    <t>Эмаль ПФ-115 серая</t>
  </si>
  <si>
    <t>113-0250</t>
  </si>
  <si>
    <t>Эмаль кремнийорганическая: КО-88 серебристая термостойкая</t>
  </si>
  <si>
    <t>201-0756</t>
  </si>
  <si>
    <t>201-0835</t>
  </si>
  <si>
    <t>Подкладки металлические</t>
  </si>
  <si>
    <t>408-0021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</si>
  <si>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</si>
  <si>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</si>
  <si>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</si>
  <si>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</si>
  <si>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</si>
  <si>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</si>
  <si>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</si>
  <si>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</si>
  <si>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</si>
  <si>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</si>
  <si>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</si>
  <si>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</si>
  <si>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</si>
  <si>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</si>
  <si>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</si>
  <si>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Краски масляные земляные марки: МА-0115 мумия, сурик железный</t>
  </si>
  <si>
    <t>Электроды диаметром: 4 мм Э46</t>
  </si>
  <si>
    <t>Электроды диаметром: 4 мм Э50А</t>
  </si>
  <si>
    <t>Электроды диаметром: 6 мм Э42</t>
  </si>
  <si>
    <t>Электроды диаметром: 8 мм Э42</t>
  </si>
  <si>
    <t>Растворитель марки: Р-5</t>
  </si>
  <si>
    <t>Знаки опознавательные металлические;шт.</t>
  </si>
  <si>
    <t>Пиломатериалы хвойных пород. Брусья обрезные длиной 4-6.5 м, шириной 75-150 мм, толщиной 150 мм и более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</si>
  <si>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</si>
  <si>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</si>
  <si>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Шпалы непропитанные для железных дорог: 1 тип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</si>
  <si>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</si>
  <si>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Щебень из природного камня для строительных работ марка: 400, фракция 5(3)-10 мм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</si>
  <si>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</si>
  <si>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</si>
  <si>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</si>
  <si>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</si>
  <si>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</si>
  <si>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</si>
  <si>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</si>
  <si>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л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</si>
  <si>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</si>
  <si>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</si>
  <si>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</si>
  <si>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Грунтовка: ГФ-021 красно-коричневая</t>
  </si>
  <si>
    <t>Ведущий инженер ПО-1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</si>
  <si>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</si>
  <si>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</si>
  <si>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</si>
  <si>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</si>
  <si>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</si>
  <si>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</si>
  <si>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</si>
  <si>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</si>
  <si>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</si>
  <si>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</si>
  <si>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в том числе стоимость работ без учета стоимости материалов Заказчика (для лимитированных затрат)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</si>
  <si>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</si>
  <si>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</si>
  <si>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</si>
  <si>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</si>
  <si>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</si>
  <si>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</si>
  <si>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</si>
  <si>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</si>
  <si>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</si>
  <si>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</si>
  <si>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</si>
  <si>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</si>
  <si>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</si>
  <si>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</si>
  <si>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</si>
  <si>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</si>
  <si>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</si>
  <si>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</si>
  <si>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</si>
  <si>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Обустройство Мегионского месторождения нефти</t>
  </si>
  <si>
    <t>Нефтесборный трубопровод К.37-т.вр.МДНС-1</t>
  </si>
  <si>
    <t>кол-во км:</t>
  </si>
  <si>
    <t>4238/2014</t>
  </si>
  <si>
    <t>4239/2014</t>
  </si>
  <si>
    <t>4240/2014</t>
  </si>
  <si>
    <t>4241/2014</t>
  </si>
  <si>
    <t>4242/2014</t>
  </si>
  <si>
    <t>4243/2014</t>
  </si>
  <si>
    <t>4244/2015</t>
  </si>
  <si>
    <t>4245/2014</t>
  </si>
  <si>
    <t>Расчитка трассы от леса</t>
  </si>
  <si>
    <t>Первонач.расчитка трассы от снега</t>
  </si>
  <si>
    <t>Монтаж нефтепровода</t>
  </si>
  <si>
    <t>Строительные работы узла 1</t>
  </si>
  <si>
    <t>Строительные работы узла 2</t>
  </si>
  <si>
    <t>Строительные работы узла 3</t>
  </si>
  <si>
    <t>Строительные работы узла 4</t>
  </si>
  <si>
    <t>Строительные работы узла 5</t>
  </si>
  <si>
    <t>Шулейко Ю. В.</t>
  </si>
  <si>
    <t>Специалист 1 кат. ОЦиПТДпоКСиРО</t>
  </si>
  <si>
    <t>Гончарова Н. Н.</t>
  </si>
  <si>
    <t>101-0223</t>
  </si>
  <si>
    <t>101-0485</t>
  </si>
  <si>
    <t>101-0540</t>
  </si>
  <si>
    <t>101-0612</t>
  </si>
  <si>
    <t>101-0811</t>
  </si>
  <si>
    <t>101-0812</t>
  </si>
  <si>
    <t>101-0837</t>
  </si>
  <si>
    <t>101-1706</t>
  </si>
  <si>
    <t>101-1821</t>
  </si>
  <si>
    <t>101-1876</t>
  </si>
  <si>
    <t>101-9412</t>
  </si>
  <si>
    <t>101-9429</t>
  </si>
  <si>
    <t>101-9512</t>
  </si>
  <si>
    <t>101-9514</t>
  </si>
  <si>
    <t>101-9703</t>
  </si>
  <si>
    <t>101-9707</t>
  </si>
  <si>
    <t>101-9708</t>
  </si>
  <si>
    <t>103-0358</t>
  </si>
  <si>
    <t>103-0388</t>
  </si>
  <si>
    <t>103-0471</t>
  </si>
  <si>
    <t>103-1009</t>
  </si>
  <si>
    <t>104-0077</t>
  </si>
  <si>
    <t>104-0167</t>
  </si>
  <si>
    <t>201-9002</t>
  </si>
  <si>
    <t>300-9665</t>
  </si>
  <si>
    <t>300-9760</t>
  </si>
  <si>
    <t>300-9769</t>
  </si>
  <si>
    <t>402-0011</t>
  </si>
  <si>
    <t>403-0104</t>
  </si>
  <si>
    <t>440-9136</t>
  </si>
  <si>
    <t>506-0878</t>
  </si>
  <si>
    <t>534-0010</t>
  </si>
  <si>
    <t>534-0015</t>
  </si>
  <si>
    <t>534-0139</t>
  </si>
  <si>
    <t>534-0143</t>
  </si>
  <si>
    <t>535-0072</t>
  </si>
  <si>
    <t>548-0021</t>
  </si>
  <si>
    <t>548-9040</t>
  </si>
  <si>
    <t>548-9054</t>
  </si>
  <si>
    <t>ТСЦ-101-1579</t>
  </si>
  <si>
    <t>ТСЦ-101-9070</t>
  </si>
  <si>
    <t>ТСЦ-101-9400</t>
  </si>
  <si>
    <t>ТСЦ-101-9610</t>
  </si>
  <si>
    <t>ТСЦ-103-0167</t>
  </si>
  <si>
    <t>ТСЦ-104-9220</t>
  </si>
  <si>
    <t>ТСЦ-201-9002</t>
  </si>
  <si>
    <t>ТСЦ-201-9034</t>
  </si>
  <si>
    <t>Грунтовка: В-КФ-093 красно-коричневая, серая, черная</t>
  </si>
  <si>
    <t>Канаты пеньковые пропитанные</t>
  </si>
  <si>
    <t>Кислород технический: газообразный</t>
  </si>
  <si>
    <t>Краска ХВ-161 перхлорвиниловая фасадная марок А, Б</t>
  </si>
  <si>
    <t>Лента стальная упаковочная, мягкая, нормальной точности 0,7х20-50 мм</t>
  </si>
  <si>
    <t>Мастика клеящая морозостойкая битумно-масляная МБ-50</t>
  </si>
  <si>
    <t>Поковки из квадратных заготовок, масса: 1,8 кг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</si>
  <si>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</si>
  <si>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</si>
  <si>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1,6 мм</t>
  </si>
  <si>
    <t>Растворитель марки: Р-4А</t>
  </si>
  <si>
    <t>Уайт-спирит</t>
  </si>
  <si>
    <t>Электроды диаметром: 4 мм Э42</t>
  </si>
  <si>
    <t>Электроды диаметром: 4 мм Э42А</t>
  </si>
  <si>
    <t>Электроды диаметром: 4 мм Э55</t>
  </si>
  <si>
    <t>Электроды диаметром: 5 мм Э42</t>
  </si>
  <si>
    <t>Электроды диаметром: 5 мм Э42А</t>
  </si>
  <si>
    <t>Углекислый газ</t>
  </si>
  <si>
    <t>Сталь листовая оцинкованная толщиной листа: 0,5 мм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</si>
  <si>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</si>
  <si>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</si>
  <si>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Шлифкруги</t>
  </si>
  <si>
    <t>Щетки кольцевые проволочные</t>
  </si>
  <si>
    <t>Электроды с основным покрытием класса Э42А диаметром 3 мм</t>
  </si>
  <si>
    <t>Электроды с основным покрытием класса Э50А диаметром 4 мм</t>
  </si>
  <si>
    <t>Пленка радиографическая рулонная</t>
  </si>
  <si>
    <t>Фотопроявитель</t>
  </si>
  <si>
    <t>Фотофиксаж</t>
  </si>
  <si>
    <t>Лесоматериалы круглые хвойных пород для строительства диаметром 14-24 см, длиной 3-6,5 м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</si>
  <si>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</si>
  <si>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</si>
  <si>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Трубы стальные бесшовные, горячедеформированные со снятой фаской из стали марок 15, 20, 25 наружный диаметр 219 мм толщина стенки 8 мм</t>
  </si>
  <si>
    <t>Фасонные стальные сварные части, диаметр: до 800 мм</t>
  </si>
  <si>
    <t>Стеклопластик рулонный марки: РСТ-А-Л-В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</si>
  <si>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</si>
  <si>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Лак битумный: БТ-123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</si>
  <si>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</si>
  <si>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Конструкции: стальные</t>
  </si>
  <si>
    <t>Заглушки металлические инвентарные</t>
  </si>
  <si>
    <t>Краны стальные шаровые равнопроходные Ду 50 мм</t>
  </si>
  <si>
    <t>Краны стальные газовые шаровые Ду 80 мм</t>
  </si>
  <si>
    <t>Раствор готовый кладочный цементно-известковый марки: 10</t>
  </si>
  <si>
    <t>Плиты бетонные и цементно-песчаные для тротуаров, полов и облицовки, марки: 300, толщина 35 мм</t>
  </si>
  <si>
    <t>Плиты сборные железобетонные</t>
  </si>
  <si>
    <t>Листы алюминиевые марки АД1Н, толщиной: 1 мм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</si>
  <si>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</si>
  <si>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</si>
  <si>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Отводы 90град. с радиусом кривизны R=1.5Ду на Ру менее или 10 МПа (100 кгс/см2), диаметром условного прохода 80 мм, наружным диаметром 89 мм, толщиной стенки 3.5 мм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</si>
  <si>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</si>
  <si>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Тройники равнопроходные на Ру до 16 МПа (160 кгс/см2) диаметром условного прохода 80 мм, наружным диаметром 89 мм, толщиной стенки 3.5 мм</t>
  </si>
  <si>
    <t>Узлы трубопроводов с установкой необходимых деталей из бесшовных труб, сталь 20, диаметром условного прохода 200 мм, толщиной стенки 8 мм</t>
  </si>
  <si>
    <t>Грунтовка ГТ-760ИН</t>
  </si>
  <si>
    <t>Лента липкая полиэтиленовая отечественного производства для изоляции трубопроводов толщиной 0,6 мм</t>
  </si>
  <si>
    <t>Обертка защитная на полимерная отечественного производства для изоляции трубопроводов толщиной 0,6 мм</t>
  </si>
  <si>
    <t xml:space="preserve">   - Трубы стальные бесшовные, горячедеформированные с повышенной корозийной стойкости и хладостойкости наружный диаметр 219 мм. толщиной стенки 8 мм.</t>
  </si>
  <si>
    <t xml:space="preserve">   - Трубы стальные бесшовные, горячедеформированные с повышенной корозийной стойкости и хладостойкости наружный диаметр 325 мм. толщиной стенки 16 мм.</t>
  </si>
  <si>
    <t xml:space="preserve">   - Отводы 45 град. 219х8-650/650</t>
  </si>
  <si>
    <t xml:space="preserve">   - Трубы стальные бесшовные, горячедеформированные с повышенной корозийной стойкости и хладостойкости наружный диаметр 57 мм. толщиной стенки 6 мм.</t>
  </si>
  <si>
    <t xml:space="preserve">   - Трубы стальные бесшовные, горячедеформированные с повышенной корозийной стойкости и хладостойкости наружный диаметр 114  мм. толщиной стенки 8 мм.</t>
  </si>
  <si>
    <t xml:space="preserve">   - Трубы стальные бесшовные, горячедеформированные с повышенной корозийной стойкости и хладостойкости наружный диаметр 159  мм. толщиной стенки 8 мм.</t>
  </si>
  <si>
    <t xml:space="preserve">   - Опоры подвижные приварные для стальных трубопроводов Ду от 50 до 400 мм, с изоляцией типа ОПП-2, высотой опоры 100 мм.,диаметром условного прохода 300 мм.</t>
  </si>
  <si>
    <t xml:space="preserve">   - Переходы концентрические на Ру до 16 МПа (160 кгс/см2) диаметром условного прохода 20050 мм, наружным диаметром и толщиной стенки  219х10-57х4 мм</t>
  </si>
  <si>
    <t xml:space="preserve">   - Опоры подвижные приварные для стальных трубопроводов Ду от 50 до 400 мм, с изоляцией типа ОПХ-2, высотой опоры 100 мм.,диаметром условного прохода 200 мм.</t>
  </si>
  <si>
    <t xml:space="preserve">   - Опоры подвижные приварные для стальных трубопроводов Ду от 50 до 400 мм, диаметром условного прохода 200 мм.</t>
  </si>
  <si>
    <t xml:space="preserve">   - Задвижки 30 с 15 нж Д 50 мм Р4,0 МПа клиновые фланцевые с выдвижным шпинделем 50 мм Р</t>
  </si>
  <si>
    <t xml:space="preserve">   - Устройство отборное (623,04:1,18:3,66,1,0492)</t>
  </si>
  <si>
    <t xml:space="preserve">   - Переходы концентрические на Ру до 16 МПа (160 кгс/см2) диаметром условного прохода 200100 мм, наружным диаметром и толщиной стенки  219х10-108х6 мм</t>
  </si>
  <si>
    <t xml:space="preserve">   - Задвижки 30 с 15 нж Д 200 мм Р4,0 МПа клиновые фланцевые с выдвижным шпинделем 200 мм Р</t>
  </si>
  <si>
    <t xml:space="preserve">   - Задвижки 30 с 15 нж Д 100 мм Р4,0 МПа клиновые фланцевые с выдвижным шпинделем 100 мм Р</t>
  </si>
  <si>
    <t xml:space="preserve">   - Задвижки 30 с 15 нж Д 150 мм Р4,0 МПа клиновые фланцевые с выдвижным шпинделем 150 мм Р</t>
  </si>
  <si>
    <t xml:space="preserve">   - Переходы концентрические на Ру до 16 МПа (160 кгс/см2) диаметром условного прохода 300100 мм, наружным диаметром и толщиной стенки  325х12-108х16 мм.</t>
  </si>
  <si>
    <t xml:space="preserve">   - Отводы 90 град.с радиусом кривизны R 1,5 Ду на Ру менее или 10 МПа (100 кгс/см2), диаметром условного прохода 100 мм., наружным диаметром 114 мм., толщиной стенки 6 мм.</t>
  </si>
  <si>
    <t xml:space="preserve">   - Переходы концентрические на Ру до 16 МПа (160 кгс/см2) диаметром условного прохода 300200 мм, наружным диаметром и толщиной стенки  325х12-219х10 мм.</t>
  </si>
  <si>
    <t xml:space="preserve">   - Отводы 90 град.с радиусом кривизны R 1,5 Ду на Ру менее или 10 МПа (100 кгс/см2), диаметром условного прохода 150 мм., наружным диаметром 159 мм., толщиной стенки 8 мм.</t>
  </si>
  <si>
    <t xml:space="preserve">   - Переходы концентрические на Ру до 16 МПа (160 кгс/см2) диаметром условного прохода 300150 мм, наружным диаметром и толщиной стенки  325х12-159х8 мм.</t>
  </si>
  <si>
    <t xml:space="preserve">   - Отводы 90 град.с радиусом кривизны R 1,5 Ду на Ру менее или 10 МПа (100 кгс/см2), диаметром условного прохода 200 мм., наружным диаметром 219 мм., толщиной стенки 8 мм.</t>
  </si>
  <si>
    <t xml:space="preserve">   - Тройники ровнопроходные на РУ до 16 МПа (160 кгс/см2) диаметром условного прохода 200 мм, наружным диаметром 219 мм, толщиной стенки 8 мм.</t>
  </si>
  <si>
    <t xml:space="preserve">   - Переходы концентрические на Ру до 16 МПа (160 кгс/см2) диаметром условного прохода 200150 мм, наружным диаметром и толщиной стенки  219х10-159х8 мм</t>
  </si>
  <si>
    <t xml:space="preserve">   - Тройники ровнопроходные на РУ до 16 МПа (160 кгс/см2) диаметром условного прохода 300 мм, наружным диаметром 325 мм, толщиной стенки 8 мм.</t>
  </si>
  <si>
    <t xml:space="preserve">   - Заглушки эллиптические на Ру 10 МПа (100 кгс/см2) из стали 20, диаметром условного прохода 150 мм, наружным диаметром 159 мм, толщиной стенки 8,0 мм.</t>
  </si>
  <si>
    <t xml:space="preserve">   - Заглушки эллиптические на Ру 10 МПа (100 кгс/см2) из стали 20, диаметром условного прохода 100 мм, наружным диаметром 108 мм, толщиной стенки 8,0 мм.</t>
  </si>
  <si>
    <t xml:space="preserve">   - Заглушки эллиптические на Ру 10 МПа (100 кгс/см2) из стали 20, диаметром условного прохода 50 мм, наружным диаметром 57 мм, толщиной стенки 5,0 мм.</t>
  </si>
  <si>
    <t>Кабель КГ6-0,66</t>
  </si>
  <si>
    <t>Обертка защитная на полиэтиленовой основе "Полилен"</t>
  </si>
  <si>
    <t>Электроды с основным покрытием Э42А диаметром 2,5 мм.</t>
  </si>
  <si>
    <t>Пленка для дорожных знаков с покрытием обратной стороны клеевым составом</t>
  </si>
  <si>
    <t>Сетка стальная плетеная</t>
  </si>
  <si>
    <t>Металлопрокат</t>
  </si>
  <si>
    <t>Щитки металлические</t>
  </si>
  <si>
    <t>Трубы стальные электросварные прямошовные со снятой фаской из стали марок БСт2кп-БСт4кп и БСт2пс-БСт4пс наружный диаметр: 114 мм, толщина стенки 4 мм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</si>
  <si>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</si>
  <si>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Материалы теплоизоляционные</t>
  </si>
  <si>
    <t>Оголовки стальные</t>
  </si>
  <si>
    <t>1000 м2</t>
  </si>
  <si>
    <t>тн</t>
  </si>
  <si>
    <t>т.</t>
  </si>
  <si>
    <t>кг.</t>
  </si>
  <si>
    <t>Узел контроля коррозии УКК-СТ/40</t>
  </si>
  <si>
    <t>Устройство приема очистного устройства УЗПЗ-200</t>
  </si>
  <si>
    <t>Устройство запуска очистного устройства УЗПЗ-200</t>
  </si>
  <si>
    <t>Манометр МП-4У</t>
  </si>
  <si>
    <t>копл.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</si>
  <si>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</si>
  <si>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</si>
  <si>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</si>
  <si>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</si>
  <si>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</si>
  <si>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</si>
  <si>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</si>
  <si>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</si>
  <si>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</si>
  <si>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</si>
  <si>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</si>
  <si>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</si>
  <si>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</si>
  <si>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</si>
  <si>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</si>
  <si>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</si>
  <si>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</si>
  <si>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</si>
  <si>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</si>
  <si>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</si>
  <si>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</si>
  <si>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</si>
  <si>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</si>
  <si>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</si>
  <si>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</si>
  <si>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</si>
  <si>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</si>
  <si>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</si>
  <si>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</si>
  <si>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</si>
  <si>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</si>
  <si>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</si>
  <si>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Стройка: Обустройство Мегионского месторождения нефти</t>
  </si>
  <si>
    <t>Объект: Нефтесборный трубопровод К.37-т.вр.МДНС-1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</si>
</sst>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"/>
    <numFmt numFmtId="193" formatCode="0.0"/>
  </numFmts>
  <fonts count="9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7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5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6" fillId="0" borderId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86" fillId="0" borderId="0"/>
    <xf numFmtId="9" fontId="10" fillId="0" borderId="0" applyFont="0" applyFill="0" applyBorder="0" applyAlignment="0" applyProtection="0"/>
  </cellStyleXfs>
  <cellXfs count="501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69" xfId="0" applyNumberFormat="1" applyFont="1" applyFill="1" applyBorder="1" applyAlignment="1">
      <alignment horizontal="center" vertical="center" wrapText="1"/>
    </xf>
    <xf numFmtId="0" fontId="81" fillId="0" borderId="63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8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7" xfId="0" applyFont="1" applyFill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3" fontId="81" fillId="30" borderId="66" xfId="0" applyNumberFormat="1" applyFont="1" applyFill="1" applyBorder="1" applyAlignment="1">
      <alignment vertical="center"/>
    </xf>
    <xf numFmtId="0" fontId="83" fillId="0" borderId="2" xfId="0" applyFont="1" applyBorder="1" applyAlignment="1">
      <alignment vertical="center"/>
    </xf>
    <xf numFmtId="3" fontId="83" fillId="30" borderId="48" xfId="0" applyNumberFormat="1" applyFont="1" applyFill="1" applyBorder="1" applyAlignment="1">
      <alignment vertical="center"/>
    </xf>
    <xf numFmtId="3" fontId="83" fillId="30" borderId="57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0" fontId="81" fillId="0" borderId="7" xfId="0" applyFont="1" applyBorder="1" applyAlignment="1">
      <alignment horizontal="left" vertical="center" wrapText="1"/>
    </xf>
    <xf numFmtId="0" fontId="81" fillId="0" borderId="7" xfId="0" applyFont="1" applyBorder="1" applyAlignment="1">
      <alignment horizontal="right" vertical="center" wrapText="1"/>
    </xf>
    <xf numFmtId="0" fontId="81" fillId="0" borderId="7" xfId="0" applyFont="1" applyBorder="1" applyAlignment="1">
      <alignment horizontal="right" vertical="top" wrapText="1"/>
    </xf>
    <xf numFmtId="0" fontId="81" fillId="0" borderId="7" xfId="0" applyFont="1" applyBorder="1" applyAlignment="1">
      <alignment vertical="center"/>
    </xf>
    <xf numFmtId="0" fontId="81" fillId="0" borderId="65" xfId="0" applyFont="1" applyBorder="1" applyAlignment="1">
      <alignment horizontal="right" vertical="top" wrapText="1"/>
    </xf>
    <xf numFmtId="0" fontId="81" fillId="0" borderId="65" xfId="0" applyFont="1" applyBorder="1" applyAlignment="1">
      <alignment vertical="center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1" fillId="0" borderId="6" xfId="0" applyFont="1" applyBorder="1" applyAlignment="1">
      <alignment horizontal="center" vertical="center" wrapText="1"/>
    </xf>
    <xf numFmtId="0" fontId="81" fillId="0" borderId="71" xfId="0" applyFont="1" applyBorder="1" applyAlignment="1">
      <alignment horizontal="center" vertical="center" wrapText="1"/>
    </xf>
    <xf numFmtId="0" fontId="81" fillId="0" borderId="38" xfId="0" applyNumberFormat="1" applyFont="1" applyFill="1" applyBorder="1" applyAlignment="1">
      <alignment horizontal="center" vertical="center" wrapText="1"/>
    </xf>
    <xf numFmtId="0" fontId="83" fillId="0" borderId="48" xfId="0" applyFont="1" applyBorder="1" applyAlignment="1">
      <alignment horizontal="center" vertical="top" wrapText="1"/>
    </xf>
    <xf numFmtId="0" fontId="81" fillId="0" borderId="36" xfId="0" applyNumberFormat="1" applyFont="1" applyFill="1" applyBorder="1" applyAlignment="1">
      <alignment horizontal="center" vertical="center" wrapText="1"/>
    </xf>
    <xf numFmtId="0" fontId="83" fillId="0" borderId="1" xfId="0" applyFont="1" applyBorder="1" applyAlignment="1">
      <alignment vertical="center"/>
    </xf>
    <xf numFmtId="0" fontId="81" fillId="30" borderId="27" xfId="0" applyFont="1" applyFill="1" applyBorder="1" applyAlignment="1">
      <alignment horizontal="right" vertical="center"/>
    </xf>
    <xf numFmtId="0" fontId="81" fillId="30" borderId="25" xfId="0" applyFont="1" applyFill="1" applyBorder="1" applyAlignment="1">
      <alignment horizontal="right" vertical="center"/>
    </xf>
    <xf numFmtId="0" fontId="81" fillId="30" borderId="66" xfId="0" applyFont="1" applyFill="1" applyBorder="1" applyAlignment="1">
      <alignment vertical="center"/>
    </xf>
    <xf numFmtId="0" fontId="81" fillId="30" borderId="8" xfId="0" applyFont="1" applyFill="1" applyBorder="1" applyAlignment="1">
      <alignment vertical="center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3" fontId="81" fillId="30" borderId="5" xfId="0" applyNumberFormat="1" applyFont="1" applyFill="1" applyBorder="1" applyAlignment="1">
      <alignment vertical="center"/>
    </xf>
    <xf numFmtId="49" fontId="81" fillId="0" borderId="6" xfId="0" applyNumberFormat="1" applyFont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6" fillId="0" borderId="42" xfId="976" applyFont="1" applyFill="1" applyBorder="1" applyAlignment="1">
      <alignment horizontal="left" vertical="center"/>
    </xf>
    <xf numFmtId="0" fontId="11" fillId="0" borderId="42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4" fontId="11" fillId="0" borderId="0" xfId="908" applyNumberFormat="1" applyFont="1" applyAlignment="1">
      <alignment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3" fontId="11" fillId="0" borderId="0" xfId="2257" applyNumberFormat="1" applyFont="1" applyFill="1" applyAlignment="1">
      <alignment horizontal="center"/>
    </xf>
    <xf numFmtId="3" fontId="11" fillId="0" borderId="0" xfId="908" applyNumberFormat="1" applyFont="1" applyAlignment="1">
      <alignment horizontal="center" vertical="center"/>
    </xf>
    <xf numFmtId="189" fontId="81" fillId="0" borderId="6" xfId="0" applyNumberFormat="1" applyFont="1" applyBorder="1" applyAlignment="1">
      <alignment horizontal="center" vertical="center" wrapText="1"/>
    </xf>
    <xf numFmtId="4" fontId="81" fillId="0" borderId="6" xfId="0" applyNumberFormat="1" applyFont="1" applyBorder="1" applyAlignment="1">
      <alignment horizontal="center" vertical="center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6" xfId="0" applyFont="1" applyBorder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9" xfId="0" applyNumberFormat="1" applyFont="1" applyBorder="1" applyAlignment="1">
      <alignment horizontal="left" vertical="center"/>
    </xf>
    <xf numFmtId="0" fontId="81" fillId="0" borderId="9" xfId="0" applyFont="1" applyBorder="1" applyAlignment="1">
      <alignment vertical="center"/>
    </xf>
    <xf numFmtId="0" fontId="81" fillId="0" borderId="9" xfId="0" applyNumberFormat="1" applyFont="1" applyBorder="1" applyAlignment="1">
      <alignment horizontal="right" vertical="center" wrapText="1"/>
    </xf>
    <xf numFmtId="0" fontId="81" fillId="0" borderId="9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9" fillId="0" borderId="0" xfId="0" applyNumberFormat="1" applyFont="1" applyBorder="1" applyAlignment="1">
      <alignment horizontal="right" vertical="top" wrapText="1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 applyAlignment="1">
      <alignment horizontal="center" vertical="top" wrapText="1"/>
    </xf>
    <xf numFmtId="49" fontId="39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28" xfId="0" applyNumberFormat="1" applyFont="1" applyFill="1" applyBorder="1" applyAlignment="1">
      <alignment horizontal="center" vertical="center" wrapText="1"/>
    </xf>
    <xf numFmtId="0" fontId="68" fillId="30" borderId="65" xfId="1567" applyFont="1" applyFill="1" applyBorder="1" applyAlignment="1">
      <alignment horizontal="right" vertical="center" wrapText="1"/>
    </xf>
    <xf numFmtId="3" fontId="68" fillId="30" borderId="65" xfId="908" applyNumberFormat="1" applyFont="1" applyFill="1" applyBorder="1" applyAlignment="1">
      <alignment horizontal="right" vertical="center" wrapText="1"/>
    </xf>
    <xf numFmtId="3" fontId="67" fillId="30" borderId="65" xfId="908" applyNumberFormat="1" applyFont="1" applyFill="1" applyBorder="1" applyAlignment="1">
      <alignment horizontal="right" vertical="center" wrapText="1"/>
    </xf>
    <xf numFmtId="2" fontId="68" fillId="30" borderId="65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0" fontId="11" fillId="0" borderId="25" xfId="908" applyFont="1" applyBorder="1" applyAlignment="1">
      <alignment vertical="center"/>
    </xf>
    <xf numFmtId="4" fontId="66" fillId="0" borderId="68" xfId="908" applyNumberFormat="1" applyFont="1" applyFill="1" applyBorder="1" applyAlignment="1">
      <alignment vertical="center" wrapText="1"/>
    </xf>
    <xf numFmtId="4" fontId="66" fillId="0" borderId="41" xfId="908" applyNumberFormat="1" applyFont="1" applyFill="1" applyBorder="1" applyAlignment="1">
      <alignment vertical="center" wrapText="1"/>
    </xf>
    <xf numFmtId="4" fontId="11" fillId="0" borderId="53" xfId="908" applyNumberFormat="1" applyFont="1" applyFill="1" applyBorder="1" applyAlignment="1">
      <alignment vertical="center" wrapText="1"/>
    </xf>
    <xf numFmtId="4" fontId="66" fillId="0" borderId="53" xfId="908" applyNumberFormat="1" applyFont="1" applyFill="1" applyBorder="1" applyAlignment="1">
      <alignment vertical="center" wrapText="1"/>
    </xf>
    <xf numFmtId="1" fontId="66" fillId="0" borderId="53" xfId="908" applyNumberFormat="1" applyFont="1" applyFill="1" applyBorder="1" applyAlignment="1">
      <alignment vertical="center" wrapText="1"/>
    </xf>
    <xf numFmtId="49" fontId="11" fillId="0" borderId="53" xfId="973" applyNumberFormat="1" applyFont="1" applyFill="1" applyBorder="1" applyAlignment="1">
      <alignment horizontal="left" vertical="center" wrapText="1"/>
    </xf>
    <xf numFmtId="49" fontId="11" fillId="0" borderId="53" xfId="2239" applyNumberFormat="1" applyFont="1" applyBorder="1" applyAlignment="1">
      <alignment horizontal="left" vertical="center" wrapText="1"/>
    </xf>
    <xf numFmtId="0" fontId="68" fillId="30" borderId="27" xfId="1567" applyFont="1" applyFill="1" applyBorder="1" applyAlignment="1">
      <alignment horizontal="right" vertical="center" wrapText="1"/>
    </xf>
    <xf numFmtId="3" fontId="68" fillId="30" borderId="25" xfId="908" applyNumberFormat="1" applyFont="1" applyFill="1" applyBorder="1" applyAlignment="1">
      <alignment horizontal="right" vertical="center" wrapText="1"/>
    </xf>
    <xf numFmtId="4" fontId="66" fillId="0" borderId="67" xfId="908" applyNumberFormat="1" applyFont="1" applyFill="1" applyBorder="1" applyAlignment="1">
      <alignment vertical="center" wrapText="1"/>
    </xf>
    <xf numFmtId="0" fontId="11" fillId="0" borderId="47" xfId="908" applyFont="1" applyBorder="1" applyAlignment="1">
      <alignment vertical="center"/>
    </xf>
    <xf numFmtId="4" fontId="66" fillId="0" borderId="61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2" fontId="73" fillId="0" borderId="28" xfId="908" applyNumberFormat="1" applyFont="1" applyFill="1" applyBorder="1" applyAlignment="1">
      <alignment horizontal="center" vertical="center" wrapText="1"/>
    </xf>
    <xf numFmtId="4" fontId="69" fillId="0" borderId="28" xfId="908" applyNumberFormat="1" applyFont="1" applyFill="1" applyBorder="1" applyAlignment="1">
      <alignment horizontal="center" vertical="center" wrapText="1"/>
    </xf>
    <xf numFmtId="4" fontId="66" fillId="0" borderId="28" xfId="908" applyNumberFormat="1" applyFont="1" applyFill="1" applyBorder="1" applyAlignment="1">
      <alignment horizontal="center" vertical="center" wrapText="1"/>
    </xf>
    <xf numFmtId="4" fontId="66" fillId="0" borderId="62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1" xfId="908" applyNumberFormat="1" applyFont="1" applyFill="1" applyBorder="1" applyAlignment="1">
      <alignment vertical="center" wrapText="1"/>
    </xf>
    <xf numFmtId="2" fontId="68" fillId="30" borderId="27" xfId="908" applyNumberFormat="1" applyFont="1" applyFill="1" applyBorder="1" applyAlignment="1">
      <alignment horizontal="right" vertical="center" wrapText="1"/>
    </xf>
    <xf numFmtId="2" fontId="68" fillId="30" borderId="25" xfId="908" applyNumberFormat="1" applyFont="1" applyFill="1" applyBorder="1" applyAlignment="1">
      <alignment horizontal="right"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25" xfId="908" applyNumberFormat="1" applyFont="1" applyFill="1" applyBorder="1" applyAlignment="1">
      <alignment vertical="center" wrapText="1"/>
    </xf>
    <xf numFmtId="4" fontId="66" fillId="0" borderId="47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horizontal="center" vertical="center" wrapText="1"/>
    </xf>
    <xf numFmtId="4" fontId="69" fillId="0" borderId="41" xfId="908" applyNumberFormat="1" applyFont="1" applyFill="1" applyBorder="1" applyAlignment="1">
      <alignment horizontal="center" vertical="center" wrapText="1"/>
    </xf>
    <xf numFmtId="4" fontId="69" fillId="0" borderId="62" xfId="908" applyNumberFormat="1" applyFont="1" applyFill="1" applyBorder="1" applyAlignment="1">
      <alignment horizontal="center" vertical="center" wrapText="1"/>
    </xf>
    <xf numFmtId="3" fontId="67" fillId="30" borderId="66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6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3" xfId="908" applyNumberFormat="1" applyFont="1" applyFill="1" applyBorder="1" applyAlignment="1">
      <alignment horizontal="center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67" fillId="30" borderId="41" xfId="908" applyNumberFormat="1" applyFont="1" applyFill="1" applyBorder="1" applyAlignment="1">
      <alignment horizontal="right"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41" xfId="908" applyNumberFormat="1" applyFont="1" applyFill="1" applyBorder="1" applyAlignment="1">
      <alignment vertical="center" wrapText="1"/>
    </xf>
    <xf numFmtId="4" fontId="69" fillId="0" borderId="62" xfId="908" applyNumberFormat="1" applyFont="1" applyFill="1" applyBorder="1" applyAlignment="1">
      <alignment vertical="center" wrapText="1"/>
    </xf>
    <xf numFmtId="0" fontId="68" fillId="30" borderId="68" xfId="1567" applyFont="1" applyFill="1" applyBorder="1" applyAlignment="1">
      <alignment horizontal="right" vertical="center" wrapText="1"/>
    </xf>
    <xf numFmtId="3" fontId="68" fillId="30" borderId="41" xfId="908" applyNumberFormat="1" applyFont="1" applyFill="1" applyBorder="1" applyAlignment="1">
      <alignment horizontal="right" vertical="center" wrapText="1"/>
    </xf>
    <xf numFmtId="3" fontId="11" fillId="32" borderId="65" xfId="908" applyNumberFormat="1" applyFont="1" applyFill="1" applyBorder="1" applyAlignment="1">
      <alignment horizontal="right" vertical="center" wrapText="1"/>
    </xf>
    <xf numFmtId="3" fontId="11" fillId="32" borderId="27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5" xfId="908" applyNumberFormat="1" applyFont="1" applyFill="1" applyBorder="1" applyAlignment="1">
      <alignment horizontal="right" vertical="center" wrapText="1"/>
    </xf>
    <xf numFmtId="0" fontId="11" fillId="32" borderId="49" xfId="908" applyFont="1" applyFill="1" applyBorder="1" applyAlignment="1">
      <alignment vertical="center"/>
    </xf>
    <xf numFmtId="4" fontId="66" fillId="32" borderId="50" xfId="908" applyNumberFormat="1" applyFont="1" applyFill="1" applyBorder="1" applyAlignment="1">
      <alignment vertical="center" wrapText="1"/>
    </xf>
    <xf numFmtId="3" fontId="66" fillId="32" borderId="50" xfId="908" applyNumberFormat="1" applyFont="1" applyFill="1" applyBorder="1" applyAlignment="1">
      <alignment vertical="center" wrapText="1"/>
    </xf>
    <xf numFmtId="4" fontId="66" fillId="32" borderId="72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0" xfId="908" applyNumberFormat="1" applyFont="1" applyFill="1" applyBorder="1" applyAlignment="1">
      <alignment vertical="center" wrapText="1"/>
    </xf>
    <xf numFmtId="4" fontId="69" fillId="32" borderId="72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2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29" xfId="908" applyFont="1" applyFill="1" applyBorder="1" applyAlignment="1">
      <alignment vertical="center"/>
    </xf>
    <xf numFmtId="3" fontId="66" fillId="32" borderId="53" xfId="2240" applyNumberFormat="1" applyFont="1" applyFill="1" applyBorder="1" applyAlignment="1">
      <alignment horizontal="center" vertical="center" wrapText="1"/>
    </xf>
    <xf numFmtId="9" fontId="66" fillId="32" borderId="41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5" xfId="2240" applyFont="1" applyFill="1" applyBorder="1" applyAlignment="1">
      <alignment horizontal="center" vertical="center" wrapText="1"/>
    </xf>
    <xf numFmtId="9" fontId="66" fillId="32" borderId="53" xfId="2240" applyFont="1" applyFill="1" applyBorder="1" applyAlignment="1">
      <alignment horizontal="center" vertical="center" wrapText="1"/>
    </xf>
    <xf numFmtId="9" fontId="69" fillId="32" borderId="41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69" fillId="32" borderId="41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1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5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7" xfId="908" applyNumberFormat="1" applyFont="1" applyFill="1" applyBorder="1" applyAlignment="1">
      <alignment horizontal="center" vertical="center"/>
    </xf>
    <xf numFmtId="3" fontId="11" fillId="32" borderId="68" xfId="908" applyNumberFormat="1" applyFont="1" applyFill="1" applyBorder="1" applyAlignment="1">
      <alignment horizontal="right" vertical="center" wrapText="1"/>
    </xf>
    <xf numFmtId="3" fontId="11" fillId="32" borderId="41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0" fontId="83" fillId="0" borderId="0" xfId="0" applyFont="1" applyAlignment="1">
      <alignment vertical="center"/>
    </xf>
    <xf numFmtId="3" fontId="66" fillId="32" borderId="67" xfId="908" applyNumberFormat="1" applyFont="1" applyFill="1" applyBorder="1" applyAlignment="1">
      <alignment horizontal="right" vertical="center" wrapText="1"/>
    </xf>
    <xf numFmtId="3" fontId="66" fillId="32" borderId="53" xfId="908" applyNumberFormat="1" applyFont="1" applyFill="1" applyBorder="1" applyAlignment="1">
      <alignment horizontal="right" vertical="center" wrapText="1"/>
    </xf>
    <xf numFmtId="4" fontId="79" fillId="32" borderId="50" xfId="908" applyNumberFormat="1" applyFont="1" applyFill="1" applyBorder="1" applyAlignment="1">
      <alignment vertical="center" wrapText="1"/>
    </xf>
    <xf numFmtId="0" fontId="79" fillId="32" borderId="53" xfId="976" applyFont="1" applyFill="1" applyBorder="1" applyAlignment="1">
      <alignment horizontal="left" vertical="center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64" xfId="0" applyFont="1" applyFill="1" applyBorder="1" applyAlignment="1">
      <alignment horizontal="left" vertical="center" wrapText="1" shrinkToFit="1"/>
    </xf>
    <xf numFmtId="49" fontId="68" fillId="30" borderId="25" xfId="0" applyNumberFormat="1" applyFont="1" applyFill="1" applyBorder="1" applyAlignment="1">
      <alignment horizontal="center" vertical="center" wrapText="1" shrinkToFit="1"/>
    </xf>
    <xf numFmtId="0" fontId="68" fillId="30" borderId="29" xfId="0" applyFont="1" applyFill="1" applyBorder="1" applyAlignment="1">
      <alignment horizontal="left" vertical="center" wrapText="1" shrinkToFit="1"/>
    </xf>
    <xf numFmtId="187" fontId="68" fillId="32" borderId="62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8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3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8" xfId="908" applyFont="1" applyFill="1" applyBorder="1" applyAlignment="1">
      <alignment horizontal="center" vertical="center"/>
    </xf>
    <xf numFmtId="1" fontId="11" fillId="32" borderId="1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5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8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7" xfId="908" applyFont="1" applyFill="1" applyBorder="1" applyAlignment="1">
      <alignment horizontal="center" vertical="center"/>
    </xf>
    <xf numFmtId="1" fontId="11" fillId="32" borderId="57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4" xfId="908" applyFont="1" applyFill="1" applyBorder="1" applyAlignment="1">
      <alignment horizontal="center" vertical="center"/>
    </xf>
    <xf numFmtId="4" fontId="66" fillId="32" borderId="67" xfId="908" applyNumberFormat="1" applyFont="1" applyFill="1" applyBorder="1" applyAlignment="1">
      <alignment horizontal="right" vertical="center" wrapText="1"/>
    </xf>
    <xf numFmtId="3" fontId="11" fillId="32" borderId="53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1" xfId="908" applyFont="1" applyFill="1" applyBorder="1" applyAlignment="1">
      <alignment horizontal="center" vertical="center"/>
    </xf>
    <xf numFmtId="0" fontId="11" fillId="32" borderId="65" xfId="976" applyFont="1" applyFill="1" applyBorder="1" applyAlignment="1">
      <alignment horizontal="left" vertical="center"/>
    </xf>
    <xf numFmtId="0" fontId="11" fillId="32" borderId="65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6" xfId="908" applyFont="1" applyFill="1" applyBorder="1" applyAlignment="1">
      <alignment horizontal="center" vertical="center"/>
    </xf>
    <xf numFmtId="0" fontId="11" fillId="32" borderId="37" xfId="976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0" fontId="79" fillId="32" borderId="39" xfId="908" applyFont="1" applyFill="1" applyBorder="1" applyAlignment="1">
      <alignment vertical="center"/>
    </xf>
    <xf numFmtId="4" fontId="79" fillId="32" borderId="39" xfId="908" applyNumberFormat="1" applyFont="1" applyFill="1" applyBorder="1" applyAlignment="1">
      <alignment vertical="center" wrapText="1"/>
    </xf>
    <xf numFmtId="3" fontId="79" fillId="32" borderId="18" xfId="908" applyNumberFormat="1" applyFont="1" applyFill="1" applyBorder="1" applyAlignment="1">
      <alignment horizontal="right" vertical="center" wrapText="1"/>
    </xf>
    <xf numFmtId="3" fontId="79" fillId="32" borderId="45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8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8" xfId="908" applyNumberFormat="1" applyFont="1" applyFill="1" applyBorder="1" applyAlignment="1">
      <alignment horizontal="right" vertical="center" wrapText="1"/>
    </xf>
    <xf numFmtId="3" fontId="79" fillId="32" borderId="18" xfId="908" applyNumberFormat="1" applyFont="1" applyFill="1" applyBorder="1" applyAlignment="1">
      <alignment horizontal="center" vertical="center" wrapText="1"/>
    </xf>
    <xf numFmtId="3" fontId="79" fillId="32" borderId="67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 wrapText="1"/>
    </xf>
    <xf numFmtId="3" fontId="80" fillId="32" borderId="53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/>
    </xf>
    <xf numFmtId="3" fontId="80" fillId="30" borderId="53" xfId="908" applyNumberFormat="1" applyFont="1" applyFill="1" applyBorder="1" applyAlignment="1">
      <alignment horizontal="center" vertical="center" wrapText="1"/>
    </xf>
    <xf numFmtId="3" fontId="80" fillId="32" borderId="61" xfId="908" applyNumberFormat="1" applyFont="1" applyFill="1" applyBorder="1" applyAlignment="1">
      <alignment horizontal="center" vertical="center" wrapText="1"/>
    </xf>
    <xf numFmtId="3" fontId="79" fillId="32" borderId="50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4" xfId="908" applyFont="1" applyFill="1" applyBorder="1" applyAlignment="1">
      <alignment vertical="center"/>
    </xf>
    <xf numFmtId="4" fontId="79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44" xfId="908" applyNumberFormat="1" applyFont="1" applyFill="1" applyBorder="1" applyAlignment="1">
      <alignment vertical="center" wrapText="1"/>
    </xf>
    <xf numFmtId="4" fontId="66" fillId="32" borderId="37" xfId="908" applyNumberFormat="1" applyFont="1" applyFill="1" applyBorder="1" applyAlignment="1">
      <alignment vertical="center" wrapText="1"/>
    </xf>
    <xf numFmtId="4" fontId="66" fillId="32" borderId="46" xfId="908" applyNumberFormat="1" applyFont="1" applyFill="1" applyBorder="1" applyAlignment="1">
      <alignment vertical="center" wrapText="1"/>
    </xf>
    <xf numFmtId="4" fontId="66" fillId="32" borderId="51" xfId="908" applyNumberFormat="1" applyFont="1" applyFill="1" applyBorder="1" applyAlignment="1">
      <alignment vertical="center" wrapText="1"/>
    </xf>
    <xf numFmtId="4" fontId="69" fillId="32" borderId="44" xfId="908" applyNumberFormat="1" applyFont="1" applyFill="1" applyBorder="1" applyAlignment="1">
      <alignment vertical="center" wrapText="1"/>
    </xf>
    <xf numFmtId="4" fontId="69" fillId="32" borderId="37" xfId="908" applyNumberFormat="1" applyFont="1" applyFill="1" applyBorder="1" applyAlignment="1">
      <alignment vertical="center" wrapText="1"/>
    </xf>
    <xf numFmtId="4" fontId="69" fillId="32" borderId="37" xfId="908" applyNumberFormat="1" applyFont="1" applyFill="1" applyBorder="1" applyAlignment="1">
      <alignment horizontal="center"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44" xfId="908" applyNumberFormat="1" applyFont="1" applyFill="1" applyBorder="1" applyAlignment="1">
      <alignment horizontal="center" vertical="center" wrapText="1"/>
    </xf>
    <xf numFmtId="4" fontId="66" fillId="32" borderId="37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center" vertical="center"/>
    </xf>
    <xf numFmtId="0" fontId="81" fillId="0" borderId="28" xfId="0" applyNumberFormat="1" applyFont="1" applyFill="1" applyBorder="1" applyAlignment="1">
      <alignment horizontal="center" vertical="center" wrapText="1"/>
    </xf>
    <xf numFmtId="3" fontId="79" fillId="33" borderId="18" xfId="908" applyNumberFormat="1" applyFont="1" applyFill="1" applyBorder="1" applyAlignment="1">
      <alignment horizontal="right" vertical="center" wrapText="1"/>
    </xf>
    <xf numFmtId="3" fontId="79" fillId="33" borderId="45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7" xfId="908" applyNumberFormat="1" applyFont="1" applyFill="1" applyBorder="1" applyAlignment="1">
      <alignment horizontal="right" vertical="center" wrapText="1"/>
    </xf>
    <xf numFmtId="0" fontId="83" fillId="0" borderId="0" xfId="0" applyFont="1" applyAlignment="1">
      <alignment horizontal="center" vertical="center" wrapText="1"/>
    </xf>
    <xf numFmtId="0" fontId="81" fillId="0" borderId="7" xfId="0" applyFont="1" applyBorder="1" applyAlignment="1">
      <alignment horizontal="center" vertical="center" wrapText="1"/>
    </xf>
    <xf numFmtId="49" fontId="83" fillId="0" borderId="0" xfId="0" applyNumberFormat="1" applyFont="1" applyAlignment="1">
      <alignment horizontal="right" vertical="center"/>
    </xf>
    <xf numFmtId="0" fontId="81" fillId="0" borderId="71" xfId="0" applyFont="1" applyBorder="1" applyAlignment="1">
      <alignment horizontal="right" vertical="center"/>
    </xf>
    <xf numFmtId="0" fontId="81" fillId="0" borderId="71" xfId="0" applyFont="1" applyBorder="1" applyAlignment="1">
      <alignment horizontal="lef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0" applyFont="1">
      <alignment vertical="center"/>
    </xf>
    <xf numFmtId="0" fontId="87" fillId="0" borderId="0" xfId="797" applyFont="1" applyFill="1" applyAlignment="1"/>
    <xf numFmtId="0" fontId="66" fillId="0" borderId="0" xfId="2260" applyNumberFormat="1" applyFont="1" applyAlignment="1"/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6" xfId="2260" applyFont="1" applyFill="1" applyBorder="1" applyAlignment="1">
      <alignment horizontal="left" vertical="center" wrapText="1"/>
    </xf>
    <xf numFmtId="4" fontId="71" fillId="25" borderId="37" xfId="2260" applyFont="1" applyFill="1" applyBorder="1" applyAlignment="1">
      <alignment horizontal="left" vertical="center" wrapText="1"/>
    </xf>
    <xf numFmtId="3" fontId="11" fillId="0" borderId="37" xfId="2260" applyNumberFormat="1" applyFont="1" applyBorder="1" applyAlignment="1">
      <alignment horizontal="center" vertical="center" wrapText="1"/>
    </xf>
    <xf numFmtId="4" fontId="11" fillId="0" borderId="37" xfId="2260" applyNumberFormat="1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8" xfId="2260" applyNumberFormat="1" applyFont="1" applyBorder="1" applyAlignment="1">
      <alignment horizontal="center" vertical="center" wrapText="1"/>
    </xf>
    <xf numFmtId="4" fontId="66" fillId="0" borderId="18" xfId="2260" applyNumberFormat="1" applyFont="1" applyBorder="1" applyAlignment="1">
      <alignment horizontal="right" vertical="top" wrapText="1"/>
    </xf>
    <xf numFmtId="0" fontId="11" fillId="0" borderId="9" xfId="2261" applyFont="1" applyBorder="1"/>
    <xf numFmtId="0" fontId="11" fillId="0" borderId="0" xfId="2261" applyFont="1"/>
    <xf numFmtId="0" fontId="89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0" borderId="7" xfId="797" applyNumberFormat="1" applyFont="1" applyFill="1" applyBorder="1" applyAlignment="1">
      <alignment horizontal="center" vertical="center" wrapText="1"/>
    </xf>
    <xf numFmtId="0" fontId="90" fillId="0" borderId="0" xfId="797" applyFont="1" applyFill="1"/>
    <xf numFmtId="0" fontId="11" fillId="0" borderId="0" xfId="797" applyFont="1" applyFill="1" applyAlignment="1">
      <alignment vertical="top"/>
    </xf>
    <xf numFmtId="49" fontId="71" fillId="0" borderId="75" xfId="797" applyNumberFormat="1" applyFont="1" applyFill="1" applyBorder="1" applyAlignment="1">
      <alignment horizontal="center" vertical="center" wrapText="1"/>
    </xf>
    <xf numFmtId="49" fontId="71" fillId="0" borderId="76" xfId="797" applyNumberFormat="1" applyFont="1" applyFill="1" applyBorder="1" applyAlignment="1">
      <alignment horizontal="center" vertical="center" wrapText="1"/>
    </xf>
    <xf numFmtId="49" fontId="71" fillId="0" borderId="77" xfId="797" applyNumberFormat="1" applyFont="1" applyFill="1" applyBorder="1" applyAlignment="1">
      <alignment horizontal="center" vertical="center" wrapText="1"/>
    </xf>
    <xf numFmtId="0" fontId="68" fillId="34" borderId="78" xfId="797" applyFont="1" applyFill="1" applyBorder="1" applyAlignment="1">
      <alignment vertical="top"/>
    </xf>
    <xf numFmtId="49" fontId="71" fillId="0" borderId="79" xfId="797" applyNumberFormat="1" applyFont="1" applyFill="1" applyBorder="1" applyAlignment="1">
      <alignment horizontal="center" vertical="top" wrapText="1"/>
    </xf>
    <xf numFmtId="49" fontId="71" fillId="0" borderId="80" xfId="797" applyNumberFormat="1" applyFont="1" applyFill="1" applyBorder="1" applyAlignment="1">
      <alignment horizontal="left" vertical="top" wrapText="1"/>
    </xf>
    <xf numFmtId="192" fontId="91" fillId="0" borderId="80" xfId="797" applyNumberFormat="1" applyFont="1" applyFill="1" applyBorder="1" applyAlignment="1">
      <alignment horizontal="center" vertical="top"/>
    </xf>
    <xf numFmtId="0" fontId="71" fillId="0" borderId="80" xfId="797" applyNumberFormat="1" applyFont="1" applyFill="1" applyBorder="1" applyAlignment="1">
      <alignment horizontal="center" vertical="top"/>
    </xf>
    <xf numFmtId="0" fontId="71" fillId="0" borderId="80" xfId="797" applyFont="1" applyFill="1" applyBorder="1" applyAlignment="1">
      <alignment horizontal="center" vertical="top"/>
    </xf>
    <xf numFmtId="193" fontId="91" fillId="0" borderId="80" xfId="797" applyNumberFormat="1" applyFont="1" applyFill="1" applyBorder="1" applyAlignment="1">
      <alignment horizontal="center" vertical="top"/>
    </xf>
    <xf numFmtId="3" fontId="71" fillId="0" borderId="80" xfId="797" applyNumberFormat="1" applyFont="1" applyFill="1" applyBorder="1" applyAlignment="1">
      <alignment horizontal="center" vertical="top"/>
    </xf>
    <xf numFmtId="3" fontId="91" fillId="0" borderId="80" xfId="797" applyNumberFormat="1" applyFont="1" applyFill="1" applyBorder="1" applyAlignment="1">
      <alignment horizontal="center" vertical="top"/>
    </xf>
    <xf numFmtId="3" fontId="91" fillId="0" borderId="81" xfId="797" applyNumberFormat="1" applyFont="1" applyFill="1" applyBorder="1" applyAlignment="1">
      <alignment horizontal="center" vertical="top" wrapText="1"/>
    </xf>
    <xf numFmtId="0" fontId="68" fillId="34" borderId="0" xfId="797" applyFont="1" applyFill="1" applyBorder="1" applyAlignment="1">
      <alignment vertical="top"/>
    </xf>
    <xf numFmtId="49" fontId="72" fillId="0" borderId="82" xfId="797" applyNumberFormat="1" applyFont="1" applyFill="1" applyBorder="1" applyAlignment="1">
      <alignment horizontal="center" vertical="top" wrapText="1"/>
    </xf>
    <xf numFmtId="0" fontId="72" fillId="0" borderId="83" xfId="797" applyNumberFormat="1" applyFont="1" applyFill="1" applyBorder="1" applyAlignment="1">
      <alignment horizontal="right" vertical="top" wrapText="1"/>
    </xf>
    <xf numFmtId="192" fontId="72" fillId="0" borderId="83" xfId="797" applyNumberFormat="1" applyFont="1" applyFill="1" applyBorder="1" applyAlignment="1">
      <alignment horizontal="center" vertical="top"/>
    </xf>
    <xf numFmtId="0" fontId="72" fillId="0" borderId="83" xfId="797" applyNumberFormat="1" applyFont="1" applyFill="1" applyBorder="1" applyAlignment="1">
      <alignment horizontal="center" vertical="top"/>
    </xf>
    <xf numFmtId="3" fontId="72" fillId="0" borderId="83" xfId="797" applyNumberFormat="1" applyFont="1" applyFill="1" applyBorder="1" applyAlignment="1">
      <alignment horizontal="center" vertical="top"/>
    </xf>
    <xf numFmtId="0" fontId="72" fillId="0" borderId="83" xfId="797" applyFont="1" applyFill="1" applyBorder="1" applyAlignment="1">
      <alignment horizontal="center" vertical="top"/>
    </xf>
    <xf numFmtId="193" fontId="72" fillId="0" borderId="83" xfId="797" applyNumberFormat="1" applyFont="1" applyFill="1" applyBorder="1" applyAlignment="1">
      <alignment horizontal="center" vertical="top"/>
    </xf>
    <xf numFmtId="3" fontId="72" fillId="0" borderId="84" xfId="797" applyNumberFormat="1" applyFont="1" applyFill="1" applyBorder="1" applyAlignment="1">
      <alignment horizontal="center" vertical="top" wrapText="1"/>
    </xf>
    <xf numFmtId="0" fontId="68" fillId="0" borderId="78" xfId="797" applyFont="1" applyFill="1" applyBorder="1" applyAlignment="1">
      <alignment vertical="top"/>
    </xf>
    <xf numFmtId="0" fontId="68" fillId="0" borderId="0" xfId="797" applyFont="1" applyFill="1" applyBorder="1" applyAlignment="1">
      <alignment vertical="top"/>
    </xf>
    <xf numFmtId="49" fontId="72" fillId="0" borderId="79" xfId="797" applyNumberFormat="1" applyFont="1" applyFill="1" applyBorder="1" applyAlignment="1">
      <alignment horizontal="center" vertical="top" wrapText="1"/>
    </xf>
    <xf numFmtId="0" fontId="72" fillId="0" borderId="80" xfId="797" applyNumberFormat="1" applyFont="1" applyFill="1" applyBorder="1" applyAlignment="1">
      <alignment horizontal="right" vertical="top" wrapText="1"/>
    </xf>
    <xf numFmtId="192" fontId="72" fillId="0" borderId="80" xfId="797" applyNumberFormat="1" applyFont="1" applyFill="1" applyBorder="1" applyAlignment="1">
      <alignment horizontal="center" vertical="top"/>
    </xf>
    <xf numFmtId="0" fontId="72" fillId="0" borderId="80" xfId="797" applyNumberFormat="1" applyFont="1" applyFill="1" applyBorder="1" applyAlignment="1">
      <alignment horizontal="center" vertical="top"/>
    </xf>
    <xf numFmtId="3" fontId="72" fillId="0" borderId="80" xfId="797" applyNumberFormat="1" applyFont="1" applyFill="1" applyBorder="1" applyAlignment="1">
      <alignment horizontal="center" vertical="top"/>
    </xf>
    <xf numFmtId="0" fontId="72" fillId="0" borderId="80" xfId="797" applyFont="1" applyFill="1" applyBorder="1" applyAlignment="1">
      <alignment horizontal="center" vertical="top"/>
    </xf>
    <xf numFmtId="193" fontId="72" fillId="0" borderId="80" xfId="797" applyNumberFormat="1" applyFont="1" applyFill="1" applyBorder="1" applyAlignment="1">
      <alignment horizontal="center" vertical="top"/>
    </xf>
    <xf numFmtId="3" fontId="72" fillId="0" borderId="81" xfId="797" applyNumberFormat="1" applyFont="1" applyFill="1" applyBorder="1" applyAlignment="1">
      <alignment horizontal="center" vertical="top" wrapText="1"/>
    </xf>
    <xf numFmtId="0" fontId="11" fillId="35" borderId="0" xfId="797" applyFont="1" applyFill="1"/>
    <xf numFmtId="49" fontId="72" fillId="0" borderId="30" xfId="797" applyNumberFormat="1" applyFont="1" applyFill="1" applyBorder="1" applyAlignment="1">
      <alignment horizontal="center" vertical="top" wrapText="1"/>
    </xf>
    <xf numFmtId="0" fontId="72" fillId="0" borderId="31" xfId="797" applyNumberFormat="1" applyFont="1" applyFill="1" applyBorder="1" applyAlignment="1">
      <alignment horizontal="right" vertical="top" wrapText="1"/>
    </xf>
    <xf numFmtId="192" fontId="72" fillId="0" borderId="31" xfId="797" applyNumberFormat="1" applyFont="1" applyFill="1" applyBorder="1" applyAlignment="1">
      <alignment horizontal="center" vertical="top"/>
    </xf>
    <xf numFmtId="0" fontId="72" fillId="0" borderId="31" xfId="797" applyNumberFormat="1" applyFont="1" applyFill="1" applyBorder="1" applyAlignment="1">
      <alignment horizontal="center" vertical="top"/>
    </xf>
    <xf numFmtId="3" fontId="72" fillId="0" borderId="31" xfId="797" applyNumberFormat="1" applyFont="1" applyFill="1" applyBorder="1" applyAlignment="1">
      <alignment horizontal="center" vertical="top"/>
    </xf>
    <xf numFmtId="0" fontId="66" fillId="0" borderId="85" xfId="797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left" vertical="top"/>
    </xf>
    <xf numFmtId="192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NumberFormat="1" applyFont="1" applyFill="1" applyBorder="1" applyAlignment="1">
      <alignment horizontal="center" vertical="top" wrapText="1"/>
    </xf>
    <xf numFmtId="3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center" vertical="top" wrapText="1"/>
    </xf>
    <xf numFmtId="3" fontId="87" fillId="0" borderId="87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2" xfId="975" applyFont="1" applyFill="1" applyBorder="1" applyAlignment="1" applyProtection="1">
      <alignment horizontal="center" vertical="center" wrapText="1"/>
      <protection locked="0"/>
    </xf>
    <xf numFmtId="0" fontId="68" fillId="32" borderId="73" xfId="975" applyFont="1" applyFill="1" applyBorder="1" applyAlignment="1" applyProtection="1">
      <alignment horizontal="center" vertical="center" wrapText="1"/>
      <protection locked="0"/>
    </xf>
    <xf numFmtId="0" fontId="68" fillId="32" borderId="40" xfId="974" applyFont="1" applyFill="1" applyBorder="1" applyAlignment="1">
      <alignment horizontal="center" vertical="center" wrapText="1"/>
    </xf>
    <xf numFmtId="0" fontId="68" fillId="32" borderId="25" xfId="974" applyFont="1" applyFill="1" applyBorder="1" applyAlignment="1">
      <alignment horizontal="center" vertical="center" wrapText="1"/>
    </xf>
    <xf numFmtId="0" fontId="68" fillId="32" borderId="47" xfId="974" applyFont="1" applyFill="1" applyBorder="1" applyAlignment="1">
      <alignment horizontal="center" vertical="center" wrapText="1"/>
    </xf>
    <xf numFmtId="0" fontId="11" fillId="32" borderId="58" xfId="974" applyFont="1" applyFill="1" applyBorder="1" applyAlignment="1">
      <alignment horizontal="center" vertical="center" wrapText="1"/>
    </xf>
    <xf numFmtId="0" fontId="11" fillId="32" borderId="31" xfId="974" applyFont="1" applyFill="1" applyBorder="1" applyAlignment="1">
      <alignment horizontal="center" vertical="center" wrapText="1"/>
    </xf>
    <xf numFmtId="187" fontId="80" fillId="32" borderId="32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3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8" xfId="975" applyFont="1" applyFill="1" applyBorder="1" applyAlignment="1" applyProtection="1">
      <alignment horizontal="center" vertical="center" wrapText="1"/>
      <protection locked="0"/>
    </xf>
    <xf numFmtId="0" fontId="11" fillId="32" borderId="59" xfId="974" applyFont="1" applyFill="1" applyBorder="1" applyAlignment="1">
      <alignment horizontal="center" vertical="center" wrapText="1"/>
    </xf>
    <xf numFmtId="0" fontId="11" fillId="32" borderId="70" xfId="974" applyFont="1" applyFill="1" applyBorder="1" applyAlignment="1">
      <alignment horizontal="center" vertical="center" wrapText="1"/>
    </xf>
    <xf numFmtId="0" fontId="11" fillId="32" borderId="45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7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8" xfId="974" applyFont="1" applyFill="1" applyBorder="1" applyAlignment="1">
      <alignment horizontal="center" vertical="center" wrapText="1"/>
    </xf>
    <xf numFmtId="0" fontId="11" fillId="32" borderId="72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" fillId="32" borderId="33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4" fontId="67" fillId="25" borderId="47" xfId="908" applyNumberFormat="1" applyFont="1" applyFill="1" applyBorder="1" applyAlignment="1">
      <alignment vertical="center" wrapText="1"/>
    </xf>
    <xf numFmtId="4" fontId="67" fillId="25" borderId="62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68" xfId="908" applyNumberFormat="1" applyFont="1" applyFill="1" applyBorder="1" applyAlignment="1">
      <alignment vertical="center" wrapText="1"/>
    </xf>
    <xf numFmtId="4" fontId="66" fillId="16" borderId="47" xfId="908" applyNumberFormat="1" applyFont="1" applyFill="1" applyBorder="1" applyAlignment="1">
      <alignment horizontal="center" vertical="center" wrapText="1"/>
    </xf>
    <xf numFmtId="4" fontId="66" fillId="16" borderId="6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5" xfId="908" applyNumberFormat="1" applyFont="1" applyFill="1" applyBorder="1" applyAlignment="1">
      <alignment vertical="center" wrapText="1"/>
    </xf>
    <xf numFmtId="4" fontId="67" fillId="25" borderId="41" xfId="908" applyNumberFormat="1" applyFont="1" applyFill="1" applyBorder="1" applyAlignment="1">
      <alignment vertical="center" wrapText="1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53" xfId="975" applyFont="1" applyFill="1" applyBorder="1" applyAlignment="1" applyProtection="1">
      <alignment horizontal="center" vertical="center" wrapText="1"/>
      <protection locked="0"/>
    </xf>
    <xf numFmtId="0" fontId="11" fillId="32" borderId="61" xfId="975" applyFont="1" applyFill="1" applyBorder="1" applyAlignment="1" applyProtection="1">
      <alignment horizontal="center" vertical="center" wrapText="1"/>
      <protection locked="0"/>
    </xf>
    <xf numFmtId="0" fontId="11" fillId="32" borderId="41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66" fillId="32" borderId="39" xfId="908" applyFont="1" applyFill="1" applyBorder="1" applyAlignment="1">
      <alignment horizontal="center" vertical="center"/>
    </xf>
    <xf numFmtId="0" fontId="66" fillId="32" borderId="12" xfId="908" applyFont="1" applyFill="1" applyBorder="1" applyAlignment="1">
      <alignment horizontal="center" vertical="center"/>
    </xf>
    <xf numFmtId="0" fontId="66" fillId="32" borderId="74" xfId="908" applyFont="1" applyFill="1" applyBorder="1" applyAlignment="1">
      <alignment horizontal="center" vertical="center"/>
    </xf>
    <xf numFmtId="187" fontId="68" fillId="32" borderId="41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2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5" xfId="974" applyFont="1" applyFill="1" applyBorder="1" applyAlignment="1">
      <alignment horizontal="center" vertical="center" wrapText="1"/>
    </xf>
    <xf numFmtId="0" fontId="11" fillId="32" borderId="43" xfId="974" applyFont="1" applyFill="1" applyBorder="1" applyAlignment="1">
      <alignment horizontal="center" vertical="center" wrapText="1"/>
    </xf>
    <xf numFmtId="0" fontId="11" fillId="32" borderId="49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0" xfId="975" applyFont="1" applyFill="1" applyBorder="1" applyAlignment="1" applyProtection="1">
      <alignment horizontal="center" vertical="center" wrapText="1"/>
      <protection locked="0"/>
    </xf>
    <xf numFmtId="0" fontId="11" fillId="0" borderId="0" xfId="2261" applyFont="1" applyBorder="1" applyAlignment="1">
      <alignment horizontal="center"/>
    </xf>
    <xf numFmtId="4" fontId="11" fillId="0" borderId="33" xfId="2260" applyFont="1" applyBorder="1" applyAlignment="1">
      <alignment horizontal="center" vertical="center" wrapText="1"/>
    </xf>
    <xf numFmtId="4" fontId="11" fillId="0" borderId="35" xfId="2260" applyFont="1" applyBorder="1" applyAlignment="1">
      <alignment horizontal="center" vertical="center" wrapText="1"/>
    </xf>
    <xf numFmtId="4" fontId="11" fillId="0" borderId="32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66" fillId="0" borderId="39" xfId="2260" applyFont="1" applyBorder="1" applyAlignment="1">
      <alignment horizontal="center" vertical="top" wrapText="1"/>
    </xf>
    <xf numFmtId="4" fontId="66" fillId="0" borderId="12" xfId="2260" applyFont="1" applyBorder="1" applyAlignment="1">
      <alignment horizontal="center" vertical="top" wrapText="1"/>
    </xf>
    <xf numFmtId="4" fontId="66" fillId="0" borderId="74" xfId="2260" applyFont="1" applyBorder="1" applyAlignment="1">
      <alignment horizontal="center" vertical="top" wrapText="1"/>
    </xf>
    <xf numFmtId="0" fontId="11" fillId="0" borderId="9" xfId="2261" applyFont="1" applyBorder="1" applyAlignment="1">
      <alignment horizontal="center"/>
    </xf>
    <xf numFmtId="4" fontId="71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7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11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58" xfId="797" applyNumberFormat="1" applyFont="1" applyFill="1" applyBorder="1" applyAlignment="1">
      <alignment horizontal="center" vertical="center" wrapText="1"/>
    </xf>
    <xf numFmtId="49" fontId="71" fillId="0" borderId="65" xfId="797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8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8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7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69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40" xfId="0" applyNumberFormat="1" applyFont="1" applyFill="1" applyBorder="1" applyAlignment="1">
      <alignment horizontal="center" vertical="center" wrapText="1"/>
    </xf>
    <xf numFmtId="0" fontId="81" fillId="0" borderId="25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4" fillId="0" borderId="33" xfId="0" applyNumberFormat="1" applyFont="1" applyBorder="1" applyAlignment="1">
      <alignment horizontal="center" vertical="top" wrapText="1"/>
    </xf>
    <xf numFmtId="49" fontId="84" fillId="0" borderId="52" xfId="0" applyNumberFormat="1" applyFont="1" applyBorder="1" applyAlignment="1">
      <alignment horizontal="center" vertical="top" wrapText="1"/>
    </xf>
    <xf numFmtId="49" fontId="84" fillId="0" borderId="56" xfId="0" applyNumberFormat="1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46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7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 wrapText="1"/>
    </xf>
  </cellXfs>
  <cellStyles count="2267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2"/>
    <cellStyle name="Обычный 34 3" xfId="2263"/>
    <cellStyle name="Обычный 34 3 2" xfId="2264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5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6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4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C2" sqref="C2:W2"/>
    </sheetView>
  </sheetViews>
  <sheetFormatPr defaultColWidth="8.85546875" defaultRowHeight="12.75" x14ac:dyDescent="0.2"/>
  <cols>
    <col min="1" max="1" width="12" style="58" customWidth="1"/>
    <col min="2" max="2" width="49" style="58" customWidth="1"/>
    <col min="3" max="3" width="10.5703125" style="58" customWidth="1"/>
    <col min="4" max="4" width="11.140625" style="58" customWidth="1"/>
    <col min="5" max="5" width="11" style="58" customWidth="1"/>
    <col min="6" max="6" width="13.42578125" style="58" customWidth="1"/>
    <col min="7" max="7" width="11.7109375" style="58" customWidth="1"/>
    <col min="8" max="8" width="11.28515625" style="58" customWidth="1"/>
    <col min="9" max="9" width="10.85546875" style="58" customWidth="1"/>
    <col min="10" max="10" width="11.28515625" style="58" customWidth="1"/>
    <col min="11" max="11" width="14.42578125" style="58" customWidth="1"/>
    <col min="12" max="12" width="14.7109375" style="58" customWidth="1"/>
    <col min="13" max="13" width="12.42578125" style="58" customWidth="1"/>
    <col min="14" max="14" width="14" style="10" customWidth="1"/>
    <col min="15" max="15" width="12.7109375" style="10" customWidth="1"/>
    <col min="16" max="17" width="13.5703125" style="10" customWidth="1"/>
    <col min="18" max="18" width="11.140625" style="10" customWidth="1"/>
    <col min="19" max="19" width="13" style="10" customWidth="1"/>
    <col min="20" max="20" width="13.7109375" style="58" customWidth="1"/>
    <col min="21" max="21" width="10.7109375" style="10" customWidth="1"/>
    <col min="22" max="22" width="11.28515625" style="58" customWidth="1"/>
    <col min="23" max="23" width="18.85546875" style="58" customWidth="1"/>
    <col min="24" max="24" width="17.85546875" style="58" customWidth="1"/>
    <col min="25" max="25" width="10.140625" style="58" bestFit="1" customWidth="1"/>
    <col min="26" max="16384" width="8.85546875" style="1"/>
  </cols>
  <sheetData>
    <row r="1" spans="1:25" ht="13.5" x14ac:dyDescent="0.2">
      <c r="B1" s="59" t="s">
        <v>40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60"/>
      <c r="U1" s="61"/>
      <c r="V1" s="60"/>
      <c r="W1" s="62" t="s">
        <v>123</v>
      </c>
    </row>
    <row r="2" spans="1:25" ht="13.5" customHeight="1" x14ac:dyDescent="0.2">
      <c r="B2" s="2" t="s">
        <v>31</v>
      </c>
      <c r="C2" s="383" t="s">
        <v>219</v>
      </c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222"/>
    </row>
    <row r="3" spans="1:25" x14ac:dyDescent="0.2">
      <c r="B3" s="2" t="s">
        <v>32</v>
      </c>
      <c r="C3" s="384" t="s">
        <v>220</v>
      </c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223"/>
    </row>
    <row r="4" spans="1:25" x14ac:dyDescent="0.2">
      <c r="B4" s="2" t="s">
        <v>221</v>
      </c>
      <c r="C4" s="276">
        <v>2.31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</row>
    <row r="5" spans="1:25" ht="13.5" thickBot="1" x14ac:dyDescent="0.25">
      <c r="B5" s="2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</row>
    <row r="6" spans="1:25" ht="12.75" customHeight="1" thickBot="1" x14ac:dyDescent="0.25">
      <c r="A6" s="436" t="s">
        <v>1</v>
      </c>
      <c r="B6" s="436" t="s">
        <v>41</v>
      </c>
      <c r="C6" s="407" t="s">
        <v>42</v>
      </c>
      <c r="D6" s="408"/>
      <c r="E6" s="408"/>
      <c r="F6" s="408"/>
      <c r="G6" s="408"/>
      <c r="H6" s="408"/>
      <c r="I6" s="408"/>
      <c r="J6" s="408"/>
      <c r="K6" s="408"/>
      <c r="L6" s="409"/>
      <c r="M6" s="399" t="s">
        <v>2</v>
      </c>
      <c r="N6" s="400"/>
      <c r="O6" s="400"/>
      <c r="P6" s="400"/>
      <c r="Q6" s="400"/>
      <c r="R6" s="400"/>
      <c r="S6" s="400"/>
      <c r="T6" s="400"/>
      <c r="U6" s="400"/>
      <c r="V6" s="400"/>
      <c r="W6" s="401"/>
      <c r="Y6" s="1"/>
    </row>
    <row r="7" spans="1:25" ht="12.75" customHeight="1" x14ac:dyDescent="0.2">
      <c r="A7" s="437"/>
      <c r="B7" s="437"/>
      <c r="C7" s="420" t="s">
        <v>189</v>
      </c>
      <c r="D7" s="405" t="s">
        <v>3</v>
      </c>
      <c r="E7" s="406"/>
      <c r="F7" s="406"/>
      <c r="G7" s="406"/>
      <c r="H7" s="406"/>
      <c r="I7" s="406"/>
      <c r="J7" s="406"/>
      <c r="K7" s="402" t="s">
        <v>191</v>
      </c>
      <c r="L7" s="388" t="s">
        <v>193</v>
      </c>
      <c r="M7" s="386" t="s">
        <v>190</v>
      </c>
      <c r="N7" s="431" t="s">
        <v>3</v>
      </c>
      <c r="O7" s="432"/>
      <c r="P7" s="432"/>
      <c r="Q7" s="433"/>
      <c r="R7" s="434" t="s">
        <v>117</v>
      </c>
      <c r="S7" s="391" t="s">
        <v>200</v>
      </c>
      <c r="T7" s="391" t="s">
        <v>192</v>
      </c>
      <c r="U7" s="391" t="s">
        <v>118</v>
      </c>
      <c r="V7" s="397" t="s">
        <v>119</v>
      </c>
      <c r="W7" s="393" t="s">
        <v>194</v>
      </c>
      <c r="Y7" s="1"/>
    </row>
    <row r="8" spans="1:25" ht="44.25" customHeight="1" x14ac:dyDescent="0.2">
      <c r="A8" s="437"/>
      <c r="B8" s="437"/>
      <c r="C8" s="421"/>
      <c r="D8" s="423" t="s">
        <v>120</v>
      </c>
      <c r="E8" s="395" t="s">
        <v>195</v>
      </c>
      <c r="F8" s="395" t="s">
        <v>196</v>
      </c>
      <c r="G8" s="395" t="s">
        <v>201</v>
      </c>
      <c r="H8" s="395" t="s">
        <v>43</v>
      </c>
      <c r="I8" s="395" t="s">
        <v>118</v>
      </c>
      <c r="J8" s="395" t="s">
        <v>119</v>
      </c>
      <c r="K8" s="403"/>
      <c r="L8" s="389"/>
      <c r="M8" s="387"/>
      <c r="N8" s="428" t="s">
        <v>44</v>
      </c>
      <c r="O8" s="429"/>
      <c r="P8" s="429" t="s">
        <v>45</v>
      </c>
      <c r="Q8" s="430"/>
      <c r="R8" s="435"/>
      <c r="S8" s="392"/>
      <c r="T8" s="392"/>
      <c r="U8" s="392"/>
      <c r="V8" s="398"/>
      <c r="W8" s="394"/>
      <c r="Y8" s="1"/>
    </row>
    <row r="9" spans="1:25" ht="83.25" customHeight="1" thickBot="1" x14ac:dyDescent="0.25">
      <c r="A9" s="438"/>
      <c r="B9" s="438"/>
      <c r="C9" s="422"/>
      <c r="D9" s="424"/>
      <c r="E9" s="396"/>
      <c r="F9" s="396"/>
      <c r="G9" s="396"/>
      <c r="H9" s="396"/>
      <c r="I9" s="396"/>
      <c r="J9" s="396"/>
      <c r="K9" s="404"/>
      <c r="L9" s="390"/>
      <c r="M9" s="387"/>
      <c r="N9" s="234" t="s">
        <v>197</v>
      </c>
      <c r="O9" s="235" t="s">
        <v>198</v>
      </c>
      <c r="P9" s="235" t="s">
        <v>197</v>
      </c>
      <c r="Q9" s="236" t="s">
        <v>198</v>
      </c>
      <c r="R9" s="435"/>
      <c r="S9" s="392"/>
      <c r="T9" s="392"/>
      <c r="U9" s="392"/>
      <c r="V9" s="398"/>
      <c r="W9" s="394"/>
      <c r="Y9" s="1"/>
    </row>
    <row r="10" spans="1:25" ht="13.5" thickBot="1" x14ac:dyDescent="0.25">
      <c r="A10" s="237">
        <v>1</v>
      </c>
      <c r="B10" s="238">
        <v>2</v>
      </c>
      <c r="C10" s="237">
        <v>5</v>
      </c>
      <c r="D10" s="239">
        <v>6</v>
      </c>
      <c r="E10" s="240">
        <v>7</v>
      </c>
      <c r="F10" s="241">
        <v>8</v>
      </c>
      <c r="G10" s="240">
        <v>9</v>
      </c>
      <c r="H10" s="241">
        <v>10</v>
      </c>
      <c r="I10" s="240">
        <v>11</v>
      </c>
      <c r="J10" s="241">
        <v>12</v>
      </c>
      <c r="K10" s="240">
        <v>13</v>
      </c>
      <c r="L10" s="242">
        <v>14</v>
      </c>
      <c r="M10" s="237">
        <v>15</v>
      </c>
      <c r="N10" s="239">
        <v>16</v>
      </c>
      <c r="O10" s="240">
        <v>17</v>
      </c>
      <c r="P10" s="241">
        <v>18</v>
      </c>
      <c r="Q10" s="243">
        <v>19</v>
      </c>
      <c r="R10" s="239">
        <v>20</v>
      </c>
      <c r="S10" s="240">
        <v>21</v>
      </c>
      <c r="T10" s="241">
        <v>22</v>
      </c>
      <c r="U10" s="240">
        <v>23</v>
      </c>
      <c r="V10" s="244">
        <v>24</v>
      </c>
      <c r="W10" s="245">
        <v>25</v>
      </c>
      <c r="Y10" s="1"/>
    </row>
    <row r="11" spans="1:25" ht="13.5" thickBot="1" x14ac:dyDescent="0.25">
      <c r="A11" s="425" t="s">
        <v>213</v>
      </c>
      <c r="B11" s="426"/>
      <c r="C11" s="426"/>
      <c r="D11" s="426"/>
      <c r="E11" s="426"/>
      <c r="F11" s="426"/>
      <c r="G11" s="426"/>
      <c r="H11" s="426"/>
      <c r="I11" s="426"/>
      <c r="J11" s="426"/>
      <c r="K11" s="426"/>
      <c r="L11" s="426"/>
      <c r="M11" s="426"/>
      <c r="N11" s="426"/>
      <c r="O11" s="426"/>
      <c r="P11" s="426"/>
      <c r="Q11" s="426"/>
      <c r="R11" s="426"/>
      <c r="S11" s="426"/>
      <c r="T11" s="426"/>
      <c r="U11" s="426"/>
      <c r="V11" s="426"/>
      <c r="W11" s="427"/>
      <c r="Y11" s="1"/>
    </row>
    <row r="12" spans="1:25" ht="14.25" x14ac:dyDescent="0.2">
      <c r="A12" s="230" t="s">
        <v>222</v>
      </c>
      <c r="B12" s="231" t="s">
        <v>230</v>
      </c>
      <c r="C12" s="226">
        <f>D12+E12+G12+I12+J12</f>
        <v>17341</v>
      </c>
      <c r="D12" s="182">
        <v>7457</v>
      </c>
      <c r="E12" s="128">
        <v>210</v>
      </c>
      <c r="F12" s="129">
        <v>35</v>
      </c>
      <c r="G12" s="129">
        <v>0</v>
      </c>
      <c r="H12" s="128">
        <v>0</v>
      </c>
      <c r="I12" s="128">
        <v>6300</v>
      </c>
      <c r="J12" s="147">
        <v>3374</v>
      </c>
      <c r="K12" s="131">
        <v>278.39</v>
      </c>
      <c r="L12" s="162">
        <v>0.84</v>
      </c>
      <c r="M12" s="226">
        <f>N12+O12+P12+Q12</f>
        <v>0</v>
      </c>
      <c r="N12" s="177"/>
      <c r="O12" s="130"/>
      <c r="P12" s="130"/>
      <c r="Q12" s="170"/>
      <c r="R12" s="220"/>
      <c r="S12" s="184"/>
      <c r="T12" s="184"/>
      <c r="U12" s="184"/>
      <c r="V12" s="185"/>
      <c r="W12" s="269"/>
      <c r="Y12" s="1"/>
    </row>
    <row r="13" spans="1:25" ht="14.25" x14ac:dyDescent="0.2">
      <c r="A13" s="232" t="s">
        <v>223</v>
      </c>
      <c r="B13" s="233" t="s">
        <v>231</v>
      </c>
      <c r="C13" s="227">
        <f t="shared" ref="C13:C19" si="0">G13+D13+E13+I13+J13</f>
        <v>25902</v>
      </c>
      <c r="D13" s="183">
        <v>0</v>
      </c>
      <c r="E13" s="7">
        <v>20819</v>
      </c>
      <c r="F13" s="7">
        <v>3907</v>
      </c>
      <c r="G13" s="7">
        <v>0</v>
      </c>
      <c r="H13" s="7">
        <v>0</v>
      </c>
      <c r="I13" s="7">
        <v>3314</v>
      </c>
      <c r="J13" s="148">
        <v>1769</v>
      </c>
      <c r="K13" s="9">
        <v>0</v>
      </c>
      <c r="L13" s="163">
        <v>89.42</v>
      </c>
      <c r="M13" s="227">
        <f t="shared" ref="M13:M19" si="1">N13+O13+P13+Q13</f>
        <v>0</v>
      </c>
      <c r="N13" s="178"/>
      <c r="O13" s="8"/>
      <c r="P13" s="8"/>
      <c r="Q13" s="171"/>
      <c r="R13" s="221"/>
      <c r="S13" s="186"/>
      <c r="T13" s="186"/>
      <c r="U13" s="186"/>
      <c r="V13" s="187"/>
      <c r="W13" s="270"/>
      <c r="Y13" s="1"/>
    </row>
    <row r="14" spans="1:25" ht="14.25" x14ac:dyDescent="0.2">
      <c r="A14" s="232" t="s">
        <v>224</v>
      </c>
      <c r="B14" s="233" t="s">
        <v>232</v>
      </c>
      <c r="C14" s="227">
        <f t="shared" si="0"/>
        <v>3893301</v>
      </c>
      <c r="D14" s="183">
        <v>181173</v>
      </c>
      <c r="E14" s="7">
        <v>741980</v>
      </c>
      <c r="F14" s="7">
        <v>96640</v>
      </c>
      <c r="G14" s="7">
        <v>2445112</v>
      </c>
      <c r="H14" s="7">
        <v>5814</v>
      </c>
      <c r="I14" s="7">
        <v>342312</v>
      </c>
      <c r="J14" s="148">
        <v>182724</v>
      </c>
      <c r="K14" s="9">
        <v>5580.99</v>
      </c>
      <c r="L14" s="163">
        <v>2496.64</v>
      </c>
      <c r="M14" s="227">
        <f t="shared" si="1"/>
        <v>0</v>
      </c>
      <c r="N14" s="178"/>
      <c r="O14" s="8"/>
      <c r="P14" s="8"/>
      <c r="Q14" s="171"/>
      <c r="R14" s="221"/>
      <c r="S14" s="186"/>
      <c r="T14" s="186"/>
      <c r="U14" s="186"/>
      <c r="V14" s="187"/>
      <c r="W14" s="270"/>
      <c r="Y14" s="1"/>
    </row>
    <row r="15" spans="1:25" ht="14.25" x14ac:dyDescent="0.2">
      <c r="A15" s="232" t="s">
        <v>225</v>
      </c>
      <c r="B15" s="233" t="s">
        <v>233</v>
      </c>
      <c r="C15" s="227">
        <f t="shared" si="0"/>
        <v>7293</v>
      </c>
      <c r="D15" s="183">
        <v>345</v>
      </c>
      <c r="E15" s="7">
        <v>1051</v>
      </c>
      <c r="F15" s="7">
        <v>105</v>
      </c>
      <c r="G15" s="7">
        <v>4950</v>
      </c>
      <c r="H15" s="7">
        <v>0</v>
      </c>
      <c r="I15" s="7">
        <v>590</v>
      </c>
      <c r="J15" s="148">
        <v>357</v>
      </c>
      <c r="K15" s="9">
        <v>11.47</v>
      </c>
      <c r="L15" s="163">
        <v>2.38</v>
      </c>
      <c r="M15" s="227">
        <f t="shared" si="1"/>
        <v>0</v>
      </c>
      <c r="N15" s="178"/>
      <c r="O15" s="8"/>
      <c r="P15" s="8"/>
      <c r="Q15" s="171"/>
      <c r="R15" s="221"/>
      <c r="S15" s="186"/>
      <c r="T15" s="186"/>
      <c r="U15" s="186"/>
      <c r="V15" s="187"/>
      <c r="W15" s="270"/>
      <c r="Y15" s="1"/>
    </row>
    <row r="16" spans="1:25" ht="14.25" x14ac:dyDescent="0.2">
      <c r="A16" s="232" t="s">
        <v>226</v>
      </c>
      <c r="B16" s="233" t="s">
        <v>234</v>
      </c>
      <c r="C16" s="227">
        <f t="shared" si="0"/>
        <v>10916</v>
      </c>
      <c r="D16" s="183">
        <v>515</v>
      </c>
      <c r="E16" s="7">
        <v>1572</v>
      </c>
      <c r="F16" s="7">
        <v>158</v>
      </c>
      <c r="G16" s="7">
        <v>7411</v>
      </c>
      <c r="H16" s="7">
        <v>0</v>
      </c>
      <c r="I16" s="7">
        <v>883</v>
      </c>
      <c r="J16" s="148">
        <v>535</v>
      </c>
      <c r="K16" s="9">
        <v>17.149999999999999</v>
      </c>
      <c r="L16" s="163">
        <v>3.57</v>
      </c>
      <c r="M16" s="227">
        <f t="shared" si="1"/>
        <v>0</v>
      </c>
      <c r="N16" s="178"/>
      <c r="O16" s="8"/>
      <c r="P16" s="8"/>
      <c r="Q16" s="171"/>
      <c r="R16" s="221"/>
      <c r="S16" s="186"/>
      <c r="T16" s="186"/>
      <c r="U16" s="186"/>
      <c r="V16" s="187"/>
      <c r="W16" s="270"/>
      <c r="Y16" s="1"/>
    </row>
    <row r="17" spans="1:25" ht="14.25" x14ac:dyDescent="0.2">
      <c r="A17" s="232" t="s">
        <v>227</v>
      </c>
      <c r="B17" s="233" t="s">
        <v>235</v>
      </c>
      <c r="C17" s="227">
        <f t="shared" si="0"/>
        <v>86251</v>
      </c>
      <c r="D17" s="183">
        <v>6040</v>
      </c>
      <c r="E17" s="7">
        <v>8697</v>
      </c>
      <c r="F17" s="7">
        <v>987</v>
      </c>
      <c r="G17" s="7">
        <v>58963</v>
      </c>
      <c r="H17" s="7">
        <v>0</v>
      </c>
      <c r="I17" s="7">
        <v>7433</v>
      </c>
      <c r="J17" s="148">
        <v>5118</v>
      </c>
      <c r="K17" s="9">
        <v>206.83</v>
      </c>
      <c r="L17" s="163">
        <v>23.23</v>
      </c>
      <c r="M17" s="227">
        <f t="shared" si="1"/>
        <v>0</v>
      </c>
      <c r="N17" s="178"/>
      <c r="O17" s="8"/>
      <c r="P17" s="8"/>
      <c r="Q17" s="171"/>
      <c r="R17" s="221"/>
      <c r="S17" s="186"/>
      <c r="T17" s="186"/>
      <c r="U17" s="186"/>
      <c r="V17" s="187"/>
      <c r="W17" s="270"/>
      <c r="Y17" s="1"/>
    </row>
    <row r="18" spans="1:25" ht="14.25" x14ac:dyDescent="0.2">
      <c r="A18" s="232" t="s">
        <v>228</v>
      </c>
      <c r="B18" s="233" t="s">
        <v>236</v>
      </c>
      <c r="C18" s="227">
        <f t="shared" si="0"/>
        <v>85402</v>
      </c>
      <c r="D18" s="183">
        <v>6286</v>
      </c>
      <c r="E18" s="7">
        <v>8790</v>
      </c>
      <c r="F18" s="7">
        <v>977</v>
      </c>
      <c r="G18" s="7">
        <v>57472</v>
      </c>
      <c r="H18" s="7">
        <v>0</v>
      </c>
      <c r="I18" s="7">
        <v>7662</v>
      </c>
      <c r="J18" s="148">
        <v>5192</v>
      </c>
      <c r="K18" s="9">
        <v>215.57</v>
      </c>
      <c r="L18" s="163">
        <v>22.98</v>
      </c>
      <c r="M18" s="227">
        <f t="shared" si="1"/>
        <v>0</v>
      </c>
      <c r="N18" s="178"/>
      <c r="O18" s="8"/>
      <c r="P18" s="8"/>
      <c r="Q18" s="171"/>
      <c r="R18" s="221"/>
      <c r="S18" s="186"/>
      <c r="T18" s="186"/>
      <c r="U18" s="186"/>
      <c r="V18" s="187"/>
      <c r="W18" s="270"/>
      <c r="Y18" s="1"/>
    </row>
    <row r="19" spans="1:25" ht="18" customHeight="1" thickBot="1" x14ac:dyDescent="0.25">
      <c r="A19" s="232" t="s">
        <v>229</v>
      </c>
      <c r="B19" s="233" t="s">
        <v>237</v>
      </c>
      <c r="C19" s="227">
        <f t="shared" si="0"/>
        <v>87239</v>
      </c>
      <c r="D19" s="183">
        <v>6110</v>
      </c>
      <c r="E19" s="7">
        <v>8759</v>
      </c>
      <c r="F19" s="7">
        <v>996</v>
      </c>
      <c r="G19" s="7">
        <v>59684</v>
      </c>
      <c r="H19" s="7">
        <v>0</v>
      </c>
      <c r="I19" s="7">
        <v>7507</v>
      </c>
      <c r="J19" s="148">
        <v>5179</v>
      </c>
      <c r="K19" s="9">
        <v>209.24</v>
      </c>
      <c r="L19" s="163">
        <v>23.47</v>
      </c>
      <c r="M19" s="227">
        <f t="shared" si="1"/>
        <v>0</v>
      </c>
      <c r="N19" s="178"/>
      <c r="O19" s="8"/>
      <c r="P19" s="8"/>
      <c r="Q19" s="171"/>
      <c r="R19" s="221"/>
      <c r="S19" s="186"/>
      <c r="T19" s="186"/>
      <c r="U19" s="186"/>
      <c r="V19" s="187"/>
      <c r="W19" s="270"/>
      <c r="Y19" s="1"/>
    </row>
    <row r="20" spans="1:25" ht="21" customHeight="1" thickBot="1" x14ac:dyDescent="0.25">
      <c r="A20" s="260"/>
      <c r="B20" s="261" t="s">
        <v>207</v>
      </c>
      <c r="C20" s="262">
        <f t="shared" ref="C20:L20" si="2">SUM(C12:C19)</f>
        <v>4213645</v>
      </c>
      <c r="D20" s="263">
        <f t="shared" si="2"/>
        <v>207926</v>
      </c>
      <c r="E20" s="264">
        <f t="shared" si="2"/>
        <v>791878</v>
      </c>
      <c r="F20" s="264">
        <f t="shared" si="2"/>
        <v>103805</v>
      </c>
      <c r="G20" s="264">
        <f t="shared" si="2"/>
        <v>2633592</v>
      </c>
      <c r="H20" s="264">
        <f t="shared" si="2"/>
        <v>5814</v>
      </c>
      <c r="I20" s="264">
        <f t="shared" si="2"/>
        <v>376001</v>
      </c>
      <c r="J20" s="265">
        <f t="shared" si="2"/>
        <v>204248</v>
      </c>
      <c r="K20" s="266">
        <f t="shared" si="2"/>
        <v>6519.64</v>
      </c>
      <c r="L20" s="267">
        <f t="shared" si="2"/>
        <v>2662.53</v>
      </c>
      <c r="M20" s="295">
        <f>N20+O20+P20+Q20</f>
        <v>10456972</v>
      </c>
      <c r="N20" s="296">
        <f>Оборудование!G14</f>
        <v>0</v>
      </c>
      <c r="O20" s="297">
        <f>'Приложение 3 к форме 8.1'!G148</f>
        <v>9038873</v>
      </c>
      <c r="P20" s="297">
        <f>Оборудование!J14</f>
        <v>50000</v>
      </c>
      <c r="Q20" s="298">
        <f>'Приложение 3 к форме 8.1'!J148</f>
        <v>1368099</v>
      </c>
      <c r="R20" s="263"/>
      <c r="S20" s="264"/>
      <c r="T20" s="264"/>
      <c r="U20" s="264"/>
      <c r="V20" s="265"/>
      <c r="W20" s="268"/>
      <c r="Y20" s="1"/>
    </row>
    <row r="21" spans="1:25" ht="25.5" x14ac:dyDescent="0.2">
      <c r="A21" s="138"/>
      <c r="B21" s="149" t="s">
        <v>199</v>
      </c>
      <c r="C21" s="246"/>
      <c r="D21" s="140"/>
      <c r="E21" s="135"/>
      <c r="F21" s="135"/>
      <c r="G21" s="135"/>
      <c r="H21" s="135"/>
      <c r="I21" s="135"/>
      <c r="J21" s="135"/>
      <c r="K21" s="135"/>
      <c r="L21" s="164"/>
      <c r="M21" s="149"/>
      <c r="N21" s="179"/>
      <c r="O21" s="136"/>
      <c r="P21" s="137"/>
      <c r="Q21" s="172"/>
      <c r="R21" s="167"/>
      <c r="S21" s="137"/>
      <c r="T21" s="133"/>
      <c r="U21" s="137"/>
      <c r="V21" s="133"/>
      <c r="W21" s="269"/>
    </row>
    <row r="22" spans="1:25" ht="15" x14ac:dyDescent="0.2">
      <c r="A22" s="139"/>
      <c r="B22" s="142" t="s">
        <v>4</v>
      </c>
      <c r="C22" s="227"/>
      <c r="D22" s="141"/>
      <c r="E22" s="63"/>
      <c r="F22" s="63"/>
      <c r="G22" s="63"/>
      <c r="H22" s="63"/>
      <c r="I22" s="63"/>
      <c r="J22" s="63"/>
      <c r="K22" s="63"/>
      <c r="L22" s="165"/>
      <c r="M22" s="143"/>
      <c r="N22" s="180"/>
      <c r="O22" s="64"/>
      <c r="P22" s="65"/>
      <c r="Q22" s="173"/>
      <c r="R22" s="168"/>
      <c r="S22" s="65"/>
      <c r="T22" s="132"/>
      <c r="U22" s="65"/>
      <c r="V22" s="132"/>
      <c r="W22" s="271"/>
    </row>
    <row r="23" spans="1:25" ht="14.25" x14ac:dyDescent="0.2">
      <c r="A23" s="139"/>
      <c r="B23" s="143" t="s">
        <v>216</v>
      </c>
      <c r="C23" s="227"/>
      <c r="D23" s="141"/>
      <c r="E23" s="63"/>
      <c r="F23" s="63"/>
      <c r="G23" s="63"/>
      <c r="H23" s="63"/>
      <c r="I23" s="63"/>
      <c r="J23" s="63"/>
      <c r="K23" s="63"/>
      <c r="L23" s="165"/>
      <c r="M23" s="143"/>
      <c r="N23" s="180"/>
      <c r="O23" s="64"/>
      <c r="P23" s="65"/>
      <c r="Q23" s="173"/>
      <c r="R23" s="168"/>
      <c r="S23" s="65"/>
      <c r="T23" s="132"/>
      <c r="U23" s="65"/>
      <c r="V23" s="132"/>
      <c r="W23" s="272"/>
    </row>
    <row r="24" spans="1:25" ht="14.25" x14ac:dyDescent="0.2">
      <c r="A24" s="139"/>
      <c r="B24" s="144" t="s">
        <v>202</v>
      </c>
      <c r="C24" s="227"/>
      <c r="D24" s="141"/>
      <c r="E24" s="63"/>
      <c r="F24" s="63"/>
      <c r="G24" s="63"/>
      <c r="H24" s="63"/>
      <c r="I24" s="63"/>
      <c r="J24" s="63"/>
      <c r="K24" s="63"/>
      <c r="L24" s="165"/>
      <c r="M24" s="143"/>
      <c r="N24" s="180"/>
      <c r="O24" s="66"/>
      <c r="P24" s="65"/>
      <c r="Q24" s="174"/>
      <c r="R24" s="168"/>
      <c r="S24" s="65"/>
      <c r="T24" s="132"/>
      <c r="U24" s="65"/>
      <c r="V24" s="132"/>
      <c r="W24" s="270"/>
    </row>
    <row r="25" spans="1:25" ht="15" x14ac:dyDescent="0.2">
      <c r="A25" s="139"/>
      <c r="B25" s="142" t="s">
        <v>203</v>
      </c>
      <c r="C25" s="247">
        <f>C20*D49</f>
        <v>267566</v>
      </c>
      <c r="D25" s="141"/>
      <c r="E25" s="63"/>
      <c r="F25" s="63"/>
      <c r="G25" s="63"/>
      <c r="H25" s="63"/>
      <c r="I25" s="63"/>
      <c r="J25" s="63"/>
      <c r="K25" s="63"/>
      <c r="L25" s="165"/>
      <c r="M25" s="143"/>
      <c r="N25" s="180"/>
      <c r="O25" s="67"/>
      <c r="P25" s="65"/>
      <c r="Q25" s="175"/>
      <c r="R25" s="168"/>
      <c r="S25" s="65"/>
      <c r="T25" s="132"/>
      <c r="U25" s="65"/>
      <c r="V25" s="132"/>
      <c r="W25" s="271"/>
    </row>
    <row r="26" spans="1:25" ht="28.5" customHeight="1" x14ac:dyDescent="0.2">
      <c r="A26" s="139"/>
      <c r="B26" s="145" t="s">
        <v>204</v>
      </c>
      <c r="C26" s="227"/>
      <c r="D26" s="141"/>
      <c r="E26" s="63"/>
      <c r="F26" s="63"/>
      <c r="G26" s="63"/>
      <c r="H26" s="63"/>
      <c r="I26" s="63"/>
      <c r="J26" s="63"/>
      <c r="K26" s="63"/>
      <c r="L26" s="165"/>
      <c r="M26" s="143"/>
      <c r="N26" s="180"/>
      <c r="O26" s="67"/>
      <c r="P26" s="65"/>
      <c r="Q26" s="175"/>
      <c r="R26" s="168"/>
      <c r="S26" s="65"/>
      <c r="T26" s="132"/>
      <c r="U26" s="65"/>
      <c r="V26" s="132"/>
      <c r="W26" s="271"/>
    </row>
    <row r="27" spans="1:25" ht="15" x14ac:dyDescent="0.2">
      <c r="A27" s="139"/>
      <c r="B27" s="145" t="s">
        <v>205</v>
      </c>
      <c r="C27" s="227"/>
      <c r="D27" s="141"/>
      <c r="E27" s="63"/>
      <c r="F27" s="63"/>
      <c r="G27" s="63"/>
      <c r="H27" s="63"/>
      <c r="I27" s="63"/>
      <c r="J27" s="63"/>
      <c r="K27" s="63"/>
      <c r="L27" s="165"/>
      <c r="M27" s="143"/>
      <c r="N27" s="180"/>
      <c r="O27" s="67"/>
      <c r="P27" s="65"/>
      <c r="Q27" s="175"/>
      <c r="R27" s="168"/>
      <c r="S27" s="65"/>
      <c r="T27" s="132"/>
      <c r="U27" s="65"/>
      <c r="V27" s="132"/>
      <c r="W27" s="273"/>
    </row>
    <row r="28" spans="1:25" ht="15" x14ac:dyDescent="0.2">
      <c r="A28" s="139"/>
      <c r="B28" s="146" t="s">
        <v>206</v>
      </c>
      <c r="C28" s="227"/>
      <c r="D28" s="141"/>
      <c r="E28" s="63"/>
      <c r="F28" s="63"/>
      <c r="G28" s="63"/>
      <c r="H28" s="63"/>
      <c r="I28" s="63"/>
      <c r="J28" s="63"/>
      <c r="K28" s="63"/>
      <c r="L28" s="165"/>
      <c r="M28" s="143"/>
      <c r="N28" s="180"/>
      <c r="O28" s="67"/>
      <c r="P28" s="65"/>
      <c r="Q28" s="175"/>
      <c r="R28" s="168"/>
      <c r="S28" s="65"/>
      <c r="T28" s="132"/>
      <c r="U28" s="65"/>
      <c r="V28" s="132"/>
      <c r="W28" s="273"/>
    </row>
    <row r="29" spans="1:25" ht="51" hidden="1" x14ac:dyDescent="0.2">
      <c r="A29" s="139"/>
      <c r="B29" s="146" t="s">
        <v>215</v>
      </c>
      <c r="C29" s="227"/>
      <c r="D29" s="141"/>
      <c r="E29" s="63"/>
      <c r="F29" s="63"/>
      <c r="G29" s="63"/>
      <c r="H29" s="63"/>
      <c r="I29" s="63"/>
      <c r="J29" s="63"/>
      <c r="K29" s="63"/>
      <c r="L29" s="165"/>
      <c r="M29" s="143"/>
      <c r="N29" s="180"/>
      <c r="O29" s="67"/>
      <c r="P29" s="65"/>
      <c r="Q29" s="175"/>
      <c r="R29" s="168"/>
      <c r="S29" s="65"/>
      <c r="T29" s="132"/>
      <c r="U29" s="65"/>
      <c r="V29" s="132"/>
      <c r="W29" s="273"/>
    </row>
    <row r="30" spans="1:25" ht="15" hidden="1" x14ac:dyDescent="0.2">
      <c r="A30" s="139"/>
      <c r="B30" s="146" t="s">
        <v>217</v>
      </c>
      <c r="C30" s="227"/>
      <c r="D30" s="141"/>
      <c r="E30" s="63"/>
      <c r="F30" s="63"/>
      <c r="G30" s="63"/>
      <c r="H30" s="63"/>
      <c r="I30" s="63"/>
      <c r="J30" s="63"/>
      <c r="K30" s="63"/>
      <c r="L30" s="165"/>
      <c r="M30" s="143"/>
      <c r="N30" s="180"/>
      <c r="O30" s="67"/>
      <c r="P30" s="65"/>
      <c r="Q30" s="175"/>
      <c r="R30" s="168"/>
      <c r="S30" s="65"/>
      <c r="T30" s="132"/>
      <c r="U30" s="65"/>
      <c r="V30" s="132"/>
      <c r="W30" s="273"/>
    </row>
    <row r="31" spans="1:25" ht="14.25" x14ac:dyDescent="0.2">
      <c r="A31" s="139"/>
      <c r="B31" s="143" t="s">
        <v>6</v>
      </c>
      <c r="C31" s="227">
        <f>C20+C25</f>
        <v>4481211</v>
      </c>
      <c r="D31" s="141"/>
      <c r="E31" s="63"/>
      <c r="F31" s="63"/>
      <c r="G31" s="63"/>
      <c r="H31" s="63"/>
      <c r="I31" s="63"/>
      <c r="J31" s="63"/>
      <c r="K31" s="63"/>
      <c r="L31" s="165"/>
      <c r="M31" s="143"/>
      <c r="N31" s="180"/>
      <c r="O31" s="64"/>
      <c r="P31" s="65"/>
      <c r="Q31" s="173"/>
      <c r="R31" s="168"/>
      <c r="S31" s="65"/>
      <c r="T31" s="132"/>
      <c r="U31" s="65"/>
      <c r="V31" s="132"/>
      <c r="W31" s="270"/>
    </row>
    <row r="32" spans="1:25" ht="15.75" thickBot="1" x14ac:dyDescent="0.25">
      <c r="A32" s="150"/>
      <c r="B32" s="161" t="s">
        <v>7</v>
      </c>
      <c r="C32" s="212"/>
      <c r="D32" s="156"/>
      <c r="E32" s="152"/>
      <c r="F32" s="152"/>
      <c r="G32" s="152"/>
      <c r="H32" s="152"/>
      <c r="I32" s="152"/>
      <c r="J32" s="152"/>
      <c r="K32" s="152"/>
      <c r="L32" s="166"/>
      <c r="M32" s="151"/>
      <c r="N32" s="181"/>
      <c r="O32" s="153"/>
      <c r="P32" s="154"/>
      <c r="Q32" s="176"/>
      <c r="R32" s="169"/>
      <c r="S32" s="154"/>
      <c r="T32" s="155"/>
      <c r="U32" s="154"/>
      <c r="V32" s="155"/>
      <c r="W32" s="274"/>
    </row>
    <row r="33" spans="1:25" ht="14.25" x14ac:dyDescent="0.2">
      <c r="A33" s="188"/>
      <c r="B33" s="228" t="s">
        <v>8</v>
      </c>
      <c r="C33" s="190"/>
      <c r="D33" s="191"/>
      <c r="E33" s="192"/>
      <c r="F33" s="192"/>
      <c r="G33" s="192"/>
      <c r="H33" s="192"/>
      <c r="I33" s="192"/>
      <c r="J33" s="192"/>
      <c r="K33" s="192"/>
      <c r="L33" s="193"/>
      <c r="M33" s="189"/>
      <c r="N33" s="194"/>
      <c r="O33" s="195"/>
      <c r="P33" s="196"/>
      <c r="Q33" s="197"/>
      <c r="R33" s="198"/>
      <c r="S33" s="196"/>
      <c r="T33" s="199"/>
      <c r="U33" s="196"/>
      <c r="V33" s="199"/>
      <c r="W33" s="275"/>
    </row>
    <row r="34" spans="1:25" ht="14.25" x14ac:dyDescent="0.2">
      <c r="A34" s="200"/>
      <c r="B34" s="229" t="s">
        <v>9</v>
      </c>
      <c r="C34" s="201"/>
      <c r="D34" s="202"/>
      <c r="E34" s="203"/>
      <c r="F34" s="203"/>
      <c r="G34" s="203"/>
      <c r="H34" s="203"/>
      <c r="I34" s="203"/>
      <c r="J34" s="203"/>
      <c r="K34" s="203"/>
      <c r="L34" s="204"/>
      <c r="M34" s="205"/>
      <c r="N34" s="206"/>
      <c r="O34" s="207"/>
      <c r="P34" s="207"/>
      <c r="Q34" s="208"/>
      <c r="R34" s="209"/>
      <c r="S34" s="207"/>
      <c r="T34" s="210"/>
      <c r="U34" s="207"/>
      <c r="V34" s="211"/>
      <c r="W34" s="270"/>
    </row>
    <row r="35" spans="1:25" ht="15" thickBot="1" x14ac:dyDescent="0.25">
      <c r="A35" s="279"/>
      <c r="B35" s="280" t="s">
        <v>10</v>
      </c>
      <c r="C35" s="281"/>
      <c r="D35" s="282"/>
      <c r="E35" s="283"/>
      <c r="F35" s="283"/>
      <c r="G35" s="283"/>
      <c r="H35" s="283"/>
      <c r="I35" s="283"/>
      <c r="J35" s="283"/>
      <c r="K35" s="283"/>
      <c r="L35" s="284"/>
      <c r="M35" s="285"/>
      <c r="N35" s="286"/>
      <c r="O35" s="287"/>
      <c r="P35" s="288"/>
      <c r="Q35" s="289"/>
      <c r="R35" s="290"/>
      <c r="S35" s="288"/>
      <c r="T35" s="291"/>
      <c r="U35" s="288"/>
      <c r="V35" s="291"/>
      <c r="W35" s="292"/>
    </row>
    <row r="36" spans="1:25" x14ac:dyDescent="0.2">
      <c r="A36" s="68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277"/>
      <c r="N36" s="277"/>
      <c r="O36" s="277"/>
      <c r="P36" s="277"/>
      <c r="Q36" s="277"/>
      <c r="R36" s="277"/>
      <c r="S36" s="277"/>
      <c r="T36" s="277"/>
      <c r="U36" s="277"/>
      <c r="V36" s="277"/>
      <c r="W36" s="278"/>
    </row>
    <row r="37" spans="1:25" ht="12.75" customHeight="1" x14ac:dyDescent="0.2">
      <c r="B37" s="410"/>
      <c r="C37" s="411"/>
      <c r="D37" s="414" t="s">
        <v>46</v>
      </c>
      <c r="E37" s="416" t="s">
        <v>33</v>
      </c>
      <c r="F37" s="417"/>
      <c r="G37" s="417"/>
      <c r="H37" s="70"/>
      <c r="I37" s="70"/>
      <c r="M37" s="10"/>
      <c r="T37" s="10"/>
      <c r="V37" s="10"/>
      <c r="W37" s="10"/>
      <c r="X37" s="11"/>
    </row>
    <row r="38" spans="1:25" ht="12.75" customHeight="1" x14ac:dyDescent="0.2">
      <c r="B38" s="412"/>
      <c r="C38" s="413"/>
      <c r="D38" s="415"/>
      <c r="E38" s="3">
        <v>2015</v>
      </c>
      <c r="F38" s="3">
        <v>2016</v>
      </c>
      <c r="G38" s="4">
        <v>2017</v>
      </c>
      <c r="H38" s="134"/>
      <c r="I38" s="134"/>
      <c r="J38" s="134"/>
      <c r="K38" s="134"/>
      <c r="L38" s="134"/>
      <c r="M38" s="10"/>
      <c r="T38" s="10"/>
      <c r="V38" s="10"/>
      <c r="W38" s="10"/>
      <c r="X38" s="10"/>
    </row>
    <row r="39" spans="1:25" ht="13.5" customHeight="1" x14ac:dyDescent="0.2">
      <c r="B39" s="418" t="s">
        <v>47</v>
      </c>
      <c r="C39" s="419"/>
      <c r="D39" s="71"/>
      <c r="E39" s="72"/>
      <c r="F39" s="72"/>
      <c r="G39" s="72"/>
      <c r="H39" s="73"/>
      <c r="I39" s="73"/>
      <c r="J39" s="73"/>
      <c r="K39" s="73"/>
      <c r="L39" s="73"/>
      <c r="M39" s="73"/>
      <c r="N39" s="75"/>
      <c r="O39" s="75"/>
      <c r="P39" s="76"/>
      <c r="Q39" s="75"/>
      <c r="R39" s="75"/>
    </row>
    <row r="40" spans="1:25" ht="13.5" x14ac:dyDescent="0.2">
      <c r="A40" s="68"/>
      <c r="B40" s="77"/>
      <c r="C40" s="7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79"/>
      <c r="O40" s="79"/>
      <c r="P40" s="79"/>
      <c r="Q40" s="79"/>
      <c r="R40" s="80"/>
      <c r="S40" s="76"/>
      <c r="T40" s="81"/>
      <c r="U40" s="76"/>
      <c r="V40" s="74"/>
      <c r="W40" s="82"/>
    </row>
    <row r="41" spans="1:25" ht="13.5" x14ac:dyDescent="0.2">
      <c r="A41" s="83" t="s">
        <v>34</v>
      </c>
      <c r="B41" s="83"/>
      <c r="C41" s="83"/>
      <c r="D41" s="68"/>
      <c r="E41" s="68"/>
      <c r="F41" s="68"/>
      <c r="G41" s="68"/>
      <c r="H41" s="68"/>
      <c r="I41" s="68"/>
      <c r="J41" s="68"/>
      <c r="K41" s="68"/>
      <c r="L41" s="68"/>
      <c r="M41" s="84"/>
      <c r="N41" s="85"/>
      <c r="O41" s="85"/>
      <c r="P41" s="79"/>
      <c r="Q41" s="79"/>
      <c r="R41" s="80"/>
      <c r="S41" s="76"/>
      <c r="T41" s="81"/>
      <c r="U41" s="76"/>
      <c r="V41" s="74"/>
      <c r="W41" s="82"/>
    </row>
    <row r="42" spans="1:25" ht="14.25" thickBot="1" x14ac:dyDescent="0.25">
      <c r="A42" s="83"/>
      <c r="B42" s="83"/>
      <c r="C42" s="83"/>
      <c r="D42" s="120" t="s">
        <v>208</v>
      </c>
      <c r="E42" s="68"/>
      <c r="F42" s="68"/>
      <c r="G42" s="68"/>
      <c r="H42" s="68"/>
      <c r="I42" s="68"/>
      <c r="J42" s="68"/>
      <c r="K42" s="68"/>
      <c r="L42" s="84"/>
      <c r="M42" s="85"/>
      <c r="N42" s="85"/>
      <c r="O42" s="79"/>
      <c r="P42" s="79"/>
      <c r="Q42" s="80"/>
      <c r="R42" s="76"/>
      <c r="S42" s="81"/>
      <c r="T42" s="76"/>
      <c r="U42" s="74"/>
      <c r="V42" s="82"/>
      <c r="Y42" s="1"/>
    </row>
    <row r="43" spans="1:25" ht="14.25" thickBot="1" x14ac:dyDescent="0.25">
      <c r="A43" s="248" t="s">
        <v>15</v>
      </c>
      <c r="B43" s="249" t="s">
        <v>122</v>
      </c>
      <c r="C43" s="249" t="s">
        <v>214</v>
      </c>
      <c r="D43" s="213" t="s">
        <v>11</v>
      </c>
      <c r="E43" s="157"/>
      <c r="F43" s="157"/>
      <c r="G43" s="157"/>
      <c r="H43" s="157"/>
      <c r="I43" s="157"/>
      <c r="J43" s="134"/>
      <c r="K43" s="134"/>
      <c r="L43" s="84"/>
      <c r="M43" s="85"/>
      <c r="N43" s="86"/>
      <c r="O43" s="87"/>
      <c r="P43" s="80"/>
      <c r="S43" s="58"/>
      <c r="T43" s="10"/>
      <c r="U43" s="58"/>
      <c r="Y43" s="1"/>
    </row>
    <row r="44" spans="1:25" ht="13.5" x14ac:dyDescent="0.2">
      <c r="A44" s="250">
        <v>1</v>
      </c>
      <c r="B44" s="251" t="s">
        <v>210</v>
      </c>
      <c r="C44" s="252" t="s">
        <v>212</v>
      </c>
      <c r="D44" s="214" t="s">
        <v>209</v>
      </c>
      <c r="E44" s="134"/>
      <c r="F44" s="134"/>
      <c r="G44" s="134"/>
      <c r="H44" s="134"/>
      <c r="I44" s="134"/>
      <c r="J44" s="134"/>
      <c r="K44" s="134"/>
      <c r="L44" s="84"/>
      <c r="M44" s="85"/>
      <c r="N44" s="86"/>
      <c r="O44" s="87"/>
      <c r="P44" s="80"/>
      <c r="S44" s="58"/>
      <c r="T44" s="10"/>
      <c r="U44" s="58"/>
      <c r="Y44" s="1"/>
    </row>
    <row r="45" spans="1:25" ht="13.5" x14ac:dyDescent="0.2">
      <c r="A45" s="253">
        <v>2</v>
      </c>
      <c r="B45" s="254" t="s">
        <v>211</v>
      </c>
      <c r="C45" s="255"/>
      <c r="D45" s="215" t="s">
        <v>209</v>
      </c>
      <c r="E45" s="134"/>
      <c r="F45" s="134"/>
      <c r="G45" s="134"/>
      <c r="H45" s="134"/>
      <c r="I45" s="134"/>
      <c r="J45" s="134"/>
      <c r="K45" s="134"/>
      <c r="L45" s="84"/>
      <c r="M45" s="85"/>
      <c r="N45" s="86"/>
      <c r="O45" s="87"/>
      <c r="P45" s="80"/>
      <c r="S45" s="58"/>
      <c r="T45" s="10"/>
      <c r="U45" s="58"/>
      <c r="Y45" s="1"/>
    </row>
    <row r="46" spans="1:25" ht="13.5" x14ac:dyDescent="0.2">
      <c r="A46" s="253">
        <v>3</v>
      </c>
      <c r="B46" s="254" t="s">
        <v>12</v>
      </c>
      <c r="C46" s="255"/>
      <c r="D46" s="159"/>
      <c r="E46" s="158"/>
      <c r="F46" s="158"/>
      <c r="G46" s="158"/>
      <c r="H46" s="158"/>
      <c r="I46" s="5"/>
      <c r="J46" s="5"/>
      <c r="K46" s="5"/>
      <c r="L46" s="84"/>
      <c r="M46" s="85"/>
      <c r="N46" s="86"/>
      <c r="O46" s="87"/>
      <c r="P46" s="80"/>
      <c r="S46" s="58"/>
      <c r="T46" s="10"/>
      <c r="U46" s="58"/>
      <c r="Y46" s="1"/>
    </row>
    <row r="47" spans="1:25" ht="13.5" x14ac:dyDescent="0.2">
      <c r="A47" s="253">
        <v>4</v>
      </c>
      <c r="B47" s="254" t="s">
        <v>48</v>
      </c>
      <c r="C47" s="255"/>
      <c r="D47" s="160"/>
      <c r="E47" s="158"/>
      <c r="F47" s="158"/>
      <c r="G47" s="158"/>
      <c r="H47" s="158"/>
      <c r="I47" s="81"/>
      <c r="J47" s="81"/>
      <c r="K47" s="81"/>
      <c r="L47" s="84"/>
      <c r="M47" s="85"/>
      <c r="N47" s="86"/>
      <c r="O47" s="87"/>
      <c r="P47" s="80"/>
      <c r="S47" s="58"/>
      <c r="T47" s="10"/>
      <c r="U47" s="58"/>
      <c r="Y47" s="1"/>
    </row>
    <row r="48" spans="1:25" ht="13.5" x14ac:dyDescent="0.2">
      <c r="A48" s="253">
        <v>5</v>
      </c>
      <c r="B48" s="254" t="s">
        <v>4</v>
      </c>
      <c r="C48" s="255" t="s">
        <v>0</v>
      </c>
      <c r="D48" s="216">
        <v>3.5000000000000003E-2</v>
      </c>
      <c r="E48" s="81"/>
      <c r="F48" s="81"/>
      <c r="G48" s="81"/>
      <c r="N48" s="86"/>
      <c r="O48" s="87"/>
      <c r="P48" s="80"/>
      <c r="S48" s="58"/>
      <c r="T48" s="10"/>
      <c r="U48" s="58"/>
      <c r="Y48" s="1"/>
    </row>
    <row r="49" spans="1:25" ht="13.5" x14ac:dyDescent="0.2">
      <c r="A49" s="253">
        <v>6</v>
      </c>
      <c r="B49" s="254" t="s">
        <v>5</v>
      </c>
      <c r="C49" s="255" t="s">
        <v>0</v>
      </c>
      <c r="D49" s="217">
        <v>6.3500000000000001E-2</v>
      </c>
      <c r="E49" s="81"/>
      <c r="F49" s="81"/>
      <c r="G49" s="81"/>
      <c r="N49" s="80"/>
      <c r="O49" s="87"/>
      <c r="P49" s="80"/>
      <c r="S49" s="58"/>
      <c r="T49" s="10"/>
      <c r="U49" s="58"/>
      <c r="Y49" s="1"/>
    </row>
    <row r="50" spans="1:25" ht="25.5" x14ac:dyDescent="0.2">
      <c r="A50" s="253">
        <v>7</v>
      </c>
      <c r="B50" s="256" t="s">
        <v>49</v>
      </c>
      <c r="C50" s="255" t="s">
        <v>0</v>
      </c>
      <c r="D50" s="216">
        <v>1.4999999999999999E-2</v>
      </c>
      <c r="E50" s="81"/>
      <c r="F50" s="81"/>
      <c r="G50" s="81"/>
      <c r="N50" s="80"/>
      <c r="O50" s="87"/>
      <c r="P50" s="80"/>
      <c r="S50" s="58"/>
      <c r="T50" s="10"/>
      <c r="U50" s="58"/>
      <c r="Y50" s="1"/>
    </row>
    <row r="51" spans="1:25" ht="13.5" x14ac:dyDescent="0.2">
      <c r="A51" s="253">
        <v>8</v>
      </c>
      <c r="B51" s="256" t="s">
        <v>121</v>
      </c>
      <c r="C51" s="255" t="s">
        <v>0</v>
      </c>
      <c r="D51" s="216" t="s">
        <v>209</v>
      </c>
      <c r="E51" s="81"/>
      <c r="F51" s="81"/>
      <c r="G51" s="81"/>
      <c r="H51" s="81"/>
      <c r="I51" s="81"/>
      <c r="J51" s="81"/>
      <c r="K51" s="81"/>
      <c r="L51" s="81"/>
      <c r="M51" s="76"/>
      <c r="N51" s="80"/>
      <c r="O51" s="87"/>
      <c r="P51" s="80"/>
      <c r="S51" s="58"/>
      <c r="T51" s="10"/>
      <c r="U51" s="58"/>
      <c r="Y51" s="1"/>
    </row>
    <row r="52" spans="1:25" ht="13.5" x14ac:dyDescent="0.2">
      <c r="A52" s="253">
        <v>9</v>
      </c>
      <c r="B52" s="254" t="s">
        <v>7</v>
      </c>
      <c r="C52" s="255" t="s">
        <v>0</v>
      </c>
      <c r="D52" s="216">
        <v>1.4999999999999999E-2</v>
      </c>
      <c r="E52" s="158"/>
      <c r="F52" s="158"/>
      <c r="G52" s="158"/>
      <c r="H52" s="158"/>
      <c r="I52" s="81"/>
      <c r="J52" s="81"/>
      <c r="K52" s="81"/>
      <c r="L52" s="81"/>
      <c r="M52" s="76"/>
      <c r="N52" s="80"/>
      <c r="O52" s="87"/>
      <c r="P52" s="80"/>
      <c r="S52" s="58"/>
      <c r="T52" s="10"/>
      <c r="U52" s="58"/>
      <c r="Y52" s="1"/>
    </row>
    <row r="53" spans="1:25" ht="13.5" x14ac:dyDescent="0.2">
      <c r="A53" s="253">
        <v>10</v>
      </c>
      <c r="B53" s="254" t="s">
        <v>13</v>
      </c>
      <c r="C53" s="255" t="s">
        <v>0</v>
      </c>
      <c r="D53" s="218">
        <f>(I20/(D20+F20))*0.85</f>
        <v>1.0251999999999999</v>
      </c>
      <c r="E53" s="158"/>
      <c r="F53" s="158"/>
      <c r="G53" s="158"/>
      <c r="H53" s="158"/>
      <c r="I53" s="81"/>
      <c r="J53" s="81"/>
      <c r="K53" s="81"/>
      <c r="L53" s="81"/>
      <c r="M53" s="76"/>
      <c r="N53" s="80"/>
      <c r="O53" s="87"/>
      <c r="P53" s="80"/>
      <c r="S53" s="58"/>
      <c r="T53" s="10"/>
      <c r="U53" s="58"/>
      <c r="Y53" s="1"/>
    </row>
    <row r="54" spans="1:25" ht="14.25" thickBot="1" x14ac:dyDescent="0.25">
      <c r="A54" s="257">
        <v>11</v>
      </c>
      <c r="B54" s="258" t="s">
        <v>14</v>
      </c>
      <c r="C54" s="259" t="s">
        <v>0</v>
      </c>
      <c r="D54" s="219">
        <f>IF(J20*0.8/(D20+F20)&gt;=0.5,0.5,J20*0.8/(D20+F20))</f>
        <v>0.5</v>
      </c>
      <c r="M54" s="10"/>
      <c r="P54" s="79"/>
      <c r="Q54" s="80"/>
      <c r="R54" s="80"/>
      <c r="S54" s="81"/>
      <c r="T54" s="76"/>
      <c r="U54" s="81"/>
      <c r="V54" s="81"/>
      <c r="W54" s="74"/>
      <c r="Y54" s="1"/>
    </row>
  </sheetData>
  <sheetProtection insertRows="0" deleteRows="0"/>
  <protectedRanges>
    <protectedRange sqref="A61:X65" name="Диапазон1"/>
    <protectedRange sqref="E42:F42 V42:W42 K20:L20 N20:V20 W36 A2:S5 H51:M54 W27:W30 D46:D47 O55:X60 E43:W47 F55:H60 A55:E60 E48:G54 N48:W54 G42:U42 F36:G36 N12:Q19 H36:V41 I55:N60 W37:X41 F40:G41" name="Диапазон1_1"/>
  </protectedRanges>
  <mergeCells count="32">
    <mergeCell ref="B37:C38"/>
    <mergeCell ref="D37:D38"/>
    <mergeCell ref="E37:G37"/>
    <mergeCell ref="B39:C39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C21" sqref="C21"/>
    </sheetView>
  </sheetViews>
  <sheetFormatPr defaultRowHeight="12.75" x14ac:dyDescent="0.2"/>
  <cols>
    <col min="1" max="1" width="29.7109375" style="308" customWidth="1"/>
    <col min="2" max="2" width="25.140625" style="308" customWidth="1"/>
    <col min="3" max="3" width="7.140625" style="308" customWidth="1"/>
    <col min="4" max="4" width="10.7109375" style="308" customWidth="1"/>
    <col min="5" max="5" width="9.7109375" style="308" customWidth="1"/>
    <col min="6" max="6" width="8.28515625" style="308" customWidth="1"/>
    <col min="7" max="7" width="8.42578125" style="308" customWidth="1"/>
    <col min="8" max="9" width="9.42578125" style="308" customWidth="1"/>
    <col min="10" max="10" width="11.7109375" style="308" customWidth="1"/>
    <col min="11" max="16384" width="9.140625" style="308"/>
  </cols>
  <sheetData>
    <row r="1" spans="1:16" s="305" customFormat="1" ht="12" x14ac:dyDescent="0.2">
      <c r="A1" s="304" t="s">
        <v>390</v>
      </c>
      <c r="B1" s="304"/>
      <c r="C1" s="304"/>
      <c r="D1" s="304"/>
      <c r="E1" s="304"/>
      <c r="I1" s="448" t="s">
        <v>391</v>
      </c>
      <c r="J1" s="448"/>
    </row>
    <row r="2" spans="1:16" s="307" customFormat="1" x14ac:dyDescent="0.2">
      <c r="A2" s="306" t="s">
        <v>392</v>
      </c>
    </row>
    <row r="3" spans="1:16" x14ac:dyDescent="0.2">
      <c r="A3" s="449" t="s">
        <v>393</v>
      </c>
      <c r="B3" s="449"/>
      <c r="C3" s="449"/>
      <c r="D3" s="449"/>
      <c r="E3" s="449"/>
      <c r="F3" s="449"/>
      <c r="G3" s="449"/>
      <c r="H3" s="449"/>
      <c r="I3" s="449"/>
      <c r="J3" s="449"/>
    </row>
    <row r="4" spans="1:16" ht="15" customHeight="1" x14ac:dyDescent="0.2">
      <c r="A4" s="450" t="s">
        <v>422</v>
      </c>
      <c r="B4" s="450"/>
      <c r="C4" s="450"/>
      <c r="D4" s="450"/>
      <c r="E4" s="450"/>
      <c r="F4" s="450"/>
      <c r="G4" s="450"/>
      <c r="H4" s="450"/>
      <c r="I4" s="450"/>
      <c r="J4" s="450"/>
      <c r="K4" s="309"/>
      <c r="L4" s="309"/>
      <c r="M4" s="309"/>
      <c r="N4" s="310"/>
      <c r="O4" s="310"/>
      <c r="P4" s="310"/>
    </row>
    <row r="5" spans="1:16" ht="15" customHeight="1" thickBot="1" x14ac:dyDescent="0.25">
      <c r="A5" s="450" t="s">
        <v>423</v>
      </c>
      <c r="B5" s="450"/>
      <c r="C5" s="450"/>
      <c r="D5" s="450"/>
      <c r="E5" s="450"/>
      <c r="F5" s="450"/>
      <c r="G5" s="450"/>
      <c r="H5" s="450"/>
      <c r="I5" s="450"/>
      <c r="J5" s="450"/>
      <c r="K5" s="309"/>
      <c r="L5" s="309"/>
      <c r="M5" s="309"/>
    </row>
    <row r="6" spans="1:16" ht="20.25" customHeight="1" x14ac:dyDescent="0.2">
      <c r="A6" s="442" t="s">
        <v>394</v>
      </c>
      <c r="B6" s="442" t="s">
        <v>395</v>
      </c>
      <c r="C6" s="442" t="s">
        <v>396</v>
      </c>
      <c r="D6" s="442" t="s">
        <v>397</v>
      </c>
      <c r="E6" s="442" t="s">
        <v>398</v>
      </c>
      <c r="F6" s="442" t="s">
        <v>399</v>
      </c>
      <c r="G6" s="440" t="s">
        <v>400</v>
      </c>
      <c r="H6" s="442" t="s">
        <v>57</v>
      </c>
      <c r="I6" s="442" t="s">
        <v>401</v>
      </c>
      <c r="J6" s="442" t="s">
        <v>194</v>
      </c>
    </row>
    <row r="7" spans="1:16" ht="68.25" customHeight="1" thickBot="1" x14ac:dyDescent="0.25">
      <c r="A7" s="443"/>
      <c r="B7" s="443"/>
      <c r="C7" s="443"/>
      <c r="D7" s="443"/>
      <c r="E7" s="443"/>
      <c r="F7" s="443"/>
      <c r="G7" s="441"/>
      <c r="H7" s="443"/>
      <c r="I7" s="443"/>
      <c r="J7" s="443"/>
    </row>
    <row r="8" spans="1:16" x14ac:dyDescent="0.2">
      <c r="A8" s="311"/>
      <c r="B8" s="312"/>
      <c r="C8" s="313"/>
      <c r="D8" s="313"/>
      <c r="E8" s="313"/>
      <c r="F8" s="314"/>
      <c r="G8" s="313"/>
      <c r="H8" s="314"/>
      <c r="I8" s="313"/>
      <c r="J8" s="315"/>
    </row>
    <row r="9" spans="1:16" s="305" customFormat="1" x14ac:dyDescent="0.2">
      <c r="A9" s="311"/>
      <c r="B9" s="312"/>
      <c r="C9" s="313"/>
      <c r="D9" s="313"/>
      <c r="E9" s="313"/>
      <c r="F9" s="314"/>
      <c r="G9" s="313"/>
      <c r="H9" s="314"/>
      <c r="I9" s="313"/>
      <c r="J9" s="315"/>
    </row>
    <row r="10" spans="1:16" s="305" customFormat="1" ht="26.25" customHeight="1" x14ac:dyDescent="0.2">
      <c r="A10" s="316"/>
      <c r="B10" s="317"/>
      <c r="C10" s="313"/>
      <c r="D10" s="313"/>
      <c r="E10" s="313"/>
      <c r="F10" s="314"/>
      <c r="G10" s="318"/>
      <c r="H10" s="314"/>
      <c r="I10" s="313"/>
      <c r="J10" s="315"/>
    </row>
    <row r="11" spans="1:16" s="305" customFormat="1" ht="26.25" customHeight="1" thickBot="1" x14ac:dyDescent="0.25">
      <c r="A11" s="319"/>
      <c r="B11" s="320"/>
      <c r="C11" s="321"/>
      <c r="D11" s="321"/>
      <c r="E11" s="321"/>
      <c r="F11" s="322"/>
      <c r="G11" s="323"/>
      <c r="H11" s="322"/>
      <c r="I11" s="321"/>
      <c r="J11" s="324"/>
    </row>
    <row r="12" spans="1:16" ht="13.5" thickBot="1" x14ac:dyDescent="0.25">
      <c r="A12" s="444" t="s">
        <v>402</v>
      </c>
      <c r="B12" s="445"/>
      <c r="C12" s="445"/>
      <c r="D12" s="445"/>
      <c r="E12" s="445"/>
      <c r="F12" s="445"/>
      <c r="G12" s="445"/>
      <c r="H12" s="445"/>
      <c r="I12" s="446"/>
      <c r="J12" s="325">
        <f>SUM(J8:J11)</f>
        <v>0</v>
      </c>
    </row>
    <row r="15" spans="1:16" ht="12.75" customHeight="1" x14ac:dyDescent="0.2">
      <c r="A15" s="326" t="s">
        <v>403</v>
      </c>
      <c r="B15" s="327"/>
      <c r="C15" s="447" t="s">
        <v>404</v>
      </c>
      <c r="D15" s="447"/>
      <c r="E15" s="327"/>
      <c r="F15" s="447" t="s">
        <v>405</v>
      </c>
      <c r="G15" s="447"/>
      <c r="H15" s="447"/>
    </row>
    <row r="16" spans="1:16" x14ac:dyDescent="0.2">
      <c r="A16" s="327"/>
      <c r="B16" s="327"/>
      <c r="C16" s="327"/>
      <c r="D16" s="327"/>
      <c r="E16" s="327"/>
      <c r="F16" s="439" t="s">
        <v>406</v>
      </c>
      <c r="G16" s="439"/>
      <c r="H16" s="439"/>
    </row>
    <row r="17" spans="7:7" x14ac:dyDescent="0.2">
      <c r="G17" s="328"/>
    </row>
    <row r="18" spans="7:7" x14ac:dyDescent="0.2">
      <c r="G18" s="328"/>
    </row>
    <row r="19" spans="7:7" x14ac:dyDescent="0.2">
      <c r="G19" s="328"/>
    </row>
    <row r="20" spans="7:7" x14ac:dyDescent="0.2">
      <c r="G20" s="328"/>
    </row>
    <row r="21" spans="7:7" x14ac:dyDescent="0.2">
      <c r="G21" s="328"/>
    </row>
    <row r="22" spans="7:7" x14ac:dyDescent="0.2">
      <c r="G22" s="328"/>
    </row>
    <row r="23" spans="7:7" x14ac:dyDescent="0.2">
      <c r="G23" s="328"/>
    </row>
    <row r="24" spans="7:7" x14ac:dyDescent="0.2">
      <c r="G24" s="329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30" customWidth="1"/>
    <col min="2" max="2" width="39.140625" style="330" customWidth="1"/>
    <col min="3" max="4" width="11.7109375" style="332" customWidth="1"/>
    <col min="5" max="5" width="6.140625" style="332" customWidth="1"/>
    <col min="6" max="6" width="9.140625" style="332"/>
    <col min="7" max="7" width="7.85546875" style="332" customWidth="1"/>
    <col min="8" max="8" width="6.28515625" style="332" customWidth="1"/>
    <col min="9" max="9" width="7" style="332" customWidth="1"/>
    <col min="10" max="10" width="6.7109375" style="332" customWidth="1"/>
    <col min="11" max="11" width="9.85546875" style="332" customWidth="1"/>
    <col min="12" max="12" width="7.42578125" style="332" customWidth="1"/>
    <col min="13" max="13" width="10.85546875" style="332" customWidth="1"/>
    <col min="14" max="16384" width="9.140625" style="330"/>
  </cols>
  <sheetData>
    <row r="1" spans="1:18" x14ac:dyDescent="0.2">
      <c r="A1" s="306" t="s">
        <v>407</v>
      </c>
      <c r="C1" s="331"/>
      <c r="D1" s="331"/>
      <c r="K1" s="459" t="s">
        <v>408</v>
      </c>
      <c r="L1" s="459"/>
      <c r="M1" s="459"/>
    </row>
    <row r="2" spans="1:18" s="307" customFormat="1" x14ac:dyDescent="0.2">
      <c r="A2" s="306" t="s">
        <v>392</v>
      </c>
    </row>
    <row r="5" spans="1:18" x14ac:dyDescent="0.2">
      <c r="A5" s="460" t="s">
        <v>409</v>
      </c>
      <c r="B5" s="460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</row>
    <row r="6" spans="1:18" x14ac:dyDescent="0.2">
      <c r="A6" s="450" t="s">
        <v>422</v>
      </c>
      <c r="B6" s="450"/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309"/>
    </row>
    <row r="7" spans="1:18" ht="13.5" thickBot="1" x14ac:dyDescent="0.25">
      <c r="A7" s="450" t="s">
        <v>423</v>
      </c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309"/>
    </row>
    <row r="8" spans="1:18" ht="20.25" customHeight="1" x14ac:dyDescent="0.2">
      <c r="A8" s="461" t="s">
        <v>15</v>
      </c>
      <c r="B8" s="455" t="s">
        <v>410</v>
      </c>
      <c r="C8" s="463" t="s">
        <v>411</v>
      </c>
      <c r="D8" s="463" t="s">
        <v>412</v>
      </c>
      <c r="E8" s="455" t="s">
        <v>401</v>
      </c>
      <c r="F8" s="455" t="s">
        <v>16</v>
      </c>
      <c r="G8" s="455" t="s">
        <v>413</v>
      </c>
      <c r="H8" s="455" t="s">
        <v>414</v>
      </c>
      <c r="I8" s="455"/>
      <c r="J8" s="455"/>
      <c r="K8" s="455" t="s">
        <v>415</v>
      </c>
      <c r="L8" s="455"/>
      <c r="M8" s="457" t="s">
        <v>416</v>
      </c>
    </row>
    <row r="9" spans="1:18" s="335" customFormat="1" ht="42" customHeight="1" x14ac:dyDescent="0.25">
      <c r="A9" s="462"/>
      <c r="B9" s="456"/>
      <c r="C9" s="464"/>
      <c r="D9" s="464"/>
      <c r="E9" s="456"/>
      <c r="F9" s="456"/>
      <c r="G9" s="456"/>
      <c r="H9" s="333" t="s">
        <v>417</v>
      </c>
      <c r="I9" s="333" t="s">
        <v>418</v>
      </c>
      <c r="J9" s="333" t="s">
        <v>29</v>
      </c>
      <c r="K9" s="333" t="s">
        <v>419</v>
      </c>
      <c r="L9" s="333" t="s">
        <v>420</v>
      </c>
      <c r="M9" s="458"/>
      <c r="N9" s="334"/>
    </row>
    <row r="10" spans="1:18" s="339" customFormat="1" ht="13.5" thickBot="1" x14ac:dyDescent="0.25">
      <c r="A10" s="336" t="s">
        <v>17</v>
      </c>
      <c r="B10" s="337" t="s">
        <v>18</v>
      </c>
      <c r="C10" s="337" t="s">
        <v>19</v>
      </c>
      <c r="D10" s="337" t="s">
        <v>20</v>
      </c>
      <c r="E10" s="337" t="s">
        <v>21</v>
      </c>
      <c r="F10" s="337" t="s">
        <v>22</v>
      </c>
      <c r="G10" s="337" t="s">
        <v>23</v>
      </c>
      <c r="H10" s="337" t="s">
        <v>24</v>
      </c>
      <c r="I10" s="337" t="s">
        <v>30</v>
      </c>
      <c r="J10" s="337" t="s">
        <v>25</v>
      </c>
      <c r="K10" s="337" t="s">
        <v>26</v>
      </c>
      <c r="L10" s="337" t="s">
        <v>27</v>
      </c>
      <c r="M10" s="338" t="s">
        <v>28</v>
      </c>
      <c r="N10" s="330"/>
    </row>
    <row r="11" spans="1:18" s="349" customFormat="1" ht="13.5" thickTop="1" x14ac:dyDescent="0.2">
      <c r="A11" s="340"/>
      <c r="B11" s="341"/>
      <c r="C11" s="342"/>
      <c r="D11" s="343"/>
      <c r="E11" s="343"/>
      <c r="F11" s="344"/>
      <c r="G11" s="344"/>
      <c r="H11" s="345"/>
      <c r="I11" s="345"/>
      <c r="J11" s="345"/>
      <c r="K11" s="346"/>
      <c r="L11" s="347"/>
      <c r="M11" s="348"/>
      <c r="N11" s="335"/>
    </row>
    <row r="12" spans="1:18" s="349" customFormat="1" x14ac:dyDescent="0.2">
      <c r="A12" s="350"/>
      <c r="B12" s="351"/>
      <c r="C12" s="352"/>
      <c r="D12" s="353"/>
      <c r="E12" s="354"/>
      <c r="F12" s="355"/>
      <c r="G12" s="355"/>
      <c r="H12" s="356"/>
      <c r="I12" s="356"/>
      <c r="J12" s="356"/>
      <c r="K12" s="354"/>
      <c r="L12" s="354"/>
      <c r="M12" s="357"/>
      <c r="N12" s="358"/>
      <c r="O12" s="359"/>
      <c r="P12" s="359"/>
      <c r="Q12" s="359"/>
      <c r="R12" s="359"/>
    </row>
    <row r="13" spans="1:18" s="349" customFormat="1" x14ac:dyDescent="0.2">
      <c r="A13" s="360"/>
      <c r="B13" s="361"/>
      <c r="C13" s="362"/>
      <c r="D13" s="363"/>
      <c r="E13" s="364"/>
      <c r="F13" s="365"/>
      <c r="G13" s="365"/>
      <c r="H13" s="366"/>
      <c r="I13" s="366"/>
      <c r="J13" s="366"/>
      <c r="K13" s="364"/>
      <c r="L13" s="364"/>
      <c r="M13" s="367"/>
      <c r="N13" s="359"/>
      <c r="O13" s="359"/>
      <c r="P13" s="359"/>
      <c r="Q13" s="359"/>
      <c r="R13" s="359"/>
    </row>
    <row r="14" spans="1:18" s="349" customFormat="1" x14ac:dyDescent="0.2">
      <c r="A14" s="360"/>
      <c r="B14" s="361"/>
      <c r="C14" s="362"/>
      <c r="D14" s="363"/>
      <c r="E14" s="364"/>
      <c r="F14" s="365"/>
      <c r="G14" s="365"/>
      <c r="H14" s="366"/>
      <c r="I14" s="366"/>
      <c r="J14" s="366"/>
      <c r="K14" s="364"/>
      <c r="L14" s="364"/>
      <c r="M14" s="367"/>
      <c r="N14" s="359"/>
      <c r="O14" s="359"/>
      <c r="P14" s="359"/>
      <c r="Q14" s="359"/>
      <c r="R14" s="359"/>
    </row>
    <row r="15" spans="1:18" s="349" customFormat="1" x14ac:dyDescent="0.2">
      <c r="A15" s="360"/>
      <c r="B15" s="361"/>
      <c r="C15" s="362"/>
      <c r="D15" s="363"/>
      <c r="E15" s="364"/>
      <c r="F15" s="365"/>
      <c r="G15" s="365"/>
      <c r="H15" s="366"/>
      <c r="I15" s="366"/>
      <c r="J15" s="366"/>
      <c r="K15" s="364"/>
      <c r="L15" s="364"/>
      <c r="M15" s="367"/>
      <c r="N15" s="359"/>
      <c r="O15" s="359"/>
      <c r="P15" s="359"/>
      <c r="Q15" s="359"/>
      <c r="R15" s="359"/>
    </row>
    <row r="16" spans="1:18" s="349" customFormat="1" x14ac:dyDescent="0.2">
      <c r="A16" s="360"/>
      <c r="B16" s="361"/>
      <c r="C16" s="362"/>
      <c r="D16" s="363"/>
      <c r="E16" s="364"/>
      <c r="F16" s="365"/>
      <c r="G16" s="365"/>
      <c r="H16" s="366"/>
      <c r="I16" s="366"/>
      <c r="J16" s="366"/>
      <c r="K16" s="364"/>
      <c r="L16" s="364"/>
      <c r="M16" s="367"/>
      <c r="N16" s="359"/>
      <c r="O16" s="359"/>
      <c r="P16" s="359"/>
      <c r="Q16" s="359"/>
      <c r="R16" s="359"/>
    </row>
    <row r="17" spans="1:18" s="349" customFormat="1" x14ac:dyDescent="0.2">
      <c r="A17" s="360"/>
      <c r="B17" s="361"/>
      <c r="C17" s="362"/>
      <c r="D17" s="363"/>
      <c r="E17" s="364"/>
      <c r="F17" s="365"/>
      <c r="G17" s="365"/>
      <c r="H17" s="366"/>
      <c r="I17" s="366"/>
      <c r="J17" s="366"/>
      <c r="K17" s="364"/>
      <c r="L17" s="364"/>
      <c r="M17" s="367"/>
      <c r="N17" s="359"/>
      <c r="O17" s="359"/>
      <c r="P17" s="359"/>
      <c r="Q17" s="359"/>
      <c r="R17" s="359"/>
    </row>
    <row r="18" spans="1:18" s="368" customFormat="1" x14ac:dyDescent="0.2">
      <c r="A18" s="360"/>
      <c r="B18" s="361"/>
      <c r="C18" s="362"/>
      <c r="D18" s="363"/>
      <c r="E18" s="364"/>
      <c r="F18" s="365"/>
      <c r="G18" s="365"/>
      <c r="H18" s="366"/>
      <c r="I18" s="366"/>
      <c r="J18" s="366"/>
      <c r="K18" s="364"/>
      <c r="L18" s="364"/>
      <c r="M18" s="367"/>
      <c r="N18" s="359"/>
      <c r="O18" s="330"/>
      <c r="P18" s="330"/>
      <c r="Q18" s="330"/>
      <c r="R18" s="330"/>
    </row>
    <row r="19" spans="1:18" ht="13.5" thickBot="1" x14ac:dyDescent="0.25">
      <c r="A19" s="369"/>
      <c r="B19" s="370"/>
      <c r="C19" s="371"/>
      <c r="D19" s="372"/>
      <c r="E19" s="373"/>
      <c r="F19" s="344"/>
      <c r="G19" s="344"/>
      <c r="H19" s="345"/>
      <c r="I19" s="345"/>
      <c r="J19" s="345"/>
      <c r="K19" s="346"/>
      <c r="L19" s="347"/>
      <c r="M19" s="348"/>
      <c r="N19" s="359"/>
    </row>
    <row r="20" spans="1:18" ht="14.25" thickTop="1" thickBot="1" x14ac:dyDescent="0.25">
      <c r="A20" s="374"/>
      <c r="B20" s="375" t="s">
        <v>421</v>
      </c>
      <c r="C20" s="376"/>
      <c r="D20" s="377"/>
      <c r="E20" s="378"/>
      <c r="F20" s="379"/>
      <c r="G20" s="379"/>
      <c r="H20" s="379"/>
      <c r="I20" s="379"/>
      <c r="J20" s="379"/>
      <c r="K20" s="379"/>
      <c r="L20" s="378"/>
      <c r="M20" s="380">
        <v>0</v>
      </c>
    </row>
    <row r="21" spans="1:18" ht="13.5" thickTop="1" x14ac:dyDescent="0.2">
      <c r="J21" s="451"/>
      <c r="K21" s="452"/>
      <c r="M21" s="381"/>
    </row>
    <row r="22" spans="1:18" s="327" customFormat="1" x14ac:dyDescent="0.2">
      <c r="B22" s="326" t="s">
        <v>403</v>
      </c>
      <c r="D22" s="447" t="s">
        <v>404</v>
      </c>
      <c r="E22" s="447"/>
      <c r="G22" s="447" t="s">
        <v>405</v>
      </c>
      <c r="H22" s="447"/>
      <c r="I22" s="447"/>
    </row>
    <row r="23" spans="1:18" s="327" customFormat="1" x14ac:dyDescent="0.2">
      <c r="G23" s="439" t="s">
        <v>406</v>
      </c>
      <c r="H23" s="439"/>
      <c r="I23" s="439"/>
    </row>
    <row r="24" spans="1:18" s="327" customFormat="1" x14ac:dyDescent="0.2"/>
    <row r="25" spans="1:18" x14ac:dyDescent="0.2">
      <c r="J25" s="451"/>
      <c r="K25" s="452"/>
      <c r="M25" s="381"/>
    </row>
    <row r="26" spans="1:18" x14ac:dyDescent="0.2">
      <c r="K26" s="382"/>
      <c r="M26" s="381"/>
    </row>
    <row r="27" spans="1:18" x14ac:dyDescent="0.2">
      <c r="K27" s="453"/>
    </row>
    <row r="28" spans="1:18" x14ac:dyDescent="0.2">
      <c r="K28" s="454"/>
    </row>
    <row r="29" spans="1:18" x14ac:dyDescent="0.2">
      <c r="K29" s="454"/>
    </row>
    <row r="30" spans="1:18" x14ac:dyDescent="0.2">
      <c r="K30" s="454"/>
    </row>
    <row r="31" spans="1:18" x14ac:dyDescent="0.2">
      <c r="K31" s="454"/>
    </row>
    <row r="32" spans="1:18" x14ac:dyDescent="0.2">
      <c r="K32" s="454"/>
    </row>
    <row r="33" spans="11:11" x14ac:dyDescent="0.2">
      <c r="K33" s="454"/>
    </row>
    <row r="34" spans="11:11" x14ac:dyDescent="0.2">
      <c r="K34" s="454"/>
    </row>
    <row r="35" spans="11:11" x14ac:dyDescent="0.2">
      <c r="K35" s="45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68"/>
  <sheetViews>
    <sheetView showGridLines="0" view="pageBreakPreview" topLeftCell="A133" zoomScale="70" zoomScaleNormal="100" zoomScaleSheetLayoutView="70" workbookViewId="0">
      <selection activeCell="J156" sqref="J156"/>
    </sheetView>
  </sheetViews>
  <sheetFormatPr defaultRowHeight="16.5" x14ac:dyDescent="0.2"/>
  <cols>
    <col min="1" max="1" width="7.5703125" style="13" customWidth="1"/>
    <col min="2" max="2" width="20.7109375" style="13" customWidth="1"/>
    <col min="3" max="3" width="76" style="15" customWidth="1"/>
    <col min="4" max="4" width="10" style="16" customWidth="1"/>
    <col min="5" max="5" width="12.28515625" style="13" customWidth="1"/>
    <col min="6" max="6" width="13.5703125" style="17" customWidth="1"/>
    <col min="7" max="7" width="13.42578125" style="17" customWidth="1"/>
    <col min="8" max="8" width="12.28515625" style="18" customWidth="1"/>
    <col min="9" max="9" width="13.140625" style="17" customWidth="1"/>
    <col min="10" max="10" width="13.42578125" style="19" customWidth="1"/>
    <col min="11" max="11" width="10.7109375" style="90" customWidth="1"/>
    <col min="12" max="16384" width="9.140625" style="6"/>
  </cols>
  <sheetData>
    <row r="1" spans="1:11" x14ac:dyDescent="0.2">
      <c r="B1" s="119"/>
      <c r="J1" s="20" t="s">
        <v>116</v>
      </c>
    </row>
    <row r="2" spans="1:11" x14ac:dyDescent="0.2">
      <c r="A2" s="476" t="s">
        <v>50</v>
      </c>
      <c r="B2" s="476"/>
      <c r="C2" s="476"/>
      <c r="D2" s="476"/>
      <c r="E2" s="476"/>
      <c r="F2" s="476"/>
      <c r="G2" s="476"/>
      <c r="H2" s="476"/>
      <c r="I2" s="476"/>
      <c r="J2" s="476"/>
    </row>
    <row r="3" spans="1:11" ht="16.5" customHeight="1" x14ac:dyDescent="0.2">
      <c r="B3" s="293" t="s">
        <v>31</v>
      </c>
      <c r="C3" s="225" t="str">
        <f>'Форма 8.1'!C2:W2</f>
        <v>Обустройство Мегионского месторождения нефти</v>
      </c>
      <c r="D3" s="224"/>
      <c r="E3" s="224"/>
      <c r="F3" s="224"/>
      <c r="G3" s="224"/>
      <c r="H3" s="224"/>
      <c r="I3" s="22"/>
      <c r="J3" s="224"/>
    </row>
    <row r="4" spans="1:11" x14ac:dyDescent="0.2">
      <c r="B4" s="299" t="s">
        <v>32</v>
      </c>
      <c r="C4" s="23" t="str">
        <f>'Форма 8.1'!C3:W3</f>
        <v>Нефтесборный трубопровод К.37-т.вр.МДНС-1</v>
      </c>
      <c r="D4" s="23"/>
      <c r="E4" s="23"/>
      <c r="F4" s="23"/>
      <c r="G4" s="23"/>
      <c r="H4" s="23"/>
      <c r="I4" s="301"/>
      <c r="J4" s="23"/>
    </row>
    <row r="5" spans="1:11" ht="17.25" thickBot="1" x14ac:dyDescent="0.25"/>
    <row r="6" spans="1:11" x14ac:dyDescent="0.2">
      <c r="A6" s="477" t="s">
        <v>15</v>
      </c>
      <c r="B6" s="480" t="s">
        <v>51</v>
      </c>
      <c r="C6" s="480" t="s">
        <v>52</v>
      </c>
      <c r="D6" s="483" t="s">
        <v>36</v>
      </c>
      <c r="E6" s="486" t="s">
        <v>53</v>
      </c>
      <c r="F6" s="480"/>
      <c r="G6" s="480"/>
      <c r="H6" s="480"/>
      <c r="I6" s="480"/>
      <c r="J6" s="487"/>
    </row>
    <row r="7" spans="1:11" x14ac:dyDescent="0.2">
      <c r="A7" s="478"/>
      <c r="B7" s="481"/>
      <c r="C7" s="481"/>
      <c r="D7" s="484"/>
      <c r="E7" s="488" t="s">
        <v>55</v>
      </c>
      <c r="F7" s="481"/>
      <c r="G7" s="481"/>
      <c r="H7" s="481" t="s">
        <v>54</v>
      </c>
      <c r="I7" s="481"/>
      <c r="J7" s="489"/>
    </row>
    <row r="8" spans="1:11" ht="33.75" thickBot="1" x14ac:dyDescent="0.25">
      <c r="A8" s="479"/>
      <c r="B8" s="482"/>
      <c r="C8" s="482"/>
      <c r="D8" s="485"/>
      <c r="E8" s="24" t="s">
        <v>35</v>
      </c>
      <c r="F8" s="127" t="s">
        <v>56</v>
      </c>
      <c r="G8" s="127" t="s">
        <v>57</v>
      </c>
      <c r="H8" s="127" t="s">
        <v>35</v>
      </c>
      <c r="I8" s="294" t="s">
        <v>58</v>
      </c>
      <c r="J8" s="25" t="s">
        <v>57</v>
      </c>
    </row>
    <row r="9" spans="1:11" ht="17.25" thickBot="1" x14ac:dyDescent="0.25">
      <c r="A9" s="126">
        <v>1</v>
      </c>
      <c r="B9" s="26">
        <v>2</v>
      </c>
      <c r="C9" s="26">
        <v>3</v>
      </c>
      <c r="D9" s="27">
        <v>4</v>
      </c>
      <c r="E9" s="28">
        <v>5</v>
      </c>
      <c r="F9" s="26">
        <v>6</v>
      </c>
      <c r="G9" s="26">
        <v>7</v>
      </c>
      <c r="H9" s="26">
        <v>8</v>
      </c>
      <c r="I9" s="26">
        <v>9</v>
      </c>
      <c r="J9" s="29">
        <v>10</v>
      </c>
    </row>
    <row r="10" spans="1:11" x14ac:dyDescent="0.2">
      <c r="A10" s="30">
        <v>1</v>
      </c>
      <c r="B10" s="300" t="s">
        <v>107</v>
      </c>
      <c r="C10" s="36" t="s">
        <v>108</v>
      </c>
      <c r="D10" s="300" t="s">
        <v>37</v>
      </c>
      <c r="E10" s="54"/>
      <c r="F10" s="55"/>
      <c r="G10" s="56"/>
      <c r="H10" s="30">
        <v>5.3E-3</v>
      </c>
      <c r="I10" s="302">
        <v>75558.929999999993</v>
      </c>
      <c r="J10" s="56">
        <f>H10*I10</f>
        <v>400</v>
      </c>
      <c r="K10" s="6"/>
    </row>
    <row r="11" spans="1:11" x14ac:dyDescent="0.2">
      <c r="A11" s="30">
        <v>2</v>
      </c>
      <c r="B11" s="300" t="s">
        <v>241</v>
      </c>
      <c r="C11" s="36" t="s">
        <v>288</v>
      </c>
      <c r="D11" s="300" t="s">
        <v>37</v>
      </c>
      <c r="E11" s="57"/>
      <c r="F11" s="37"/>
      <c r="G11" s="31"/>
      <c r="H11" s="30">
        <v>2.0999999999999999E-3</v>
      </c>
      <c r="I11" s="302">
        <v>90501.67</v>
      </c>
      <c r="J11" s="31">
        <f>H11*I11</f>
        <v>190</v>
      </c>
      <c r="K11" s="6"/>
    </row>
    <row r="12" spans="1:11" x14ac:dyDescent="0.2">
      <c r="A12" s="30">
        <v>3</v>
      </c>
      <c r="B12" s="300" t="s">
        <v>100</v>
      </c>
      <c r="C12" s="36" t="s">
        <v>289</v>
      </c>
      <c r="D12" s="300" t="s">
        <v>37</v>
      </c>
      <c r="E12" s="57"/>
      <c r="F12" s="37"/>
      <c r="G12" s="31"/>
      <c r="H12" s="30">
        <v>5.9999999999999995E-4</v>
      </c>
      <c r="I12" s="302">
        <v>137304.69</v>
      </c>
      <c r="J12" s="31">
        <f t="shared" ref="J12:J75" si="0">H12*I12</f>
        <v>82</v>
      </c>
      <c r="K12" s="6"/>
    </row>
    <row r="13" spans="1:11" x14ac:dyDescent="0.2">
      <c r="A13" s="30">
        <v>4</v>
      </c>
      <c r="B13" s="300" t="s">
        <v>59</v>
      </c>
      <c r="C13" s="36" t="s">
        <v>290</v>
      </c>
      <c r="D13" s="300" t="s">
        <v>38</v>
      </c>
      <c r="E13" s="57"/>
      <c r="F13" s="37"/>
      <c r="G13" s="31"/>
      <c r="H13" s="30">
        <v>37.985599999999998</v>
      </c>
      <c r="I13" s="302">
        <v>47.09</v>
      </c>
      <c r="J13" s="31">
        <f t="shared" si="0"/>
        <v>1789</v>
      </c>
      <c r="K13" s="6"/>
    </row>
    <row r="14" spans="1:11" x14ac:dyDescent="0.2">
      <c r="A14" s="30">
        <v>5</v>
      </c>
      <c r="B14" s="300" t="s">
        <v>76</v>
      </c>
      <c r="C14" s="36" t="s">
        <v>163</v>
      </c>
      <c r="D14" s="300" t="s">
        <v>37</v>
      </c>
      <c r="E14" s="57"/>
      <c r="F14" s="37"/>
      <c r="G14" s="31"/>
      <c r="H14" s="30">
        <v>2.9999999999999997E-4</v>
      </c>
      <c r="I14" s="302">
        <v>50658.48</v>
      </c>
      <c r="J14" s="31">
        <f t="shared" si="0"/>
        <v>15</v>
      </c>
      <c r="K14" s="6"/>
    </row>
    <row r="15" spans="1:11" x14ac:dyDescent="0.2">
      <c r="A15" s="30">
        <v>6</v>
      </c>
      <c r="B15" s="300" t="s">
        <v>242</v>
      </c>
      <c r="C15" s="36" t="s">
        <v>291</v>
      </c>
      <c r="D15" s="300" t="s">
        <v>37</v>
      </c>
      <c r="E15" s="57"/>
      <c r="F15" s="37"/>
      <c r="G15" s="31"/>
      <c r="H15" s="30">
        <v>5.9999999999999995E-4</v>
      </c>
      <c r="I15" s="302">
        <v>68711.91</v>
      </c>
      <c r="J15" s="31">
        <f t="shared" si="0"/>
        <v>41</v>
      </c>
      <c r="K15" s="6"/>
    </row>
    <row r="16" spans="1:11" ht="33" x14ac:dyDescent="0.2">
      <c r="A16" s="30">
        <v>7</v>
      </c>
      <c r="B16" s="300" t="s">
        <v>243</v>
      </c>
      <c r="C16" s="36" t="s">
        <v>292</v>
      </c>
      <c r="D16" s="300" t="s">
        <v>37</v>
      </c>
      <c r="E16" s="57"/>
      <c r="F16" s="37"/>
      <c r="G16" s="31"/>
      <c r="H16" s="30">
        <v>0.10150000000000001</v>
      </c>
      <c r="I16" s="302">
        <v>30299.87</v>
      </c>
      <c r="J16" s="31">
        <f t="shared" si="0"/>
        <v>3075</v>
      </c>
      <c r="K16" s="6"/>
    </row>
    <row r="17" spans="1:10" s="6" customFormat="1" x14ac:dyDescent="0.2">
      <c r="A17" s="30">
        <v>8</v>
      </c>
      <c r="B17" s="300" t="s">
        <v>244</v>
      </c>
      <c r="C17" s="36" t="s">
        <v>293</v>
      </c>
      <c r="D17" s="300" t="s">
        <v>37</v>
      </c>
      <c r="E17" s="57"/>
      <c r="F17" s="37"/>
      <c r="G17" s="31"/>
      <c r="H17" s="30">
        <v>4.3200000000000002E-2</v>
      </c>
      <c r="I17" s="302">
        <v>44031.45</v>
      </c>
      <c r="J17" s="31">
        <f t="shared" si="0"/>
        <v>1902</v>
      </c>
    </row>
    <row r="18" spans="1:10" s="6" customFormat="1" x14ac:dyDescent="0.2">
      <c r="A18" s="30">
        <v>9</v>
      </c>
      <c r="B18" s="300" t="s">
        <v>77</v>
      </c>
      <c r="C18" s="36" t="s">
        <v>294</v>
      </c>
      <c r="D18" s="300" t="s">
        <v>37</v>
      </c>
      <c r="E18" s="57"/>
      <c r="F18" s="37"/>
      <c r="G18" s="31"/>
      <c r="H18" s="30">
        <v>8.6E-3</v>
      </c>
      <c r="I18" s="302">
        <v>34453.160000000003</v>
      </c>
      <c r="J18" s="31">
        <f t="shared" si="0"/>
        <v>296</v>
      </c>
    </row>
    <row r="19" spans="1:10" s="6" customFormat="1" x14ac:dyDescent="0.2">
      <c r="A19" s="30">
        <v>10</v>
      </c>
      <c r="B19" s="300" t="s">
        <v>101</v>
      </c>
      <c r="C19" s="36" t="s">
        <v>295</v>
      </c>
      <c r="D19" s="300" t="s">
        <v>37</v>
      </c>
      <c r="E19" s="57"/>
      <c r="F19" s="37"/>
      <c r="G19" s="31"/>
      <c r="H19" s="30">
        <v>4.8999999999999998E-3</v>
      </c>
      <c r="I19" s="302">
        <v>47372.17</v>
      </c>
      <c r="J19" s="31">
        <f t="shared" si="0"/>
        <v>232</v>
      </c>
    </row>
    <row r="20" spans="1:10" s="6" customFormat="1" ht="33" x14ac:dyDescent="0.2">
      <c r="A20" s="30">
        <v>11</v>
      </c>
      <c r="B20" s="300" t="s">
        <v>245</v>
      </c>
      <c r="C20" s="36" t="s">
        <v>296</v>
      </c>
      <c r="D20" s="300" t="s">
        <v>37</v>
      </c>
      <c r="E20" s="57"/>
      <c r="F20" s="37"/>
      <c r="G20" s="31"/>
      <c r="H20" s="30">
        <v>3.8E-3</v>
      </c>
      <c r="I20" s="302">
        <v>51298.68</v>
      </c>
      <c r="J20" s="31">
        <f t="shared" si="0"/>
        <v>195</v>
      </c>
    </row>
    <row r="21" spans="1:10" s="6" customFormat="1" ht="33" x14ac:dyDescent="0.2">
      <c r="A21" s="30">
        <v>12</v>
      </c>
      <c r="B21" s="300" t="s">
        <v>246</v>
      </c>
      <c r="C21" s="36" t="s">
        <v>297</v>
      </c>
      <c r="D21" s="300" t="s">
        <v>37</v>
      </c>
      <c r="E21" s="57"/>
      <c r="F21" s="37"/>
      <c r="G21" s="31"/>
      <c r="H21" s="30">
        <v>7.3000000000000001E-3</v>
      </c>
      <c r="I21" s="302">
        <v>40564.230000000003</v>
      </c>
      <c r="J21" s="31">
        <f t="shared" si="0"/>
        <v>296</v>
      </c>
    </row>
    <row r="22" spans="1:10" s="6" customFormat="1" x14ac:dyDescent="0.2">
      <c r="A22" s="30">
        <v>13</v>
      </c>
      <c r="B22" s="300" t="s">
        <v>247</v>
      </c>
      <c r="C22" s="36" t="s">
        <v>298</v>
      </c>
      <c r="D22" s="300" t="s">
        <v>37</v>
      </c>
      <c r="E22" s="57"/>
      <c r="F22" s="37"/>
      <c r="G22" s="31"/>
      <c r="H22" s="30">
        <v>4.0000000000000002E-4</v>
      </c>
      <c r="I22" s="302">
        <v>42397.599999999999</v>
      </c>
      <c r="J22" s="31">
        <f t="shared" si="0"/>
        <v>17</v>
      </c>
    </row>
    <row r="23" spans="1:10" s="6" customFormat="1" x14ac:dyDescent="0.2">
      <c r="A23" s="30">
        <v>14</v>
      </c>
      <c r="B23" s="300" t="s">
        <v>78</v>
      </c>
      <c r="C23" s="36" t="s">
        <v>184</v>
      </c>
      <c r="D23" s="300" t="s">
        <v>37</v>
      </c>
      <c r="E23" s="30">
        <v>1.23E-2</v>
      </c>
      <c r="F23" s="302">
        <v>40000</v>
      </c>
      <c r="G23" s="31">
        <f t="shared" ref="G23:G64" si="1">E23*F23</f>
        <v>492</v>
      </c>
      <c r="H23" s="30"/>
      <c r="I23" s="302"/>
      <c r="J23" s="31"/>
    </row>
    <row r="24" spans="1:10" s="6" customFormat="1" x14ac:dyDescent="0.2">
      <c r="A24" s="30">
        <v>15</v>
      </c>
      <c r="B24" s="300" t="s">
        <v>60</v>
      </c>
      <c r="C24" s="36" t="s">
        <v>299</v>
      </c>
      <c r="D24" s="300" t="s">
        <v>37</v>
      </c>
      <c r="E24" s="57"/>
      <c r="F24" s="37"/>
      <c r="G24" s="31"/>
      <c r="H24" s="30">
        <v>1.23E-2</v>
      </c>
      <c r="I24" s="302">
        <v>50275.42</v>
      </c>
      <c r="J24" s="31">
        <f t="shared" si="0"/>
        <v>618</v>
      </c>
    </row>
    <row r="25" spans="1:10" s="6" customFormat="1" x14ac:dyDescent="0.2">
      <c r="A25" s="30">
        <v>16</v>
      </c>
      <c r="B25" s="300" t="s">
        <v>61</v>
      </c>
      <c r="C25" s="36" t="s">
        <v>300</v>
      </c>
      <c r="D25" s="300" t="s">
        <v>37</v>
      </c>
      <c r="E25" s="57"/>
      <c r="F25" s="37"/>
      <c r="G25" s="31"/>
      <c r="H25" s="30">
        <v>8.0000000000000004E-4</v>
      </c>
      <c r="I25" s="302">
        <v>130000</v>
      </c>
      <c r="J25" s="31">
        <f t="shared" si="0"/>
        <v>104</v>
      </c>
    </row>
    <row r="26" spans="1:10" s="6" customFormat="1" x14ac:dyDescent="0.2">
      <c r="A26" s="30">
        <v>17</v>
      </c>
      <c r="B26" s="300" t="s">
        <v>79</v>
      </c>
      <c r="C26" s="36" t="s">
        <v>301</v>
      </c>
      <c r="D26" s="300" t="s">
        <v>37</v>
      </c>
      <c r="E26" s="57"/>
      <c r="F26" s="37"/>
      <c r="G26" s="31"/>
      <c r="H26" s="30">
        <v>8.3000000000000001E-3</v>
      </c>
      <c r="I26" s="302">
        <v>130000</v>
      </c>
      <c r="J26" s="31">
        <f t="shared" si="0"/>
        <v>1079</v>
      </c>
    </row>
    <row r="27" spans="1:10" s="6" customFormat="1" x14ac:dyDescent="0.2">
      <c r="A27" s="30">
        <v>18</v>
      </c>
      <c r="B27" s="300" t="s">
        <v>80</v>
      </c>
      <c r="C27" s="36" t="s">
        <v>164</v>
      </c>
      <c r="D27" s="300" t="s">
        <v>37</v>
      </c>
      <c r="E27" s="57"/>
      <c r="F27" s="37"/>
      <c r="G27" s="31"/>
      <c r="H27" s="30">
        <v>2.0199999999999999E-2</v>
      </c>
      <c r="I27" s="302">
        <v>130000</v>
      </c>
      <c r="J27" s="31">
        <f t="shared" si="0"/>
        <v>2626</v>
      </c>
    </row>
    <row r="28" spans="1:10" s="6" customFormat="1" x14ac:dyDescent="0.2">
      <c r="A28" s="30">
        <v>19</v>
      </c>
      <c r="B28" s="300" t="s">
        <v>128</v>
      </c>
      <c r="C28" s="36" t="s">
        <v>165</v>
      </c>
      <c r="D28" s="300" t="s">
        <v>37</v>
      </c>
      <c r="E28" s="30">
        <v>1.0800000000000001E-2</v>
      </c>
      <c r="F28" s="302">
        <v>110000</v>
      </c>
      <c r="G28" s="31">
        <f t="shared" si="1"/>
        <v>1188</v>
      </c>
      <c r="H28" s="30"/>
      <c r="I28" s="302"/>
      <c r="J28" s="31"/>
    </row>
    <row r="29" spans="1:10" s="6" customFormat="1" x14ac:dyDescent="0.2">
      <c r="A29" s="30">
        <v>20</v>
      </c>
      <c r="B29" s="300" t="s">
        <v>81</v>
      </c>
      <c r="C29" s="36" t="s">
        <v>302</v>
      </c>
      <c r="D29" s="300" t="s">
        <v>37</v>
      </c>
      <c r="E29" s="57"/>
      <c r="F29" s="37"/>
      <c r="G29" s="31"/>
      <c r="H29" s="30">
        <v>9.4999999999999998E-3</v>
      </c>
      <c r="I29" s="302">
        <v>130000</v>
      </c>
      <c r="J29" s="31">
        <f t="shared" si="0"/>
        <v>1235</v>
      </c>
    </row>
    <row r="30" spans="1:10" s="6" customFormat="1" x14ac:dyDescent="0.2">
      <c r="A30" s="30">
        <v>21</v>
      </c>
      <c r="B30" s="300" t="s">
        <v>82</v>
      </c>
      <c r="C30" s="36" t="s">
        <v>303</v>
      </c>
      <c r="D30" s="300" t="s">
        <v>37</v>
      </c>
      <c r="E30" s="57"/>
      <c r="F30" s="37"/>
      <c r="G30" s="31"/>
      <c r="H30" s="30">
        <v>1.67E-2</v>
      </c>
      <c r="I30" s="302">
        <v>130000</v>
      </c>
      <c r="J30" s="31">
        <f t="shared" si="0"/>
        <v>2171</v>
      </c>
    </row>
    <row r="31" spans="1:10" s="6" customFormat="1" x14ac:dyDescent="0.2">
      <c r="A31" s="30">
        <v>22</v>
      </c>
      <c r="B31" s="300" t="s">
        <v>129</v>
      </c>
      <c r="C31" s="36" t="s">
        <v>304</v>
      </c>
      <c r="D31" s="300" t="s">
        <v>37</v>
      </c>
      <c r="E31" s="57"/>
      <c r="F31" s="37"/>
      <c r="G31" s="31"/>
      <c r="H31" s="30">
        <v>1.9800000000000002E-2</v>
      </c>
      <c r="I31" s="302">
        <v>130000</v>
      </c>
      <c r="J31" s="31">
        <f t="shared" si="0"/>
        <v>2574</v>
      </c>
    </row>
    <row r="32" spans="1:10" s="6" customFormat="1" x14ac:dyDescent="0.2">
      <c r="A32" s="30">
        <v>23</v>
      </c>
      <c r="B32" s="300" t="s">
        <v>83</v>
      </c>
      <c r="C32" s="36" t="s">
        <v>166</v>
      </c>
      <c r="D32" s="300" t="s">
        <v>37</v>
      </c>
      <c r="E32" s="57"/>
      <c r="F32" s="37"/>
      <c r="G32" s="31"/>
      <c r="H32" s="30">
        <v>0.2858</v>
      </c>
      <c r="I32" s="302">
        <v>130000</v>
      </c>
      <c r="J32" s="31">
        <f t="shared" si="0"/>
        <v>37154</v>
      </c>
    </row>
    <row r="33" spans="1:10" s="6" customFormat="1" x14ac:dyDescent="0.2">
      <c r="A33" s="30">
        <v>24</v>
      </c>
      <c r="B33" s="300" t="s">
        <v>84</v>
      </c>
      <c r="C33" s="36" t="s">
        <v>167</v>
      </c>
      <c r="D33" s="300" t="s">
        <v>37</v>
      </c>
      <c r="E33" s="57"/>
      <c r="F33" s="37"/>
      <c r="G33" s="31"/>
      <c r="H33" s="30">
        <v>2.9999999999999997E-4</v>
      </c>
      <c r="I33" s="302">
        <v>130000</v>
      </c>
      <c r="J33" s="31">
        <f t="shared" si="0"/>
        <v>39</v>
      </c>
    </row>
    <row r="34" spans="1:10" s="6" customFormat="1" x14ac:dyDescent="0.2">
      <c r="A34" s="30">
        <v>25</v>
      </c>
      <c r="B34" s="300" t="s">
        <v>62</v>
      </c>
      <c r="C34" s="36" t="s">
        <v>124</v>
      </c>
      <c r="D34" s="300" t="s">
        <v>38</v>
      </c>
      <c r="E34" s="57"/>
      <c r="F34" s="37"/>
      <c r="G34" s="31"/>
      <c r="H34" s="30">
        <v>1.4216</v>
      </c>
      <c r="I34" s="302">
        <v>341.25</v>
      </c>
      <c r="J34" s="31">
        <f t="shared" si="0"/>
        <v>485</v>
      </c>
    </row>
    <row r="35" spans="1:10" s="6" customFormat="1" ht="33" x14ac:dyDescent="0.2">
      <c r="A35" s="30">
        <v>26</v>
      </c>
      <c r="B35" s="300" t="s">
        <v>109</v>
      </c>
      <c r="C35" s="36" t="s">
        <v>110</v>
      </c>
      <c r="D35" s="300" t="s">
        <v>37</v>
      </c>
      <c r="E35" s="30">
        <v>0.1134</v>
      </c>
      <c r="F35" s="302">
        <v>34000</v>
      </c>
      <c r="G35" s="31">
        <f t="shared" si="1"/>
        <v>3856</v>
      </c>
      <c r="H35" s="30"/>
      <c r="I35" s="302"/>
      <c r="J35" s="31"/>
    </row>
    <row r="36" spans="1:10" s="6" customFormat="1" ht="33" x14ac:dyDescent="0.2">
      <c r="A36" s="30">
        <v>27</v>
      </c>
      <c r="B36" s="300" t="s">
        <v>130</v>
      </c>
      <c r="C36" s="36" t="s">
        <v>131</v>
      </c>
      <c r="D36" s="300" t="s">
        <v>39</v>
      </c>
      <c r="E36" s="57"/>
      <c r="F36" s="37"/>
      <c r="G36" s="31"/>
      <c r="H36" s="30">
        <v>4</v>
      </c>
      <c r="I36" s="302">
        <v>65</v>
      </c>
      <c r="J36" s="31">
        <f t="shared" si="0"/>
        <v>260</v>
      </c>
    </row>
    <row r="37" spans="1:10" s="6" customFormat="1" x14ac:dyDescent="0.2">
      <c r="A37" s="30">
        <v>28</v>
      </c>
      <c r="B37" s="300" t="s">
        <v>102</v>
      </c>
      <c r="C37" s="36" t="s">
        <v>305</v>
      </c>
      <c r="D37" s="300" t="s">
        <v>37</v>
      </c>
      <c r="E37" s="57"/>
      <c r="F37" s="37"/>
      <c r="G37" s="31"/>
      <c r="H37" s="30">
        <v>4.0000000000000001E-3</v>
      </c>
      <c r="I37" s="302">
        <v>14045.2</v>
      </c>
      <c r="J37" s="31">
        <f t="shared" si="0"/>
        <v>56</v>
      </c>
    </row>
    <row r="38" spans="1:10" s="6" customFormat="1" x14ac:dyDescent="0.2">
      <c r="A38" s="30">
        <v>29</v>
      </c>
      <c r="B38" s="300" t="s">
        <v>248</v>
      </c>
      <c r="C38" s="36" t="s">
        <v>306</v>
      </c>
      <c r="D38" s="300" t="s">
        <v>37</v>
      </c>
      <c r="E38" s="57"/>
      <c r="F38" s="37"/>
      <c r="G38" s="31"/>
      <c r="H38" s="30">
        <v>5.9999999999999995E-4</v>
      </c>
      <c r="I38" s="302">
        <v>33838.9</v>
      </c>
      <c r="J38" s="31">
        <f t="shared" si="0"/>
        <v>20</v>
      </c>
    </row>
    <row r="39" spans="1:10" s="6" customFormat="1" x14ac:dyDescent="0.2">
      <c r="A39" s="30">
        <v>30</v>
      </c>
      <c r="B39" s="300" t="s">
        <v>86</v>
      </c>
      <c r="C39" s="36" t="s">
        <v>87</v>
      </c>
      <c r="D39" s="300" t="s">
        <v>37</v>
      </c>
      <c r="E39" s="57"/>
      <c r="F39" s="37"/>
      <c r="G39" s="31"/>
      <c r="H39" s="30">
        <v>2.1999999999999999E-2</v>
      </c>
      <c r="I39" s="302">
        <v>62985.94</v>
      </c>
      <c r="J39" s="31">
        <f t="shared" si="0"/>
        <v>1386</v>
      </c>
    </row>
    <row r="40" spans="1:10" s="6" customFormat="1" x14ac:dyDescent="0.2">
      <c r="A40" s="30">
        <v>31</v>
      </c>
      <c r="B40" s="300" t="s">
        <v>132</v>
      </c>
      <c r="C40" s="36" t="s">
        <v>133</v>
      </c>
      <c r="D40" s="300" t="s">
        <v>37</v>
      </c>
      <c r="E40" s="57"/>
      <c r="F40" s="37"/>
      <c r="G40" s="31"/>
      <c r="H40" s="30">
        <v>3.5999999999999999E-3</v>
      </c>
      <c r="I40" s="302">
        <v>92886</v>
      </c>
      <c r="J40" s="31">
        <f t="shared" si="0"/>
        <v>334</v>
      </c>
    </row>
    <row r="41" spans="1:10" s="6" customFormat="1" ht="33" x14ac:dyDescent="0.2">
      <c r="A41" s="30">
        <v>32</v>
      </c>
      <c r="B41" s="300" t="s">
        <v>249</v>
      </c>
      <c r="C41" s="36" t="s">
        <v>307</v>
      </c>
      <c r="D41" s="300" t="s">
        <v>37</v>
      </c>
      <c r="E41" s="57"/>
      <c r="F41" s="37"/>
      <c r="G41" s="31"/>
      <c r="H41" s="30">
        <v>2.3E-3</v>
      </c>
      <c r="I41" s="302">
        <v>114687.86</v>
      </c>
      <c r="J41" s="31">
        <f t="shared" si="0"/>
        <v>264</v>
      </c>
    </row>
    <row r="42" spans="1:10" s="6" customFormat="1" x14ac:dyDescent="0.2">
      <c r="A42" s="30">
        <v>33</v>
      </c>
      <c r="B42" s="300" t="s">
        <v>250</v>
      </c>
      <c r="C42" s="36" t="s">
        <v>308</v>
      </c>
      <c r="D42" s="300" t="s">
        <v>37</v>
      </c>
      <c r="E42" s="57"/>
      <c r="F42" s="37"/>
      <c r="G42" s="31"/>
      <c r="H42" s="30">
        <v>0.2417</v>
      </c>
      <c r="I42" s="302">
        <v>34700.47</v>
      </c>
      <c r="J42" s="31">
        <f t="shared" si="0"/>
        <v>8387</v>
      </c>
    </row>
    <row r="43" spans="1:10" s="6" customFormat="1" x14ac:dyDescent="0.2">
      <c r="A43" s="30">
        <v>34</v>
      </c>
      <c r="B43" s="300" t="s">
        <v>63</v>
      </c>
      <c r="C43" s="36" t="s">
        <v>106</v>
      </c>
      <c r="D43" s="300" t="s">
        <v>37</v>
      </c>
      <c r="E43" s="30">
        <v>0.36399999999999999</v>
      </c>
      <c r="F43" s="302">
        <v>37000</v>
      </c>
      <c r="G43" s="31">
        <f t="shared" si="1"/>
        <v>13468</v>
      </c>
      <c r="H43" s="30"/>
      <c r="I43" s="302"/>
      <c r="J43" s="31"/>
    </row>
    <row r="44" spans="1:10" s="6" customFormat="1" x14ac:dyDescent="0.2">
      <c r="A44" s="30">
        <v>35</v>
      </c>
      <c r="B44" s="300" t="s">
        <v>88</v>
      </c>
      <c r="C44" s="36" t="s">
        <v>301</v>
      </c>
      <c r="D44" s="300" t="s">
        <v>39</v>
      </c>
      <c r="E44" s="57"/>
      <c r="F44" s="37"/>
      <c r="G44" s="31"/>
      <c r="H44" s="30">
        <v>3.6120000000000001</v>
      </c>
      <c r="I44" s="302">
        <v>130</v>
      </c>
      <c r="J44" s="31">
        <f t="shared" si="0"/>
        <v>470</v>
      </c>
    </row>
    <row r="45" spans="1:10" s="6" customFormat="1" x14ac:dyDescent="0.2">
      <c r="A45" s="30">
        <v>36</v>
      </c>
      <c r="B45" s="300" t="s">
        <v>64</v>
      </c>
      <c r="C45" s="36" t="s">
        <v>134</v>
      </c>
      <c r="D45" s="300" t="s">
        <v>39</v>
      </c>
      <c r="E45" s="57"/>
      <c r="F45" s="37"/>
      <c r="G45" s="31"/>
      <c r="H45" s="30">
        <v>4.9798</v>
      </c>
      <c r="I45" s="302">
        <v>29.69</v>
      </c>
      <c r="J45" s="31">
        <f t="shared" si="0"/>
        <v>148</v>
      </c>
    </row>
    <row r="46" spans="1:10" s="6" customFormat="1" x14ac:dyDescent="0.2">
      <c r="A46" s="30">
        <v>37</v>
      </c>
      <c r="B46" s="300" t="s">
        <v>65</v>
      </c>
      <c r="C46" s="36" t="s">
        <v>185</v>
      </c>
      <c r="D46" s="300" t="s">
        <v>37</v>
      </c>
      <c r="E46" s="57"/>
      <c r="F46" s="37"/>
      <c r="G46" s="31"/>
      <c r="H46" s="30">
        <v>3.5999999999999999E-3</v>
      </c>
      <c r="I46" s="302">
        <v>47273.63</v>
      </c>
      <c r="J46" s="31">
        <f t="shared" si="0"/>
        <v>170</v>
      </c>
    </row>
    <row r="47" spans="1:10" s="6" customFormat="1" x14ac:dyDescent="0.2">
      <c r="A47" s="30">
        <v>38</v>
      </c>
      <c r="B47" s="300" t="s">
        <v>89</v>
      </c>
      <c r="C47" s="36" t="s">
        <v>168</v>
      </c>
      <c r="D47" s="300" t="s">
        <v>37</v>
      </c>
      <c r="E47" s="57"/>
      <c r="F47" s="37"/>
      <c r="G47" s="31"/>
      <c r="H47" s="30">
        <v>5.4999999999999997E-3</v>
      </c>
      <c r="I47" s="302">
        <v>57392.21</v>
      </c>
      <c r="J47" s="31">
        <f t="shared" si="0"/>
        <v>316</v>
      </c>
    </row>
    <row r="48" spans="1:10" s="6" customFormat="1" x14ac:dyDescent="0.2">
      <c r="A48" s="30">
        <v>39</v>
      </c>
      <c r="B48" s="300" t="s">
        <v>111</v>
      </c>
      <c r="C48" s="36" t="s">
        <v>112</v>
      </c>
      <c r="D48" s="300" t="s">
        <v>113</v>
      </c>
      <c r="E48" s="57"/>
      <c r="F48" s="37"/>
      <c r="G48" s="31"/>
      <c r="H48" s="30">
        <v>7.1400000000000005E-2</v>
      </c>
      <c r="I48" s="302">
        <v>284.44</v>
      </c>
      <c r="J48" s="31">
        <f t="shared" si="0"/>
        <v>20</v>
      </c>
    </row>
    <row r="49" spans="1:10" s="6" customFormat="1" x14ac:dyDescent="0.2">
      <c r="A49" s="30">
        <v>40</v>
      </c>
      <c r="B49" s="300" t="s">
        <v>251</v>
      </c>
      <c r="C49" s="36" t="s">
        <v>309</v>
      </c>
      <c r="D49" s="300" t="s">
        <v>71</v>
      </c>
      <c r="E49" s="57"/>
      <c r="F49" s="37"/>
      <c r="G49" s="31"/>
      <c r="H49" s="30">
        <v>6.0330000000000004</v>
      </c>
      <c r="I49" s="302">
        <v>121.21</v>
      </c>
      <c r="J49" s="31">
        <f t="shared" si="0"/>
        <v>731</v>
      </c>
    </row>
    <row r="50" spans="1:10" s="6" customFormat="1" x14ac:dyDescent="0.2">
      <c r="A50" s="30">
        <v>41</v>
      </c>
      <c r="B50" s="300" t="s">
        <v>252</v>
      </c>
      <c r="C50" s="36" t="s">
        <v>310</v>
      </c>
      <c r="D50" s="300" t="s">
        <v>71</v>
      </c>
      <c r="E50" s="57"/>
      <c r="F50" s="37"/>
      <c r="G50" s="31"/>
      <c r="H50" s="30">
        <v>13.631</v>
      </c>
      <c r="I50" s="302">
        <v>273.60000000000002</v>
      </c>
      <c r="J50" s="31">
        <f t="shared" si="0"/>
        <v>3729</v>
      </c>
    </row>
    <row r="51" spans="1:10" s="6" customFormat="1" x14ac:dyDescent="0.2">
      <c r="A51" s="30">
        <v>42</v>
      </c>
      <c r="B51" s="300" t="s">
        <v>135</v>
      </c>
      <c r="C51" s="36" t="s">
        <v>136</v>
      </c>
      <c r="D51" s="300" t="s">
        <v>37</v>
      </c>
      <c r="E51" s="57"/>
      <c r="F51" s="37"/>
      <c r="G51" s="31"/>
      <c r="H51" s="30">
        <v>5.3900000000000003E-2</v>
      </c>
      <c r="I51" s="302">
        <v>130000</v>
      </c>
      <c r="J51" s="31">
        <f t="shared" si="0"/>
        <v>7007</v>
      </c>
    </row>
    <row r="52" spans="1:10" s="6" customFormat="1" x14ac:dyDescent="0.2">
      <c r="A52" s="30">
        <v>43</v>
      </c>
      <c r="B52" s="300" t="s">
        <v>253</v>
      </c>
      <c r="C52" s="36" t="s">
        <v>311</v>
      </c>
      <c r="D52" s="300" t="s">
        <v>37</v>
      </c>
      <c r="E52" s="57"/>
      <c r="F52" s="37"/>
      <c r="G52" s="31"/>
      <c r="H52" s="30">
        <v>0.19009999999999999</v>
      </c>
      <c r="I52" s="302">
        <v>130000</v>
      </c>
      <c r="J52" s="31">
        <f t="shared" si="0"/>
        <v>24713</v>
      </c>
    </row>
    <row r="53" spans="1:10" s="6" customFormat="1" x14ac:dyDescent="0.2">
      <c r="A53" s="30">
        <v>44</v>
      </c>
      <c r="B53" s="300" t="s">
        <v>254</v>
      </c>
      <c r="C53" s="36" t="s">
        <v>312</v>
      </c>
      <c r="D53" s="300" t="s">
        <v>37</v>
      </c>
      <c r="E53" s="30">
        <v>1.1000000000000001E-3</v>
      </c>
      <c r="F53" s="302">
        <v>130000</v>
      </c>
      <c r="G53" s="31">
        <f t="shared" si="1"/>
        <v>143</v>
      </c>
      <c r="H53" s="30"/>
      <c r="I53" s="302"/>
      <c r="J53" s="31"/>
    </row>
    <row r="54" spans="1:10" s="6" customFormat="1" x14ac:dyDescent="0.2">
      <c r="A54" s="30">
        <v>45</v>
      </c>
      <c r="B54" s="300" t="s">
        <v>137</v>
      </c>
      <c r="C54" s="36" t="s">
        <v>169</v>
      </c>
      <c r="D54" s="300" t="s">
        <v>71</v>
      </c>
      <c r="E54" s="57"/>
      <c r="F54" s="37"/>
      <c r="G54" s="31"/>
      <c r="H54" s="30">
        <v>0.4</v>
      </c>
      <c r="I54" s="302">
        <v>2500</v>
      </c>
      <c r="J54" s="31">
        <f t="shared" si="0"/>
        <v>1000</v>
      </c>
    </row>
    <row r="55" spans="1:10" s="6" customFormat="1" x14ac:dyDescent="0.2">
      <c r="A55" s="30">
        <v>46</v>
      </c>
      <c r="B55" s="300" t="s">
        <v>255</v>
      </c>
      <c r="C55" s="36" t="s">
        <v>313</v>
      </c>
      <c r="D55" s="300" t="s">
        <v>72</v>
      </c>
      <c r="E55" s="57"/>
      <c r="F55" s="37"/>
      <c r="G55" s="31"/>
      <c r="H55" s="30">
        <v>297.02999999999997</v>
      </c>
      <c r="I55" s="302">
        <v>68.760000000000005</v>
      </c>
      <c r="J55" s="31">
        <f t="shared" si="0"/>
        <v>20424</v>
      </c>
    </row>
    <row r="56" spans="1:10" s="6" customFormat="1" x14ac:dyDescent="0.2">
      <c r="A56" s="30">
        <v>47</v>
      </c>
      <c r="B56" s="300" t="s">
        <v>256</v>
      </c>
      <c r="C56" s="36" t="s">
        <v>314</v>
      </c>
      <c r="D56" s="300" t="s">
        <v>183</v>
      </c>
      <c r="E56" s="57"/>
      <c r="F56" s="37"/>
      <c r="G56" s="31"/>
      <c r="H56" s="30">
        <v>22.56</v>
      </c>
      <c r="I56" s="302">
        <v>273.60000000000002</v>
      </c>
      <c r="J56" s="31">
        <f t="shared" si="0"/>
        <v>6172</v>
      </c>
    </row>
    <row r="57" spans="1:10" s="6" customFormat="1" x14ac:dyDescent="0.2">
      <c r="A57" s="30">
        <v>48</v>
      </c>
      <c r="B57" s="300" t="s">
        <v>257</v>
      </c>
      <c r="C57" s="36" t="s">
        <v>315</v>
      </c>
      <c r="D57" s="300" t="s">
        <v>183</v>
      </c>
      <c r="E57" s="57"/>
      <c r="F57" s="37"/>
      <c r="G57" s="31"/>
      <c r="H57" s="30">
        <v>26.32</v>
      </c>
      <c r="I57" s="302">
        <v>50.4</v>
      </c>
      <c r="J57" s="31">
        <f t="shared" si="0"/>
        <v>1327</v>
      </c>
    </row>
    <row r="58" spans="1:10" s="6" customFormat="1" ht="33" x14ac:dyDescent="0.2">
      <c r="A58" s="30">
        <v>49</v>
      </c>
      <c r="B58" s="300" t="s">
        <v>90</v>
      </c>
      <c r="C58" s="36" t="s">
        <v>316</v>
      </c>
      <c r="D58" s="300" t="s">
        <v>38</v>
      </c>
      <c r="E58" s="57"/>
      <c r="F58" s="37"/>
      <c r="G58" s="31"/>
      <c r="H58" s="30">
        <v>6.1400000000000003E-2</v>
      </c>
      <c r="I58" s="302">
        <v>2365.3000000000002</v>
      </c>
      <c r="J58" s="31">
        <f t="shared" si="0"/>
        <v>145</v>
      </c>
    </row>
    <row r="59" spans="1:10" s="6" customFormat="1" ht="33" x14ac:dyDescent="0.2">
      <c r="A59" s="30">
        <v>50</v>
      </c>
      <c r="B59" s="300" t="s">
        <v>91</v>
      </c>
      <c r="C59" s="36" t="s">
        <v>186</v>
      </c>
      <c r="D59" s="300" t="s">
        <v>38</v>
      </c>
      <c r="E59" s="57"/>
      <c r="F59" s="37"/>
      <c r="G59" s="31"/>
      <c r="H59" s="30">
        <v>6.4999999999999997E-3</v>
      </c>
      <c r="I59" s="302">
        <v>6864.18</v>
      </c>
      <c r="J59" s="31">
        <f t="shared" si="0"/>
        <v>45</v>
      </c>
    </row>
    <row r="60" spans="1:10" s="6" customFormat="1" ht="33" x14ac:dyDescent="0.2">
      <c r="A60" s="30">
        <v>51</v>
      </c>
      <c r="B60" s="300" t="s">
        <v>138</v>
      </c>
      <c r="C60" s="36" t="s">
        <v>170</v>
      </c>
      <c r="D60" s="300" t="s">
        <v>38</v>
      </c>
      <c r="E60" s="57"/>
      <c r="F60" s="37"/>
      <c r="G60" s="31"/>
      <c r="H60" s="30">
        <v>7.3657000000000004</v>
      </c>
      <c r="I60" s="302">
        <v>5877.1</v>
      </c>
      <c r="J60" s="31">
        <f t="shared" si="0"/>
        <v>43289</v>
      </c>
    </row>
    <row r="61" spans="1:10" s="6" customFormat="1" ht="49.5" x14ac:dyDescent="0.2">
      <c r="A61" s="30">
        <v>52</v>
      </c>
      <c r="B61" s="300" t="s">
        <v>171</v>
      </c>
      <c r="C61" s="36" t="s">
        <v>172</v>
      </c>
      <c r="D61" s="300" t="s">
        <v>72</v>
      </c>
      <c r="E61" s="30">
        <v>20.12</v>
      </c>
      <c r="F61" s="302">
        <v>3000</v>
      </c>
      <c r="G61" s="31">
        <f t="shared" si="1"/>
        <v>60360</v>
      </c>
      <c r="H61" s="30"/>
      <c r="I61" s="302"/>
      <c r="J61" s="31"/>
    </row>
    <row r="62" spans="1:10" s="6" customFormat="1" ht="49.5" x14ac:dyDescent="0.2">
      <c r="A62" s="30">
        <v>53</v>
      </c>
      <c r="B62" s="300" t="s">
        <v>258</v>
      </c>
      <c r="C62" s="36" t="s">
        <v>317</v>
      </c>
      <c r="D62" s="300" t="s">
        <v>72</v>
      </c>
      <c r="E62" s="30">
        <v>16.16</v>
      </c>
      <c r="F62" s="302">
        <v>350</v>
      </c>
      <c r="G62" s="31">
        <f t="shared" si="1"/>
        <v>5656</v>
      </c>
      <c r="H62" s="30"/>
      <c r="I62" s="302"/>
      <c r="J62" s="31"/>
    </row>
    <row r="63" spans="1:10" s="6" customFormat="1" ht="49.5" x14ac:dyDescent="0.2">
      <c r="A63" s="30">
        <v>54</v>
      </c>
      <c r="B63" s="300" t="s">
        <v>259</v>
      </c>
      <c r="C63" s="36" t="s">
        <v>318</v>
      </c>
      <c r="D63" s="300" t="s">
        <v>72</v>
      </c>
      <c r="E63" s="30">
        <v>25.25</v>
      </c>
      <c r="F63" s="302">
        <v>450</v>
      </c>
      <c r="G63" s="31">
        <f t="shared" si="1"/>
        <v>11363</v>
      </c>
      <c r="H63" s="30"/>
      <c r="I63" s="302"/>
      <c r="J63" s="31"/>
    </row>
    <row r="64" spans="1:10" s="6" customFormat="1" ht="49.5" x14ac:dyDescent="0.2">
      <c r="A64" s="30">
        <v>55</v>
      </c>
      <c r="B64" s="300" t="s">
        <v>260</v>
      </c>
      <c r="C64" s="36" t="s">
        <v>319</v>
      </c>
      <c r="D64" s="300" t="s">
        <v>72</v>
      </c>
      <c r="E64" s="30">
        <v>13.5</v>
      </c>
      <c r="F64" s="302">
        <v>2500</v>
      </c>
      <c r="G64" s="31">
        <f t="shared" si="1"/>
        <v>33750</v>
      </c>
      <c r="H64" s="30"/>
      <c r="I64" s="302"/>
      <c r="J64" s="31"/>
    </row>
    <row r="65" spans="1:10" s="6" customFormat="1" x14ac:dyDescent="0.2">
      <c r="A65" s="30">
        <v>56</v>
      </c>
      <c r="B65" s="300" t="s">
        <v>261</v>
      </c>
      <c r="C65" s="36" t="s">
        <v>320</v>
      </c>
      <c r="D65" s="300" t="s">
        <v>37</v>
      </c>
      <c r="E65" s="57"/>
      <c r="F65" s="37"/>
      <c r="G65" s="31"/>
      <c r="H65" s="30">
        <v>3.1749999999999998</v>
      </c>
      <c r="I65" s="302">
        <v>125000</v>
      </c>
      <c r="J65" s="31">
        <f t="shared" si="0"/>
        <v>396875</v>
      </c>
    </row>
    <row r="66" spans="1:10" s="6" customFormat="1" x14ac:dyDescent="0.2">
      <c r="A66" s="30">
        <v>57</v>
      </c>
      <c r="B66" s="300" t="s">
        <v>262</v>
      </c>
      <c r="C66" s="36" t="s">
        <v>321</v>
      </c>
      <c r="D66" s="300" t="s">
        <v>381</v>
      </c>
      <c r="E66" s="57"/>
      <c r="F66" s="37"/>
      <c r="G66" s="31"/>
      <c r="H66" s="30">
        <v>1.5900000000000001E-2</v>
      </c>
      <c r="I66" s="302">
        <v>31950.93</v>
      </c>
      <c r="J66" s="31">
        <f t="shared" si="0"/>
        <v>508</v>
      </c>
    </row>
    <row r="67" spans="1:10" s="6" customFormat="1" ht="49.5" x14ac:dyDescent="0.2">
      <c r="A67" s="30">
        <v>58</v>
      </c>
      <c r="B67" s="300" t="s">
        <v>263</v>
      </c>
      <c r="C67" s="36" t="s">
        <v>322</v>
      </c>
      <c r="D67" s="300" t="s">
        <v>66</v>
      </c>
      <c r="E67" s="57"/>
      <c r="F67" s="37"/>
      <c r="G67" s="31"/>
      <c r="H67" s="30">
        <v>145.19999999999999</v>
      </c>
      <c r="I67" s="302">
        <v>484.18</v>
      </c>
      <c r="J67" s="31">
        <f t="shared" si="0"/>
        <v>70303</v>
      </c>
    </row>
    <row r="68" spans="1:10" s="6" customFormat="1" x14ac:dyDescent="0.2">
      <c r="A68" s="30">
        <v>59</v>
      </c>
      <c r="B68" s="300" t="s">
        <v>139</v>
      </c>
      <c r="C68" s="36" t="s">
        <v>173</v>
      </c>
      <c r="D68" s="300" t="s">
        <v>73</v>
      </c>
      <c r="E68" s="57"/>
      <c r="F68" s="37"/>
      <c r="G68" s="31"/>
      <c r="H68" s="30">
        <v>4</v>
      </c>
      <c r="I68" s="302">
        <v>752.64</v>
      </c>
      <c r="J68" s="31">
        <f t="shared" si="0"/>
        <v>3011</v>
      </c>
    </row>
    <row r="69" spans="1:10" s="6" customFormat="1" x14ac:dyDescent="0.2">
      <c r="A69" s="30">
        <v>60</v>
      </c>
      <c r="B69" s="300" t="s">
        <v>67</v>
      </c>
      <c r="C69" s="36" t="s">
        <v>187</v>
      </c>
      <c r="D69" s="300" t="s">
        <v>37</v>
      </c>
      <c r="E69" s="57"/>
      <c r="F69" s="37"/>
      <c r="G69" s="31"/>
      <c r="H69" s="30">
        <v>4.6699999999999998E-2</v>
      </c>
      <c r="I69" s="302">
        <v>60359.23</v>
      </c>
      <c r="J69" s="31">
        <f t="shared" si="0"/>
        <v>2819</v>
      </c>
    </row>
    <row r="70" spans="1:10" s="6" customFormat="1" x14ac:dyDescent="0.2">
      <c r="A70" s="30">
        <v>61</v>
      </c>
      <c r="B70" s="300" t="s">
        <v>68</v>
      </c>
      <c r="C70" s="36" t="s">
        <v>140</v>
      </c>
      <c r="D70" s="300" t="s">
        <v>37</v>
      </c>
      <c r="E70" s="93"/>
      <c r="F70" s="37"/>
      <c r="G70" s="31"/>
      <c r="H70" s="30">
        <v>7.1999999999999998E-3</v>
      </c>
      <c r="I70" s="302">
        <v>66708.31</v>
      </c>
      <c r="J70" s="31">
        <f t="shared" si="0"/>
        <v>480</v>
      </c>
    </row>
    <row r="71" spans="1:10" s="6" customFormat="1" x14ac:dyDescent="0.2">
      <c r="A71" s="30">
        <v>62</v>
      </c>
      <c r="B71" s="300" t="s">
        <v>114</v>
      </c>
      <c r="C71" s="36" t="s">
        <v>125</v>
      </c>
      <c r="D71" s="300" t="s">
        <v>37</v>
      </c>
      <c r="E71" s="57"/>
      <c r="F71" s="37"/>
      <c r="G71" s="31"/>
      <c r="H71" s="30">
        <v>5.62E-2</v>
      </c>
      <c r="I71" s="302">
        <v>52190.68</v>
      </c>
      <c r="J71" s="31">
        <f t="shared" si="0"/>
        <v>2933</v>
      </c>
    </row>
    <row r="72" spans="1:10" s="6" customFormat="1" x14ac:dyDescent="0.2">
      <c r="A72" s="30">
        <v>63</v>
      </c>
      <c r="B72" s="300" t="s">
        <v>69</v>
      </c>
      <c r="C72" s="36" t="s">
        <v>141</v>
      </c>
      <c r="D72" s="300" t="s">
        <v>37</v>
      </c>
      <c r="E72" s="57"/>
      <c r="F72" s="37"/>
      <c r="G72" s="31"/>
      <c r="H72" s="30">
        <v>5.8799999999999998E-2</v>
      </c>
      <c r="I72" s="302">
        <v>85497.45</v>
      </c>
      <c r="J72" s="31">
        <f t="shared" si="0"/>
        <v>5027</v>
      </c>
    </row>
    <row r="73" spans="1:10" s="6" customFormat="1" x14ac:dyDescent="0.2">
      <c r="A73" s="30">
        <v>64</v>
      </c>
      <c r="B73" s="300" t="s">
        <v>142</v>
      </c>
      <c r="C73" s="36" t="s">
        <v>143</v>
      </c>
      <c r="D73" s="300" t="s">
        <v>37</v>
      </c>
      <c r="E73" s="57"/>
      <c r="F73" s="37"/>
      <c r="G73" s="31"/>
      <c r="H73" s="30">
        <v>2.69E-2</v>
      </c>
      <c r="I73" s="302">
        <v>217381.35</v>
      </c>
      <c r="J73" s="31">
        <f t="shared" si="0"/>
        <v>5848</v>
      </c>
    </row>
    <row r="74" spans="1:10" s="6" customFormat="1" x14ac:dyDescent="0.2">
      <c r="A74" s="30">
        <v>65</v>
      </c>
      <c r="B74" s="300" t="s">
        <v>70</v>
      </c>
      <c r="C74" s="36" t="s">
        <v>323</v>
      </c>
      <c r="D74" s="300" t="s">
        <v>37</v>
      </c>
      <c r="E74" s="57"/>
      <c r="F74" s="37"/>
      <c r="G74" s="31"/>
      <c r="H74" s="30">
        <v>1.32E-2</v>
      </c>
      <c r="I74" s="302">
        <v>55542.37</v>
      </c>
      <c r="J74" s="31">
        <f t="shared" si="0"/>
        <v>733</v>
      </c>
    </row>
    <row r="75" spans="1:10" s="6" customFormat="1" ht="49.5" x14ac:dyDescent="0.2">
      <c r="A75" s="30">
        <v>66</v>
      </c>
      <c r="B75" s="300" t="s">
        <v>144</v>
      </c>
      <c r="C75" s="36" t="s">
        <v>174</v>
      </c>
      <c r="D75" s="300" t="s">
        <v>37</v>
      </c>
      <c r="E75" s="57"/>
      <c r="F75" s="37"/>
      <c r="G75" s="31"/>
      <c r="H75" s="30">
        <v>5.1000000000000004E-3</v>
      </c>
      <c r="I75" s="302">
        <v>49827.58</v>
      </c>
      <c r="J75" s="31">
        <f t="shared" si="0"/>
        <v>254</v>
      </c>
    </row>
    <row r="76" spans="1:10" s="6" customFormat="1" ht="66" x14ac:dyDescent="0.2">
      <c r="A76" s="30">
        <v>67</v>
      </c>
      <c r="B76" s="300" t="s">
        <v>92</v>
      </c>
      <c r="C76" s="36" t="s">
        <v>324</v>
      </c>
      <c r="D76" s="300" t="s">
        <v>37</v>
      </c>
      <c r="E76" s="57"/>
      <c r="F76" s="37"/>
      <c r="G76" s="31"/>
      <c r="H76" s="30">
        <v>4.1000000000000003E-3</v>
      </c>
      <c r="I76" s="302">
        <v>68427.88</v>
      </c>
      <c r="J76" s="31">
        <f t="shared" ref="J76:J135" si="2">H76*I76</f>
        <v>281</v>
      </c>
    </row>
    <row r="77" spans="1:10" s="6" customFormat="1" x14ac:dyDescent="0.2">
      <c r="A77" s="30">
        <v>68</v>
      </c>
      <c r="B77" s="300" t="s">
        <v>145</v>
      </c>
      <c r="C77" s="36" t="s">
        <v>146</v>
      </c>
      <c r="D77" s="300" t="s">
        <v>39</v>
      </c>
      <c r="E77" s="57"/>
      <c r="F77" s="37"/>
      <c r="G77" s="31"/>
      <c r="H77" s="30">
        <v>45.6</v>
      </c>
      <c r="I77" s="302">
        <v>59.68</v>
      </c>
      <c r="J77" s="31">
        <f t="shared" si="2"/>
        <v>2721</v>
      </c>
    </row>
    <row r="78" spans="1:10" s="6" customFormat="1" x14ac:dyDescent="0.2">
      <c r="A78" s="30">
        <v>69</v>
      </c>
      <c r="B78" s="300" t="s">
        <v>264</v>
      </c>
      <c r="C78" s="36" t="s">
        <v>325</v>
      </c>
      <c r="D78" s="300" t="s">
        <v>37</v>
      </c>
      <c r="E78" s="57"/>
      <c r="F78" s="37"/>
      <c r="G78" s="31"/>
      <c r="H78" s="30">
        <v>1.2999999999999999E-2</v>
      </c>
      <c r="I78" s="302">
        <v>55000</v>
      </c>
      <c r="J78" s="31">
        <f t="shared" si="2"/>
        <v>715</v>
      </c>
    </row>
    <row r="79" spans="1:10" s="6" customFormat="1" x14ac:dyDescent="0.2">
      <c r="A79" s="30">
        <v>70</v>
      </c>
      <c r="B79" s="300" t="s">
        <v>265</v>
      </c>
      <c r="C79" s="36" t="s">
        <v>326</v>
      </c>
      <c r="D79" s="300" t="s">
        <v>382</v>
      </c>
      <c r="E79" s="57"/>
      <c r="F79" s="37"/>
      <c r="G79" s="31"/>
      <c r="H79" s="30">
        <v>8.9999999999999998E-4</v>
      </c>
      <c r="I79" s="302">
        <v>67320</v>
      </c>
      <c r="J79" s="31">
        <f t="shared" si="2"/>
        <v>61</v>
      </c>
    </row>
    <row r="80" spans="1:10" s="6" customFormat="1" x14ac:dyDescent="0.2">
      <c r="A80" s="30">
        <v>71</v>
      </c>
      <c r="B80" s="300" t="s">
        <v>266</v>
      </c>
      <c r="C80" s="36" t="s">
        <v>327</v>
      </c>
      <c r="D80" s="300" t="s">
        <v>71</v>
      </c>
      <c r="E80" s="57"/>
      <c r="F80" s="37"/>
      <c r="G80" s="31"/>
      <c r="H80" s="30">
        <v>0.4</v>
      </c>
      <c r="I80" s="302">
        <v>21217.72</v>
      </c>
      <c r="J80" s="31">
        <f t="shared" si="2"/>
        <v>8487</v>
      </c>
    </row>
    <row r="81" spans="1:11" x14ac:dyDescent="0.2">
      <c r="A81" s="30">
        <v>72</v>
      </c>
      <c r="B81" s="300" t="s">
        <v>267</v>
      </c>
      <c r="C81" s="36" t="s">
        <v>328</v>
      </c>
      <c r="D81" s="300" t="s">
        <v>71</v>
      </c>
      <c r="E81" s="57"/>
      <c r="F81" s="37"/>
      <c r="G81" s="31"/>
      <c r="H81" s="30">
        <v>0.8</v>
      </c>
      <c r="I81" s="302">
        <v>1705.85</v>
      </c>
      <c r="J81" s="31">
        <f t="shared" si="2"/>
        <v>1365</v>
      </c>
      <c r="K81" s="6"/>
    </row>
    <row r="82" spans="1:11" x14ac:dyDescent="0.2">
      <c r="A82" s="30">
        <v>73</v>
      </c>
      <c r="B82" s="300" t="s">
        <v>268</v>
      </c>
      <c r="C82" s="36" t="s">
        <v>329</v>
      </c>
      <c r="D82" s="300" t="s">
        <v>38</v>
      </c>
      <c r="E82" s="57"/>
      <c r="F82" s="37"/>
      <c r="G82" s="31"/>
      <c r="H82" s="30">
        <v>8.9999999999999998E-4</v>
      </c>
      <c r="I82" s="302">
        <v>3275.25</v>
      </c>
      <c r="J82" s="31">
        <f t="shared" si="2"/>
        <v>3</v>
      </c>
      <c r="K82" s="6"/>
    </row>
    <row r="83" spans="1:11" ht="33" x14ac:dyDescent="0.2">
      <c r="A83" s="30">
        <v>74</v>
      </c>
      <c r="B83" s="300" t="s">
        <v>269</v>
      </c>
      <c r="C83" s="36" t="s">
        <v>330</v>
      </c>
      <c r="D83" s="300" t="s">
        <v>66</v>
      </c>
      <c r="E83" s="57"/>
      <c r="F83" s="37"/>
      <c r="G83" s="31"/>
      <c r="H83" s="30">
        <v>1.5</v>
      </c>
      <c r="I83" s="302">
        <v>411.23</v>
      </c>
      <c r="J83" s="31">
        <f t="shared" si="2"/>
        <v>617</v>
      </c>
      <c r="K83" s="6"/>
    </row>
    <row r="84" spans="1:11" ht="33" x14ac:dyDescent="0.2">
      <c r="A84" s="30">
        <v>75</v>
      </c>
      <c r="B84" s="300" t="s">
        <v>147</v>
      </c>
      <c r="C84" s="36" t="s">
        <v>175</v>
      </c>
      <c r="D84" s="300" t="s">
        <v>38</v>
      </c>
      <c r="E84" s="57"/>
      <c r="F84" s="37"/>
      <c r="G84" s="31"/>
      <c r="H84" s="30">
        <v>0.98280000000000001</v>
      </c>
      <c r="I84" s="302">
        <v>1690.38</v>
      </c>
      <c r="J84" s="31">
        <f t="shared" si="2"/>
        <v>1661</v>
      </c>
      <c r="K84" s="6"/>
    </row>
    <row r="85" spans="1:11" x14ac:dyDescent="0.2">
      <c r="A85" s="30">
        <v>76</v>
      </c>
      <c r="B85" s="300" t="s">
        <v>270</v>
      </c>
      <c r="C85" s="36" t="s">
        <v>331</v>
      </c>
      <c r="D85" s="300" t="s">
        <v>71</v>
      </c>
      <c r="E85" s="57"/>
      <c r="F85" s="37"/>
      <c r="G85" s="31"/>
      <c r="H85" s="30">
        <v>0.33</v>
      </c>
      <c r="I85" s="302">
        <v>16180</v>
      </c>
      <c r="J85" s="31">
        <f t="shared" si="2"/>
        <v>5339</v>
      </c>
      <c r="K85" s="6"/>
    </row>
    <row r="86" spans="1:11" x14ac:dyDescent="0.2">
      <c r="A86" s="30">
        <v>77</v>
      </c>
      <c r="B86" s="300" t="s">
        <v>271</v>
      </c>
      <c r="C86" s="36" t="s">
        <v>332</v>
      </c>
      <c r="D86" s="300" t="s">
        <v>39</v>
      </c>
      <c r="E86" s="57"/>
      <c r="F86" s="37"/>
      <c r="G86" s="31"/>
      <c r="H86" s="30">
        <v>5.6159999999999997</v>
      </c>
      <c r="I86" s="302">
        <v>154.9</v>
      </c>
      <c r="J86" s="31">
        <f t="shared" si="2"/>
        <v>870</v>
      </c>
      <c r="K86" s="6"/>
    </row>
    <row r="87" spans="1:11" ht="49.5" x14ac:dyDescent="0.2">
      <c r="A87" s="30">
        <v>78</v>
      </c>
      <c r="B87" s="300" t="s">
        <v>93</v>
      </c>
      <c r="C87" s="36" t="s">
        <v>333</v>
      </c>
      <c r="D87" s="300" t="s">
        <v>94</v>
      </c>
      <c r="E87" s="57"/>
      <c r="F87" s="37"/>
      <c r="G87" s="31"/>
      <c r="H87" s="30">
        <v>0.1202</v>
      </c>
      <c r="I87" s="302">
        <v>239.93</v>
      </c>
      <c r="J87" s="31">
        <f t="shared" si="2"/>
        <v>29</v>
      </c>
      <c r="K87" s="6"/>
    </row>
    <row r="88" spans="1:11" x14ac:dyDescent="0.2">
      <c r="A88" s="30">
        <v>79</v>
      </c>
      <c r="B88" s="300" t="s">
        <v>95</v>
      </c>
      <c r="C88" s="36" t="s">
        <v>96</v>
      </c>
      <c r="D88" s="300" t="s">
        <v>73</v>
      </c>
      <c r="E88" s="57"/>
      <c r="F88" s="37"/>
      <c r="G88" s="31"/>
      <c r="H88" s="30">
        <v>7.14</v>
      </c>
      <c r="I88" s="302">
        <v>186.35</v>
      </c>
      <c r="J88" s="31">
        <f t="shared" si="2"/>
        <v>1331</v>
      </c>
      <c r="K88" s="6"/>
    </row>
    <row r="89" spans="1:11" x14ac:dyDescent="0.2">
      <c r="A89" s="30">
        <v>80</v>
      </c>
      <c r="B89" s="300" t="s">
        <v>97</v>
      </c>
      <c r="C89" s="36" t="s">
        <v>98</v>
      </c>
      <c r="D89" s="300" t="s">
        <v>85</v>
      </c>
      <c r="E89" s="57"/>
      <c r="F89" s="37"/>
      <c r="G89" s="31"/>
      <c r="H89" s="30">
        <v>0.71399999999999997</v>
      </c>
      <c r="I89" s="302">
        <v>293.8</v>
      </c>
      <c r="J89" s="31">
        <f t="shared" si="2"/>
        <v>210</v>
      </c>
      <c r="K89" s="6"/>
    </row>
    <row r="90" spans="1:11" x14ac:dyDescent="0.2">
      <c r="A90" s="30">
        <v>81</v>
      </c>
      <c r="B90" s="300" t="s">
        <v>103</v>
      </c>
      <c r="C90" s="36" t="s">
        <v>104</v>
      </c>
      <c r="D90" s="300" t="s">
        <v>39</v>
      </c>
      <c r="E90" s="57"/>
      <c r="F90" s="37"/>
      <c r="G90" s="31"/>
      <c r="H90" s="30">
        <v>0.378</v>
      </c>
      <c r="I90" s="302">
        <v>114.13</v>
      </c>
      <c r="J90" s="31">
        <f t="shared" si="2"/>
        <v>43</v>
      </c>
      <c r="K90" s="6"/>
    </row>
    <row r="91" spans="1:11" ht="49.5" x14ac:dyDescent="0.2">
      <c r="A91" s="30">
        <v>82</v>
      </c>
      <c r="B91" s="300" t="s">
        <v>272</v>
      </c>
      <c r="C91" s="36" t="s">
        <v>334</v>
      </c>
      <c r="D91" s="300" t="s">
        <v>71</v>
      </c>
      <c r="E91" s="57"/>
      <c r="F91" s="37"/>
      <c r="G91" s="31"/>
      <c r="H91" s="30">
        <v>0.8</v>
      </c>
      <c r="I91" s="302">
        <v>110</v>
      </c>
      <c r="J91" s="31">
        <f t="shared" si="2"/>
        <v>88</v>
      </c>
      <c r="K91" s="6"/>
    </row>
    <row r="92" spans="1:11" ht="49.5" x14ac:dyDescent="0.2">
      <c r="A92" s="30">
        <v>83</v>
      </c>
      <c r="B92" s="300" t="s">
        <v>273</v>
      </c>
      <c r="C92" s="36" t="s">
        <v>335</v>
      </c>
      <c r="D92" s="300" t="s">
        <v>71</v>
      </c>
      <c r="E92" s="57"/>
      <c r="F92" s="37"/>
      <c r="G92" s="31"/>
      <c r="H92" s="30">
        <v>0.9</v>
      </c>
      <c r="I92" s="302">
        <v>206</v>
      </c>
      <c r="J92" s="31">
        <f t="shared" si="2"/>
        <v>185</v>
      </c>
      <c r="K92" s="6"/>
    </row>
    <row r="93" spans="1:11" ht="49.5" x14ac:dyDescent="0.2">
      <c r="A93" s="30">
        <v>84</v>
      </c>
      <c r="B93" s="300" t="s">
        <v>274</v>
      </c>
      <c r="C93" s="36" t="s">
        <v>336</v>
      </c>
      <c r="D93" s="300" t="s">
        <v>71</v>
      </c>
      <c r="E93" s="57"/>
      <c r="F93" s="37"/>
      <c r="G93" s="31"/>
      <c r="H93" s="30">
        <v>0.3</v>
      </c>
      <c r="I93" s="302">
        <v>710</v>
      </c>
      <c r="J93" s="31">
        <f t="shared" si="2"/>
        <v>213</v>
      </c>
      <c r="K93" s="6"/>
    </row>
    <row r="94" spans="1:11" ht="49.5" x14ac:dyDescent="0.2">
      <c r="A94" s="30">
        <v>85</v>
      </c>
      <c r="B94" s="300" t="s">
        <v>275</v>
      </c>
      <c r="C94" s="36" t="s">
        <v>337</v>
      </c>
      <c r="D94" s="300" t="s">
        <v>71</v>
      </c>
      <c r="E94" s="57"/>
      <c r="F94" s="37"/>
      <c r="G94" s="31"/>
      <c r="H94" s="30">
        <v>0.6</v>
      </c>
      <c r="I94" s="302">
        <v>1092</v>
      </c>
      <c r="J94" s="31">
        <f t="shared" si="2"/>
        <v>655</v>
      </c>
      <c r="K94" s="6"/>
    </row>
    <row r="95" spans="1:11" ht="49.5" x14ac:dyDescent="0.2">
      <c r="A95" s="30">
        <v>86</v>
      </c>
      <c r="B95" s="300" t="s">
        <v>276</v>
      </c>
      <c r="C95" s="36" t="s">
        <v>338</v>
      </c>
      <c r="D95" s="300" t="s">
        <v>37</v>
      </c>
      <c r="E95" s="57"/>
      <c r="F95" s="37"/>
      <c r="G95" s="31"/>
      <c r="H95" s="30">
        <v>1.2999999999999999E-2</v>
      </c>
      <c r="I95" s="302">
        <v>20790</v>
      </c>
      <c r="J95" s="31">
        <f t="shared" si="2"/>
        <v>270</v>
      </c>
      <c r="K95" s="6"/>
    </row>
    <row r="96" spans="1:11" ht="33" x14ac:dyDescent="0.2">
      <c r="A96" s="30">
        <v>87</v>
      </c>
      <c r="B96" s="300" t="s">
        <v>148</v>
      </c>
      <c r="C96" s="36" t="s">
        <v>176</v>
      </c>
      <c r="D96" s="300" t="s">
        <v>94</v>
      </c>
      <c r="E96" s="57"/>
      <c r="F96" s="37"/>
      <c r="G96" s="31"/>
      <c r="H96" s="30">
        <v>3.87</v>
      </c>
      <c r="I96" s="302">
        <v>4276.8</v>
      </c>
      <c r="J96" s="31">
        <f t="shared" si="2"/>
        <v>16551</v>
      </c>
      <c r="K96" s="6"/>
    </row>
    <row r="97" spans="1:11" x14ac:dyDescent="0.2">
      <c r="A97" s="30">
        <v>88</v>
      </c>
      <c r="B97" s="300" t="s">
        <v>149</v>
      </c>
      <c r="C97" s="36" t="s">
        <v>134</v>
      </c>
      <c r="D97" s="300" t="s">
        <v>39</v>
      </c>
      <c r="E97" s="57"/>
      <c r="F97" s="37"/>
      <c r="G97" s="31"/>
      <c r="H97" s="30">
        <v>43.600999999999999</v>
      </c>
      <c r="I97" s="302">
        <v>35.270000000000003</v>
      </c>
      <c r="J97" s="31">
        <f t="shared" si="2"/>
        <v>1538</v>
      </c>
      <c r="K97" s="6"/>
    </row>
    <row r="98" spans="1:11" x14ac:dyDescent="0.2">
      <c r="A98" s="30">
        <v>89</v>
      </c>
      <c r="B98" s="300" t="s">
        <v>150</v>
      </c>
      <c r="C98" s="36" t="s">
        <v>151</v>
      </c>
      <c r="D98" s="300" t="s">
        <v>37</v>
      </c>
      <c r="E98" s="30">
        <v>5.0000000000000001E-3</v>
      </c>
      <c r="F98" s="302">
        <v>132000</v>
      </c>
      <c r="G98" s="31">
        <f t="shared" ref="G98:G134" si="3">E98*F98</f>
        <v>660</v>
      </c>
      <c r="H98" s="30"/>
      <c r="I98" s="302"/>
      <c r="J98" s="31"/>
      <c r="K98" s="6"/>
    </row>
    <row r="99" spans="1:11" ht="33" x14ac:dyDescent="0.2">
      <c r="A99" s="30">
        <v>90</v>
      </c>
      <c r="B99" s="300" t="s">
        <v>152</v>
      </c>
      <c r="C99" s="36" t="s">
        <v>177</v>
      </c>
      <c r="D99" s="300" t="s">
        <v>66</v>
      </c>
      <c r="E99" s="30">
        <v>63.49</v>
      </c>
      <c r="F99" s="302">
        <v>125</v>
      </c>
      <c r="G99" s="31">
        <f t="shared" si="3"/>
        <v>7936</v>
      </c>
      <c r="H99" s="30"/>
      <c r="I99" s="302"/>
      <c r="J99" s="31"/>
      <c r="K99" s="6"/>
    </row>
    <row r="100" spans="1:11" x14ac:dyDescent="0.2">
      <c r="A100" s="30">
        <v>91</v>
      </c>
      <c r="B100" s="300" t="s">
        <v>153</v>
      </c>
      <c r="C100" s="36" t="s">
        <v>178</v>
      </c>
      <c r="D100" s="300" t="s">
        <v>66</v>
      </c>
      <c r="E100" s="30">
        <v>29.68</v>
      </c>
      <c r="F100" s="302">
        <v>125</v>
      </c>
      <c r="G100" s="31">
        <f t="shared" si="3"/>
        <v>3710</v>
      </c>
      <c r="H100" s="30"/>
      <c r="I100" s="302"/>
      <c r="J100" s="31"/>
      <c r="K100" s="6"/>
    </row>
    <row r="101" spans="1:11" x14ac:dyDescent="0.2">
      <c r="A101" s="30">
        <v>92</v>
      </c>
      <c r="B101" s="300" t="s">
        <v>277</v>
      </c>
      <c r="C101" s="36" t="s">
        <v>339</v>
      </c>
      <c r="D101" s="300" t="s">
        <v>37</v>
      </c>
      <c r="E101" s="30">
        <v>0.4042</v>
      </c>
      <c r="F101" s="302">
        <v>132000</v>
      </c>
      <c r="G101" s="31">
        <f t="shared" si="3"/>
        <v>53354</v>
      </c>
      <c r="H101" s="30"/>
      <c r="I101" s="302"/>
      <c r="J101" s="31"/>
      <c r="K101" s="6"/>
    </row>
    <row r="102" spans="1:11" ht="33" x14ac:dyDescent="0.2">
      <c r="A102" s="30">
        <v>93</v>
      </c>
      <c r="B102" s="300" t="s">
        <v>179</v>
      </c>
      <c r="C102" s="36" t="s">
        <v>180</v>
      </c>
      <c r="D102" s="300" t="s">
        <v>71</v>
      </c>
      <c r="E102" s="57"/>
      <c r="F102" s="37"/>
      <c r="G102" s="31"/>
      <c r="H102" s="30">
        <v>2</v>
      </c>
      <c r="I102" s="302">
        <v>1807.2</v>
      </c>
      <c r="J102" s="31">
        <f t="shared" si="2"/>
        <v>3614</v>
      </c>
      <c r="K102" s="6"/>
    </row>
    <row r="103" spans="1:11" x14ac:dyDescent="0.2">
      <c r="A103" s="30">
        <v>94</v>
      </c>
      <c r="B103" s="300" t="s">
        <v>181</v>
      </c>
      <c r="C103" s="36" t="s">
        <v>182</v>
      </c>
      <c r="D103" s="300" t="s">
        <v>71</v>
      </c>
      <c r="E103" s="57"/>
      <c r="F103" s="37"/>
      <c r="G103" s="31"/>
      <c r="H103" s="30">
        <v>6.7</v>
      </c>
      <c r="I103" s="302">
        <v>1922.4</v>
      </c>
      <c r="J103" s="31">
        <f t="shared" si="2"/>
        <v>12880</v>
      </c>
      <c r="K103" s="6"/>
    </row>
    <row r="104" spans="1:11" ht="33" x14ac:dyDescent="0.2">
      <c r="A104" s="30">
        <v>95</v>
      </c>
      <c r="B104" s="300" t="s">
        <v>278</v>
      </c>
      <c r="C104" s="36" t="s">
        <v>340</v>
      </c>
      <c r="D104" s="300" t="s">
        <v>66</v>
      </c>
      <c r="E104" s="30">
        <v>6889.1</v>
      </c>
      <c r="F104" s="302">
        <v>125</v>
      </c>
      <c r="G104" s="31">
        <f t="shared" si="3"/>
        <v>861138</v>
      </c>
      <c r="H104" s="30"/>
      <c r="I104" s="302"/>
      <c r="J104" s="31"/>
      <c r="K104" s="6"/>
    </row>
    <row r="105" spans="1:11" ht="33" x14ac:dyDescent="0.2">
      <c r="A105" s="30">
        <v>96</v>
      </c>
      <c r="B105" s="300" t="s">
        <v>279</v>
      </c>
      <c r="C105" s="36" t="s">
        <v>341</v>
      </c>
      <c r="D105" s="300" t="s">
        <v>66</v>
      </c>
      <c r="E105" s="30">
        <v>2893.2</v>
      </c>
      <c r="F105" s="302">
        <v>125</v>
      </c>
      <c r="G105" s="31">
        <f t="shared" si="3"/>
        <v>361650</v>
      </c>
      <c r="H105" s="30"/>
      <c r="I105" s="302"/>
      <c r="J105" s="31"/>
      <c r="K105" s="6"/>
    </row>
    <row r="106" spans="1:11" ht="49.5" x14ac:dyDescent="0.2">
      <c r="A106" s="30">
        <v>97</v>
      </c>
      <c r="B106" s="300" t="s">
        <v>99</v>
      </c>
      <c r="C106" s="36" t="s">
        <v>342</v>
      </c>
      <c r="D106" s="300" t="s">
        <v>383</v>
      </c>
      <c r="E106" s="30">
        <v>108.238</v>
      </c>
      <c r="F106" s="302">
        <v>54336</v>
      </c>
      <c r="G106" s="31">
        <f t="shared" si="3"/>
        <v>5881220</v>
      </c>
      <c r="H106" s="30"/>
      <c r="I106" s="302"/>
      <c r="J106" s="31"/>
      <c r="K106" s="6"/>
    </row>
    <row r="107" spans="1:11" ht="49.5" x14ac:dyDescent="0.2">
      <c r="A107" s="30">
        <v>98</v>
      </c>
      <c r="B107" s="300" t="s">
        <v>99</v>
      </c>
      <c r="C107" s="36" t="s">
        <v>343</v>
      </c>
      <c r="D107" s="300" t="s">
        <v>383</v>
      </c>
      <c r="E107" s="30"/>
      <c r="F107" s="302"/>
      <c r="G107" s="31"/>
      <c r="H107" s="30">
        <v>0.42699999999999999</v>
      </c>
      <c r="I107" s="302">
        <v>47956</v>
      </c>
      <c r="J107" s="31">
        <f t="shared" ref="J107:J108" si="4">H107*I107</f>
        <v>20477</v>
      </c>
      <c r="K107" s="6"/>
    </row>
    <row r="108" spans="1:11" x14ac:dyDescent="0.2">
      <c r="A108" s="30">
        <v>99</v>
      </c>
      <c r="B108" s="300" t="s">
        <v>99</v>
      </c>
      <c r="C108" s="36" t="s">
        <v>344</v>
      </c>
      <c r="D108" s="300" t="s">
        <v>383</v>
      </c>
      <c r="E108" s="30"/>
      <c r="F108" s="302"/>
      <c r="G108" s="31"/>
      <c r="H108" s="30">
        <v>1.544</v>
      </c>
      <c r="I108" s="302">
        <v>64942</v>
      </c>
      <c r="J108" s="31">
        <f t="shared" si="4"/>
        <v>100270</v>
      </c>
      <c r="K108" s="6"/>
    </row>
    <row r="109" spans="1:11" ht="49.5" x14ac:dyDescent="0.2">
      <c r="A109" s="30">
        <v>100</v>
      </c>
      <c r="B109" s="300" t="s">
        <v>99</v>
      </c>
      <c r="C109" s="36" t="s">
        <v>345</v>
      </c>
      <c r="D109" s="300" t="s">
        <v>383</v>
      </c>
      <c r="E109" s="57"/>
      <c r="F109" s="37"/>
      <c r="G109" s="31"/>
      <c r="H109" s="30">
        <v>2.3E-2</v>
      </c>
      <c r="I109" s="302">
        <v>56087</v>
      </c>
      <c r="J109" s="31">
        <f t="shared" si="2"/>
        <v>1290</v>
      </c>
      <c r="K109" s="6"/>
    </row>
    <row r="110" spans="1:11" ht="49.5" x14ac:dyDescent="0.2">
      <c r="A110" s="30">
        <v>101</v>
      </c>
      <c r="B110" s="300" t="s">
        <v>99</v>
      </c>
      <c r="C110" s="36" t="s">
        <v>346</v>
      </c>
      <c r="D110" s="300" t="s">
        <v>383</v>
      </c>
      <c r="E110" s="57"/>
      <c r="F110" s="37"/>
      <c r="G110" s="31"/>
      <c r="H110" s="30">
        <v>3.1E-2</v>
      </c>
      <c r="I110" s="302">
        <v>56087</v>
      </c>
      <c r="J110" s="31">
        <f t="shared" si="2"/>
        <v>1739</v>
      </c>
      <c r="K110" s="6"/>
    </row>
    <row r="111" spans="1:11" ht="49.5" x14ac:dyDescent="0.2">
      <c r="A111" s="30">
        <v>102</v>
      </c>
      <c r="B111" s="300" t="s">
        <v>99</v>
      </c>
      <c r="C111" s="36" t="s">
        <v>347</v>
      </c>
      <c r="D111" s="300" t="s">
        <v>383</v>
      </c>
      <c r="E111" s="57"/>
      <c r="F111" s="37"/>
      <c r="G111" s="31"/>
      <c r="H111" s="30">
        <v>0.11899999999999999</v>
      </c>
      <c r="I111" s="302">
        <v>56087</v>
      </c>
      <c r="J111" s="31">
        <f t="shared" si="2"/>
        <v>6674</v>
      </c>
      <c r="K111" s="6"/>
    </row>
    <row r="112" spans="1:11" ht="49.5" x14ac:dyDescent="0.2">
      <c r="A112" s="30">
        <v>103</v>
      </c>
      <c r="B112" s="300" t="s">
        <v>99</v>
      </c>
      <c r="C112" s="36" t="s">
        <v>348</v>
      </c>
      <c r="D112" s="300" t="s">
        <v>73</v>
      </c>
      <c r="E112" s="57"/>
      <c r="F112" s="37"/>
      <c r="G112" s="31"/>
      <c r="H112" s="30">
        <v>2</v>
      </c>
      <c r="I112" s="302">
        <v>504</v>
      </c>
      <c r="J112" s="31">
        <f t="shared" si="2"/>
        <v>1008</v>
      </c>
      <c r="K112" s="6"/>
    </row>
    <row r="113" spans="1:11" ht="49.5" x14ac:dyDescent="0.2">
      <c r="A113" s="30">
        <v>104</v>
      </c>
      <c r="B113" s="300" t="s">
        <v>99</v>
      </c>
      <c r="C113" s="36" t="s">
        <v>349</v>
      </c>
      <c r="D113" s="300" t="s">
        <v>73</v>
      </c>
      <c r="E113" s="57"/>
      <c r="F113" s="37"/>
      <c r="G113" s="31"/>
      <c r="H113" s="30">
        <v>8</v>
      </c>
      <c r="I113" s="302">
        <v>2000</v>
      </c>
      <c r="J113" s="31">
        <f t="shared" si="2"/>
        <v>16000</v>
      </c>
      <c r="K113" s="6"/>
    </row>
    <row r="114" spans="1:11" ht="49.5" x14ac:dyDescent="0.2">
      <c r="A114" s="30">
        <v>105</v>
      </c>
      <c r="B114" s="300" t="s">
        <v>99</v>
      </c>
      <c r="C114" s="36" t="s">
        <v>350</v>
      </c>
      <c r="D114" s="300" t="s">
        <v>73</v>
      </c>
      <c r="E114" s="57"/>
      <c r="F114" s="37"/>
      <c r="G114" s="31"/>
      <c r="H114" s="30">
        <v>8</v>
      </c>
      <c r="I114" s="302">
        <v>958</v>
      </c>
      <c r="J114" s="31">
        <f t="shared" si="2"/>
        <v>7664</v>
      </c>
      <c r="K114" s="6"/>
    </row>
    <row r="115" spans="1:11" ht="33" x14ac:dyDescent="0.2">
      <c r="A115" s="30">
        <v>106</v>
      </c>
      <c r="B115" s="300" t="s">
        <v>99</v>
      </c>
      <c r="C115" s="36" t="s">
        <v>351</v>
      </c>
      <c r="D115" s="300" t="s">
        <v>73</v>
      </c>
      <c r="E115" s="57"/>
      <c r="F115" s="37"/>
      <c r="G115" s="31"/>
      <c r="H115" s="30">
        <v>9</v>
      </c>
      <c r="I115" s="302">
        <v>240</v>
      </c>
      <c r="J115" s="31">
        <f t="shared" si="2"/>
        <v>2160</v>
      </c>
      <c r="K115" s="6"/>
    </row>
    <row r="116" spans="1:11" ht="33" x14ac:dyDescent="0.2">
      <c r="A116" s="30">
        <v>107</v>
      </c>
      <c r="B116" s="300" t="s">
        <v>99</v>
      </c>
      <c r="C116" s="36" t="s">
        <v>352</v>
      </c>
      <c r="D116" s="300" t="s">
        <v>73</v>
      </c>
      <c r="E116" s="30">
        <v>8</v>
      </c>
      <c r="F116" s="302">
        <v>13300</v>
      </c>
      <c r="G116" s="31">
        <f t="shared" si="3"/>
        <v>106400</v>
      </c>
      <c r="H116" s="30"/>
      <c r="I116" s="302"/>
      <c r="J116" s="31"/>
      <c r="K116" s="6"/>
    </row>
    <row r="117" spans="1:11" x14ac:dyDescent="0.2">
      <c r="A117" s="30">
        <v>108</v>
      </c>
      <c r="B117" s="300" t="s">
        <v>99</v>
      </c>
      <c r="C117" s="36" t="s">
        <v>353</v>
      </c>
      <c r="D117" s="300" t="s">
        <v>73</v>
      </c>
      <c r="E117" s="57"/>
      <c r="F117" s="37"/>
      <c r="G117" s="31"/>
      <c r="H117" s="30">
        <v>9</v>
      </c>
      <c r="I117" s="302">
        <v>636</v>
      </c>
      <c r="J117" s="31">
        <f t="shared" si="2"/>
        <v>5724</v>
      </c>
      <c r="K117" s="6"/>
    </row>
    <row r="118" spans="1:11" ht="49.5" x14ac:dyDescent="0.2">
      <c r="A118" s="30">
        <v>109</v>
      </c>
      <c r="B118" s="300" t="s">
        <v>99</v>
      </c>
      <c r="C118" s="36" t="s">
        <v>354</v>
      </c>
      <c r="D118" s="300" t="s">
        <v>73</v>
      </c>
      <c r="E118" s="57"/>
      <c r="F118" s="37"/>
      <c r="G118" s="31"/>
      <c r="H118" s="30">
        <v>1</v>
      </c>
      <c r="I118" s="302">
        <v>2205</v>
      </c>
      <c r="J118" s="31">
        <f t="shared" si="2"/>
        <v>2205</v>
      </c>
      <c r="K118" s="6"/>
    </row>
    <row r="119" spans="1:11" ht="33" x14ac:dyDescent="0.2">
      <c r="A119" s="30">
        <v>110</v>
      </c>
      <c r="B119" s="300" t="s">
        <v>99</v>
      </c>
      <c r="C119" s="36" t="s">
        <v>355</v>
      </c>
      <c r="D119" s="300" t="s">
        <v>73</v>
      </c>
      <c r="E119" s="30">
        <v>10</v>
      </c>
      <c r="F119" s="302">
        <v>86000</v>
      </c>
      <c r="G119" s="31">
        <f t="shared" si="3"/>
        <v>860000</v>
      </c>
      <c r="H119" s="30"/>
      <c r="I119" s="302"/>
      <c r="J119" s="31"/>
      <c r="K119" s="6"/>
    </row>
    <row r="120" spans="1:11" ht="33" x14ac:dyDescent="0.2">
      <c r="A120" s="30">
        <v>111</v>
      </c>
      <c r="B120" s="300" t="s">
        <v>99</v>
      </c>
      <c r="C120" s="36" t="s">
        <v>356</v>
      </c>
      <c r="D120" s="300" t="s">
        <v>73</v>
      </c>
      <c r="E120" s="30">
        <v>1</v>
      </c>
      <c r="F120" s="302">
        <v>27200</v>
      </c>
      <c r="G120" s="31">
        <f t="shared" si="3"/>
        <v>27200</v>
      </c>
      <c r="H120" s="30"/>
      <c r="I120" s="302"/>
      <c r="J120" s="31"/>
      <c r="K120" s="6"/>
    </row>
    <row r="121" spans="1:11" ht="33" x14ac:dyDescent="0.2">
      <c r="A121" s="30">
        <v>112</v>
      </c>
      <c r="B121" s="300" t="s">
        <v>99</v>
      </c>
      <c r="C121" s="36" t="s">
        <v>357</v>
      </c>
      <c r="D121" s="300" t="s">
        <v>73</v>
      </c>
      <c r="E121" s="30">
        <v>1</v>
      </c>
      <c r="F121" s="302">
        <v>51600</v>
      </c>
      <c r="G121" s="31">
        <f t="shared" si="3"/>
        <v>51600</v>
      </c>
      <c r="H121" s="30"/>
      <c r="I121" s="302"/>
      <c r="J121" s="31"/>
      <c r="K121" s="6"/>
    </row>
    <row r="122" spans="1:11" ht="49.5" x14ac:dyDescent="0.2">
      <c r="A122" s="30">
        <v>113</v>
      </c>
      <c r="B122" s="300" t="s">
        <v>99</v>
      </c>
      <c r="C122" s="36" t="s">
        <v>358</v>
      </c>
      <c r="D122" s="300" t="s">
        <v>73</v>
      </c>
      <c r="E122" s="57"/>
      <c r="F122" s="37"/>
      <c r="G122" s="31"/>
      <c r="H122" s="30">
        <v>2</v>
      </c>
      <c r="I122" s="302">
        <v>9000</v>
      </c>
      <c r="J122" s="31">
        <f t="shared" si="2"/>
        <v>18000</v>
      </c>
      <c r="K122" s="6"/>
    </row>
    <row r="123" spans="1:11" ht="49.5" x14ac:dyDescent="0.2">
      <c r="A123" s="30">
        <v>114</v>
      </c>
      <c r="B123" s="300" t="s">
        <v>99</v>
      </c>
      <c r="C123" s="36" t="s">
        <v>359</v>
      </c>
      <c r="D123" s="300" t="s">
        <v>73</v>
      </c>
      <c r="E123" s="30">
        <v>3</v>
      </c>
      <c r="F123" s="302">
        <v>650</v>
      </c>
      <c r="G123" s="31">
        <f t="shared" si="3"/>
        <v>1950</v>
      </c>
      <c r="H123" s="30"/>
      <c r="I123" s="302"/>
      <c r="J123" s="31"/>
      <c r="K123" s="6"/>
    </row>
    <row r="124" spans="1:11" ht="49.5" x14ac:dyDescent="0.2">
      <c r="A124" s="30">
        <v>115</v>
      </c>
      <c r="B124" s="300" t="s">
        <v>99</v>
      </c>
      <c r="C124" s="36" t="s">
        <v>360</v>
      </c>
      <c r="D124" s="300" t="s">
        <v>73</v>
      </c>
      <c r="E124" s="30">
        <v>1</v>
      </c>
      <c r="F124" s="302">
        <v>7700</v>
      </c>
      <c r="G124" s="31">
        <f t="shared" si="3"/>
        <v>7700</v>
      </c>
      <c r="H124" s="30"/>
      <c r="I124" s="302"/>
      <c r="J124" s="31"/>
      <c r="K124" s="6"/>
    </row>
    <row r="125" spans="1:11" ht="49.5" x14ac:dyDescent="0.2">
      <c r="A125" s="30">
        <v>116</v>
      </c>
      <c r="B125" s="300" t="s">
        <v>99</v>
      </c>
      <c r="C125" s="36" t="s">
        <v>361</v>
      </c>
      <c r="D125" s="300" t="s">
        <v>73</v>
      </c>
      <c r="E125" s="30">
        <v>6</v>
      </c>
      <c r="F125" s="302">
        <v>1800</v>
      </c>
      <c r="G125" s="31">
        <f t="shared" si="3"/>
        <v>10800</v>
      </c>
      <c r="H125" s="30"/>
      <c r="I125" s="302"/>
      <c r="J125" s="31"/>
      <c r="K125" s="6"/>
    </row>
    <row r="126" spans="1:11" ht="49.5" x14ac:dyDescent="0.2">
      <c r="A126" s="30">
        <v>117</v>
      </c>
      <c r="B126" s="300" t="s">
        <v>99</v>
      </c>
      <c r="C126" s="36" t="s">
        <v>362</v>
      </c>
      <c r="D126" s="300" t="s">
        <v>73</v>
      </c>
      <c r="E126" s="94"/>
      <c r="F126" s="37"/>
      <c r="G126" s="31"/>
      <c r="H126" s="30">
        <v>4</v>
      </c>
      <c r="I126" s="302">
        <v>8800</v>
      </c>
      <c r="J126" s="31">
        <f t="shared" si="2"/>
        <v>35200</v>
      </c>
      <c r="K126" s="6"/>
    </row>
    <row r="127" spans="1:11" ht="49.5" x14ac:dyDescent="0.2">
      <c r="A127" s="30">
        <v>118</v>
      </c>
      <c r="B127" s="300" t="s">
        <v>99</v>
      </c>
      <c r="C127" s="36" t="s">
        <v>363</v>
      </c>
      <c r="D127" s="300" t="s">
        <v>73</v>
      </c>
      <c r="E127" s="30">
        <v>5</v>
      </c>
      <c r="F127" s="302">
        <v>2800</v>
      </c>
      <c r="G127" s="31">
        <f t="shared" si="3"/>
        <v>14000</v>
      </c>
      <c r="H127" s="30"/>
      <c r="I127" s="302"/>
      <c r="J127" s="31"/>
      <c r="K127" s="6"/>
    </row>
    <row r="128" spans="1:11" ht="49.5" x14ac:dyDescent="0.2">
      <c r="A128" s="30">
        <v>119</v>
      </c>
      <c r="B128" s="300" t="s">
        <v>99</v>
      </c>
      <c r="C128" s="36" t="s">
        <v>363</v>
      </c>
      <c r="D128" s="300" t="s">
        <v>73</v>
      </c>
      <c r="E128" s="30">
        <v>8</v>
      </c>
      <c r="F128" s="302">
        <v>2800</v>
      </c>
      <c r="G128" s="31">
        <f t="shared" si="3"/>
        <v>22400</v>
      </c>
      <c r="H128" s="30"/>
      <c r="I128" s="302"/>
      <c r="J128" s="31"/>
      <c r="K128" s="6"/>
    </row>
    <row r="129" spans="1:11" ht="49.5" x14ac:dyDescent="0.2">
      <c r="A129" s="30">
        <v>120</v>
      </c>
      <c r="B129" s="300" t="s">
        <v>99</v>
      </c>
      <c r="C129" s="36" t="s">
        <v>364</v>
      </c>
      <c r="D129" s="300" t="s">
        <v>73</v>
      </c>
      <c r="E129" s="30">
        <v>16</v>
      </c>
      <c r="F129" s="302">
        <v>9000</v>
      </c>
      <c r="G129" s="31">
        <f t="shared" si="3"/>
        <v>144000</v>
      </c>
      <c r="H129" s="30"/>
      <c r="I129" s="302"/>
      <c r="J129" s="31"/>
      <c r="K129" s="6"/>
    </row>
    <row r="130" spans="1:11" ht="49.5" x14ac:dyDescent="0.2">
      <c r="A130" s="30">
        <v>121</v>
      </c>
      <c r="B130" s="300" t="s">
        <v>99</v>
      </c>
      <c r="C130" s="36" t="s">
        <v>365</v>
      </c>
      <c r="D130" s="300" t="s">
        <v>73</v>
      </c>
      <c r="E130" s="30">
        <v>1</v>
      </c>
      <c r="F130" s="302">
        <v>1800</v>
      </c>
      <c r="G130" s="31">
        <f t="shared" si="3"/>
        <v>1800</v>
      </c>
      <c r="H130" s="30"/>
      <c r="I130" s="302"/>
      <c r="J130" s="31"/>
      <c r="K130" s="6"/>
    </row>
    <row r="131" spans="1:11" ht="49.5" x14ac:dyDescent="0.2">
      <c r="A131" s="30">
        <v>122</v>
      </c>
      <c r="B131" s="300" t="s">
        <v>99</v>
      </c>
      <c r="C131" s="36" t="s">
        <v>366</v>
      </c>
      <c r="D131" s="300" t="s">
        <v>73</v>
      </c>
      <c r="E131" s="30">
        <v>5</v>
      </c>
      <c r="F131" s="302">
        <v>21000</v>
      </c>
      <c r="G131" s="31">
        <f t="shared" si="3"/>
        <v>105000</v>
      </c>
      <c r="H131" s="30"/>
      <c r="I131" s="302"/>
      <c r="J131" s="31"/>
      <c r="K131" s="6"/>
    </row>
    <row r="132" spans="1:11" ht="49.5" x14ac:dyDescent="0.2">
      <c r="A132" s="30">
        <v>123</v>
      </c>
      <c r="B132" s="300" t="s">
        <v>99</v>
      </c>
      <c r="C132" s="36" t="s">
        <v>367</v>
      </c>
      <c r="D132" s="300" t="s">
        <v>73</v>
      </c>
      <c r="E132" s="30">
        <v>1</v>
      </c>
      <c r="F132" s="302">
        <v>800</v>
      </c>
      <c r="G132" s="31">
        <f t="shared" si="3"/>
        <v>800</v>
      </c>
      <c r="H132" s="30"/>
      <c r="I132" s="302"/>
      <c r="J132" s="31"/>
      <c r="K132" s="6"/>
    </row>
    <row r="133" spans="1:11" ht="49.5" x14ac:dyDescent="0.2">
      <c r="A133" s="30">
        <v>124</v>
      </c>
      <c r="B133" s="300" t="s">
        <v>99</v>
      </c>
      <c r="C133" s="36" t="s">
        <v>368</v>
      </c>
      <c r="D133" s="300" t="s">
        <v>73</v>
      </c>
      <c r="E133" s="30">
        <v>1</v>
      </c>
      <c r="F133" s="302">
        <v>350</v>
      </c>
      <c r="G133" s="31">
        <f t="shared" si="3"/>
        <v>350</v>
      </c>
      <c r="H133" s="30"/>
      <c r="I133" s="302"/>
      <c r="J133" s="31"/>
      <c r="K133" s="6"/>
    </row>
    <row r="134" spans="1:11" ht="49.5" x14ac:dyDescent="0.2">
      <c r="A134" s="30">
        <v>125</v>
      </c>
      <c r="B134" s="300" t="s">
        <v>99</v>
      </c>
      <c r="C134" s="36" t="s">
        <v>369</v>
      </c>
      <c r="D134" s="300" t="s">
        <v>73</v>
      </c>
      <c r="E134" s="30">
        <v>8</v>
      </c>
      <c r="F134" s="302">
        <v>300</v>
      </c>
      <c r="G134" s="31">
        <f t="shared" si="3"/>
        <v>2400</v>
      </c>
      <c r="H134" s="30"/>
      <c r="I134" s="302"/>
      <c r="J134" s="31"/>
      <c r="K134" s="6"/>
    </row>
    <row r="135" spans="1:11" x14ac:dyDescent="0.2">
      <c r="A135" s="30">
        <v>126</v>
      </c>
      <c r="B135" s="300" t="s">
        <v>99</v>
      </c>
      <c r="C135" s="36" t="s">
        <v>370</v>
      </c>
      <c r="D135" s="300" t="s">
        <v>72</v>
      </c>
      <c r="E135" s="57"/>
      <c r="F135" s="37"/>
      <c r="G135" s="31"/>
      <c r="H135" s="30">
        <v>3.5</v>
      </c>
      <c r="I135" s="302">
        <v>882</v>
      </c>
      <c r="J135" s="31">
        <f t="shared" si="2"/>
        <v>3087</v>
      </c>
      <c r="K135" s="6"/>
    </row>
    <row r="136" spans="1:11" x14ac:dyDescent="0.2">
      <c r="A136" s="30">
        <v>127</v>
      </c>
      <c r="B136" s="300" t="s">
        <v>99</v>
      </c>
      <c r="C136" s="36" t="s">
        <v>371</v>
      </c>
      <c r="D136" s="300" t="s">
        <v>66</v>
      </c>
      <c r="E136" s="30">
        <v>27.6</v>
      </c>
      <c r="F136" s="302">
        <v>125</v>
      </c>
      <c r="G136" s="31">
        <f t="shared" ref="G136:G144" si="5">E136*F136</f>
        <v>3450</v>
      </c>
      <c r="H136" s="30"/>
      <c r="I136" s="302"/>
      <c r="J136" s="31"/>
      <c r="K136" s="6"/>
    </row>
    <row r="137" spans="1:11" x14ac:dyDescent="0.2">
      <c r="A137" s="30">
        <v>128</v>
      </c>
      <c r="B137" s="300" t="s">
        <v>99</v>
      </c>
      <c r="C137" s="36" t="s">
        <v>372</v>
      </c>
      <c r="D137" s="300" t="s">
        <v>384</v>
      </c>
      <c r="E137" s="57"/>
      <c r="F137" s="37"/>
      <c r="G137" s="31"/>
      <c r="H137" s="30">
        <v>0.42</v>
      </c>
      <c r="I137" s="302">
        <v>1400</v>
      </c>
      <c r="J137" s="31">
        <f t="shared" ref="J137:J147" si="6">H137*I137</f>
        <v>588</v>
      </c>
      <c r="K137" s="6"/>
    </row>
    <row r="138" spans="1:11" ht="33" x14ac:dyDescent="0.2">
      <c r="A138" s="30">
        <v>129</v>
      </c>
      <c r="B138" s="300" t="s">
        <v>280</v>
      </c>
      <c r="C138" s="36" t="s">
        <v>373</v>
      </c>
      <c r="D138" s="300" t="s">
        <v>381</v>
      </c>
      <c r="E138" s="57"/>
      <c r="F138" s="37"/>
      <c r="G138" s="31"/>
      <c r="H138" s="30">
        <v>4.0000000000000001E-3</v>
      </c>
      <c r="I138" s="302">
        <v>614880</v>
      </c>
      <c r="J138" s="31">
        <f t="shared" si="6"/>
        <v>2460</v>
      </c>
      <c r="K138" s="6"/>
    </row>
    <row r="139" spans="1:11" x14ac:dyDescent="0.2">
      <c r="A139" s="30">
        <v>130</v>
      </c>
      <c r="B139" s="300" t="s">
        <v>281</v>
      </c>
      <c r="C139" s="36" t="s">
        <v>374</v>
      </c>
      <c r="D139" s="300" t="s">
        <v>66</v>
      </c>
      <c r="E139" s="30"/>
      <c r="F139" s="302"/>
      <c r="G139" s="31"/>
      <c r="H139" s="30">
        <v>132.89400000000001</v>
      </c>
      <c r="I139" s="302">
        <v>150</v>
      </c>
      <c r="J139" s="31">
        <f t="shared" si="6"/>
        <v>19934</v>
      </c>
      <c r="K139" s="6"/>
    </row>
    <row r="140" spans="1:11" x14ac:dyDescent="0.2">
      <c r="A140" s="30">
        <v>131</v>
      </c>
      <c r="B140" s="300" t="s">
        <v>282</v>
      </c>
      <c r="C140" s="36" t="s">
        <v>375</v>
      </c>
      <c r="D140" s="300" t="s">
        <v>37</v>
      </c>
      <c r="E140" s="57"/>
      <c r="F140" s="37"/>
      <c r="G140" s="31"/>
      <c r="H140" s="30">
        <v>1.0309999999999999</v>
      </c>
      <c r="I140" s="302">
        <v>39000</v>
      </c>
      <c r="J140" s="31">
        <f t="shared" si="6"/>
        <v>40209</v>
      </c>
      <c r="K140" s="6"/>
    </row>
    <row r="141" spans="1:11" x14ac:dyDescent="0.2">
      <c r="A141" s="30">
        <v>132</v>
      </c>
      <c r="B141" s="300" t="s">
        <v>283</v>
      </c>
      <c r="C141" s="36" t="s">
        <v>376</v>
      </c>
      <c r="D141" s="300" t="s">
        <v>73</v>
      </c>
      <c r="E141" s="57"/>
      <c r="F141" s="37"/>
      <c r="G141" s="31"/>
      <c r="H141" s="30">
        <v>11</v>
      </c>
      <c r="I141" s="302">
        <v>2453.6799999999998</v>
      </c>
      <c r="J141" s="31">
        <f t="shared" si="6"/>
        <v>26990</v>
      </c>
      <c r="K141" s="6"/>
    </row>
    <row r="142" spans="1:11" ht="49.5" x14ac:dyDescent="0.2">
      <c r="A142" s="30">
        <v>133</v>
      </c>
      <c r="B142" s="300" t="s">
        <v>284</v>
      </c>
      <c r="C142" s="36" t="s">
        <v>377</v>
      </c>
      <c r="D142" s="300" t="s">
        <v>72</v>
      </c>
      <c r="E142" s="30">
        <v>44</v>
      </c>
      <c r="F142" s="302">
        <v>400</v>
      </c>
      <c r="G142" s="31">
        <f t="shared" si="5"/>
        <v>17600</v>
      </c>
      <c r="H142" s="30"/>
      <c r="I142" s="302"/>
      <c r="J142" s="31"/>
      <c r="K142" s="6"/>
    </row>
    <row r="143" spans="1:11" ht="49.5" x14ac:dyDescent="0.2">
      <c r="A143" s="30">
        <v>134</v>
      </c>
      <c r="B143" s="300" t="s">
        <v>105</v>
      </c>
      <c r="C143" s="36" t="s">
        <v>378</v>
      </c>
      <c r="D143" s="300" t="s">
        <v>72</v>
      </c>
      <c r="E143" s="30">
        <v>133.32</v>
      </c>
      <c r="F143" s="302">
        <v>800</v>
      </c>
      <c r="G143" s="31">
        <f t="shared" si="5"/>
        <v>106656</v>
      </c>
      <c r="H143" s="30"/>
      <c r="I143" s="302"/>
      <c r="J143" s="31"/>
      <c r="K143" s="6"/>
    </row>
    <row r="144" spans="1:11" ht="49.5" x14ac:dyDescent="0.2">
      <c r="A144" s="30">
        <v>135</v>
      </c>
      <c r="B144" s="300" t="s">
        <v>115</v>
      </c>
      <c r="C144" s="36" t="s">
        <v>126</v>
      </c>
      <c r="D144" s="300" t="s">
        <v>72</v>
      </c>
      <c r="E144" s="30">
        <v>175.74</v>
      </c>
      <c r="F144" s="302">
        <v>1450</v>
      </c>
      <c r="G144" s="31">
        <f t="shared" si="5"/>
        <v>254823</v>
      </c>
      <c r="H144" s="30"/>
      <c r="I144" s="302"/>
      <c r="J144" s="31"/>
    </row>
    <row r="145" spans="1:13" x14ac:dyDescent="0.2">
      <c r="A145" s="30">
        <v>136</v>
      </c>
      <c r="B145" s="300" t="s">
        <v>285</v>
      </c>
      <c r="C145" s="36" t="s">
        <v>379</v>
      </c>
      <c r="D145" s="300" t="s">
        <v>38</v>
      </c>
      <c r="E145" s="57"/>
      <c r="F145" s="37"/>
      <c r="G145" s="31"/>
      <c r="H145" s="30">
        <v>11.087999999999999</v>
      </c>
      <c r="I145" s="302">
        <v>2856</v>
      </c>
      <c r="J145" s="31">
        <f t="shared" si="6"/>
        <v>31667</v>
      </c>
    </row>
    <row r="146" spans="1:13" x14ac:dyDescent="0.2">
      <c r="A146" s="30">
        <v>137</v>
      </c>
      <c r="B146" s="300" t="s">
        <v>286</v>
      </c>
      <c r="C146" s="36" t="s">
        <v>325</v>
      </c>
      <c r="D146" s="300" t="s">
        <v>37</v>
      </c>
      <c r="E146" s="57"/>
      <c r="F146" s="37"/>
      <c r="G146" s="31"/>
      <c r="H146" s="30">
        <v>5.0170000000000003</v>
      </c>
      <c r="I146" s="302">
        <v>58118.39</v>
      </c>
      <c r="J146" s="31">
        <f t="shared" si="6"/>
        <v>291580</v>
      </c>
    </row>
    <row r="147" spans="1:13" ht="17.25" thickBot="1" x14ac:dyDescent="0.25">
      <c r="A147" s="30">
        <v>138</v>
      </c>
      <c r="B147" s="300" t="s">
        <v>287</v>
      </c>
      <c r="C147" s="36" t="s">
        <v>380</v>
      </c>
      <c r="D147" s="300" t="s">
        <v>37</v>
      </c>
      <c r="E147" s="57"/>
      <c r="F147" s="37"/>
      <c r="G147" s="31"/>
      <c r="H147" s="30">
        <v>0.11799999999999999</v>
      </c>
      <c r="I147" s="302">
        <v>64638</v>
      </c>
      <c r="J147" s="31">
        <f t="shared" si="6"/>
        <v>7627</v>
      </c>
    </row>
    <row r="148" spans="1:13" ht="17.25" customHeight="1" thickBot="1" x14ac:dyDescent="0.25">
      <c r="A148" s="465"/>
      <c r="B148" s="466"/>
      <c r="C148" s="466"/>
      <c r="D148" s="467"/>
      <c r="E148" s="49" t="s">
        <v>74</v>
      </c>
      <c r="F148" s="32"/>
      <c r="G148" s="33">
        <f>SUM(G10:G147)</f>
        <v>9038873</v>
      </c>
      <c r="H148" s="468" t="s">
        <v>74</v>
      </c>
      <c r="I148" s="469"/>
      <c r="J148" s="34">
        <f>SUM(J10:J147)</f>
        <v>1368099</v>
      </c>
      <c r="K148" s="6"/>
    </row>
    <row r="149" spans="1:13" ht="17.25" customHeight="1" thickBot="1" x14ac:dyDescent="0.25">
      <c r="A149" s="470" t="s">
        <v>75</v>
      </c>
      <c r="B149" s="471"/>
      <c r="C149" s="471"/>
      <c r="D149" s="472"/>
      <c r="E149" s="473">
        <f>G148+J148</f>
        <v>10406972</v>
      </c>
      <c r="F149" s="474"/>
      <c r="G149" s="474"/>
      <c r="H149" s="474"/>
      <c r="I149" s="474"/>
      <c r="J149" s="475"/>
      <c r="K149" s="6"/>
    </row>
    <row r="150" spans="1:13" x14ac:dyDescent="0.2">
      <c r="A150" s="99"/>
      <c r="C150" s="19"/>
      <c r="D150" s="19"/>
      <c r="E150" s="19"/>
      <c r="F150" s="19"/>
      <c r="G150" s="19"/>
      <c r="H150" s="19"/>
      <c r="I150" s="15"/>
    </row>
    <row r="151" spans="1:13" x14ac:dyDescent="0.2">
      <c r="A151" s="99"/>
      <c r="C151" s="19"/>
      <c r="D151" s="19"/>
      <c r="E151" s="19"/>
      <c r="F151" s="19"/>
      <c r="G151" s="19"/>
      <c r="H151" s="19"/>
      <c r="I151" s="15"/>
    </row>
    <row r="152" spans="1:13" x14ac:dyDescent="0.2">
      <c r="A152" s="99"/>
      <c r="C152" s="19"/>
      <c r="D152" s="19"/>
      <c r="E152" s="19"/>
      <c r="F152" s="19"/>
      <c r="G152" s="19"/>
      <c r="H152" s="19"/>
      <c r="I152" s="15"/>
    </row>
    <row r="153" spans="1:13" x14ac:dyDescent="0.2">
      <c r="A153" s="99"/>
      <c r="C153" s="19"/>
      <c r="D153" s="19"/>
      <c r="E153" s="19"/>
      <c r="F153" s="19"/>
      <c r="G153" s="19"/>
      <c r="H153" s="19"/>
      <c r="I153" s="15"/>
    </row>
    <row r="154" spans="1:13" x14ac:dyDescent="0.2">
      <c r="A154" s="99"/>
      <c r="C154" s="100"/>
      <c r="D154" s="99"/>
      <c r="E154" s="101"/>
      <c r="F154" s="102"/>
      <c r="G154" s="102"/>
      <c r="H154" s="13"/>
    </row>
    <row r="155" spans="1:13" x14ac:dyDescent="0.2">
      <c r="A155" s="99"/>
      <c r="C155" s="103" t="s">
        <v>157</v>
      </c>
      <c r="D155" s="104"/>
      <c r="E155" s="104"/>
      <c r="F155" s="105"/>
      <c r="G155" s="105"/>
      <c r="H155" s="106" t="s">
        <v>158</v>
      </c>
      <c r="K155" s="122"/>
      <c r="L155" s="123"/>
    </row>
    <row r="156" spans="1:13" x14ac:dyDescent="0.2">
      <c r="C156" s="107"/>
      <c r="D156" s="19"/>
      <c r="E156" s="19"/>
      <c r="F156" s="102"/>
      <c r="G156" s="102"/>
      <c r="H156" s="108"/>
      <c r="K156" s="122"/>
      <c r="L156" s="123"/>
    </row>
    <row r="157" spans="1:13" x14ac:dyDescent="0.2">
      <c r="C157" s="107"/>
      <c r="D157" s="19"/>
      <c r="E157" s="19"/>
      <c r="F157" s="102"/>
      <c r="G157" s="102"/>
      <c r="H157" s="108"/>
      <c r="K157" s="122"/>
      <c r="L157" s="123"/>
    </row>
    <row r="158" spans="1:13" x14ac:dyDescent="0.2">
      <c r="C158" s="103" t="s">
        <v>159</v>
      </c>
      <c r="D158" s="104"/>
      <c r="E158" s="104"/>
      <c r="F158" s="105"/>
      <c r="G158" s="105"/>
      <c r="H158" s="106" t="s">
        <v>160</v>
      </c>
      <c r="K158" s="122"/>
      <c r="L158" s="123"/>
    </row>
    <row r="159" spans="1:13" x14ac:dyDescent="0.2">
      <c r="C159" s="107"/>
      <c r="D159" s="19"/>
      <c r="E159" s="19"/>
      <c r="F159" s="102"/>
      <c r="G159" s="102"/>
      <c r="H159" s="108"/>
      <c r="K159" s="35"/>
      <c r="L159" s="89"/>
      <c r="M159" s="12"/>
    </row>
    <row r="160" spans="1:13" x14ac:dyDescent="0.2">
      <c r="C160" s="107"/>
      <c r="D160" s="19"/>
      <c r="E160" s="19"/>
      <c r="F160" s="102"/>
      <c r="G160" s="102"/>
      <c r="H160" s="108"/>
      <c r="K160" s="35"/>
      <c r="L160" s="124"/>
      <c r="M160" s="12"/>
    </row>
    <row r="161" spans="3:13" x14ac:dyDescent="0.2">
      <c r="C161" s="103" t="s">
        <v>161</v>
      </c>
      <c r="D161" s="104"/>
      <c r="E161" s="104"/>
      <c r="F161" s="105"/>
      <c r="G161" s="105"/>
      <c r="H161" s="106" t="s">
        <v>162</v>
      </c>
      <c r="K161" s="35"/>
      <c r="L161" s="124"/>
      <c r="M161" s="12"/>
    </row>
    <row r="162" spans="3:13" x14ac:dyDescent="0.2">
      <c r="C162" s="107"/>
      <c r="D162" s="19"/>
      <c r="E162" s="19"/>
      <c r="F162" s="102"/>
      <c r="G162" s="102"/>
      <c r="H162" s="108"/>
      <c r="K162" s="35"/>
      <c r="L162" s="124"/>
      <c r="M162" s="12"/>
    </row>
    <row r="163" spans="3:13" x14ac:dyDescent="0.2">
      <c r="C163" s="107"/>
      <c r="D163" s="19"/>
      <c r="E163" s="19"/>
      <c r="F163" s="102"/>
      <c r="G163" s="102"/>
      <c r="H163" s="108"/>
      <c r="K163" s="35"/>
      <c r="L163" s="125"/>
      <c r="M163" s="12"/>
    </row>
    <row r="164" spans="3:13" x14ac:dyDescent="0.2">
      <c r="C164" s="103" t="s">
        <v>188</v>
      </c>
      <c r="D164" s="104"/>
      <c r="E164" s="104"/>
      <c r="F164" s="105"/>
      <c r="G164" s="105"/>
      <c r="H164" s="106" t="s">
        <v>238</v>
      </c>
      <c r="K164" s="121"/>
      <c r="L164" s="124"/>
      <c r="M164" s="12"/>
    </row>
    <row r="165" spans="3:13" x14ac:dyDescent="0.2">
      <c r="C165" s="107"/>
      <c r="D165" s="19"/>
      <c r="E165" s="19"/>
      <c r="F165" s="102"/>
      <c r="G165" s="102"/>
      <c r="H165" s="108"/>
      <c r="K165" s="35"/>
      <c r="L165" s="124"/>
      <c r="M165" s="12"/>
    </row>
    <row r="166" spans="3:13" x14ac:dyDescent="0.2">
      <c r="C166" s="107"/>
      <c r="D166" s="19"/>
      <c r="E166" s="19"/>
      <c r="F166" s="102"/>
      <c r="G166" s="102"/>
      <c r="H166" s="108"/>
      <c r="K166" s="35"/>
      <c r="L166" s="124"/>
      <c r="M166" s="12"/>
    </row>
    <row r="167" spans="3:13" x14ac:dyDescent="0.2">
      <c r="C167" s="103" t="s">
        <v>239</v>
      </c>
      <c r="D167" s="104"/>
      <c r="E167" s="104"/>
      <c r="F167" s="105"/>
      <c r="G167" s="105"/>
      <c r="H167" s="106" t="s">
        <v>240</v>
      </c>
      <c r="L167" s="123"/>
    </row>
    <row r="168" spans="3:13" x14ac:dyDescent="0.2">
      <c r="L168" s="123"/>
    </row>
  </sheetData>
  <mergeCells count="12">
    <mergeCell ref="A148:D148"/>
    <mergeCell ref="H148:I148"/>
    <mergeCell ref="A149:D149"/>
    <mergeCell ref="E149:J149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7"/>
  <sheetViews>
    <sheetView showGridLines="0" view="pageBreakPreview" zoomScale="70" zoomScaleNormal="100" zoomScaleSheetLayoutView="70" workbookViewId="0">
      <selection activeCell="H14" sqref="H14:I14"/>
    </sheetView>
  </sheetViews>
  <sheetFormatPr defaultRowHeight="16.5" x14ac:dyDescent="0.2"/>
  <cols>
    <col min="1" max="1" width="7.5703125" style="13" customWidth="1"/>
    <col min="2" max="2" width="21.7109375" style="17" customWidth="1"/>
    <col min="3" max="3" width="85" style="15" customWidth="1"/>
    <col min="4" max="4" width="9" style="16" customWidth="1"/>
    <col min="5" max="5" width="12.28515625" style="13" customWidth="1"/>
    <col min="6" max="6" width="13.5703125" style="17" customWidth="1"/>
    <col min="7" max="7" width="13.42578125" style="17" customWidth="1"/>
    <col min="8" max="8" width="10.85546875" style="18" customWidth="1"/>
    <col min="9" max="9" width="12.140625" style="19" customWidth="1"/>
    <col min="10" max="10" width="13.42578125" style="19" customWidth="1"/>
    <col min="11" max="11" width="11.42578125" style="90" customWidth="1"/>
    <col min="12" max="16384" width="9.140625" style="6"/>
  </cols>
  <sheetData>
    <row r="1" spans="1:11" x14ac:dyDescent="0.2">
      <c r="B1" s="14"/>
      <c r="J1" s="20"/>
    </row>
    <row r="2" spans="1:11" x14ac:dyDescent="0.2">
      <c r="A2" s="476" t="s">
        <v>218</v>
      </c>
      <c r="B2" s="476"/>
      <c r="C2" s="476"/>
      <c r="D2" s="476"/>
      <c r="E2" s="476"/>
      <c r="F2" s="476"/>
      <c r="G2" s="476"/>
      <c r="H2" s="476"/>
      <c r="I2" s="476"/>
      <c r="J2" s="476"/>
    </row>
    <row r="3" spans="1:11" x14ac:dyDescent="0.2">
      <c r="B3" s="21" t="s">
        <v>31</v>
      </c>
      <c r="C3" s="490" t="str">
        <f>'Форма 8.1'!C2:W2</f>
        <v>Обустройство Мегионского месторождения нефти</v>
      </c>
      <c r="D3" s="490"/>
      <c r="E3" s="490"/>
      <c r="F3" s="490"/>
      <c r="G3" s="490"/>
      <c r="H3" s="490"/>
      <c r="I3" s="490"/>
      <c r="J3" s="490"/>
    </row>
    <row r="4" spans="1:11" x14ac:dyDescent="0.2">
      <c r="B4" s="22" t="s">
        <v>32</v>
      </c>
      <c r="C4" s="500" t="str">
        <f>'Форма 8.1'!C3:W3</f>
        <v>Нефтесборный трубопровод К.37-т.вр.МДНС-1</v>
      </c>
      <c r="D4" s="490"/>
      <c r="E4" s="490"/>
      <c r="F4" s="490"/>
      <c r="G4" s="490"/>
      <c r="H4" s="490"/>
      <c r="I4" s="490"/>
      <c r="J4" s="490"/>
    </row>
    <row r="5" spans="1:11" ht="17.25" thickBot="1" x14ac:dyDescent="0.25"/>
    <row r="6" spans="1:11" ht="18" thickBot="1" x14ac:dyDescent="0.25">
      <c r="A6" s="491" t="s">
        <v>154</v>
      </c>
      <c r="B6" s="492"/>
      <c r="C6" s="492"/>
      <c r="D6" s="492"/>
      <c r="E6" s="492"/>
      <c r="F6" s="492"/>
      <c r="G6" s="492"/>
      <c r="H6" s="492"/>
      <c r="I6" s="492"/>
      <c r="J6" s="493"/>
      <c r="K6" s="6"/>
    </row>
    <row r="7" spans="1:11" ht="17.25" customHeight="1" thickBot="1" x14ac:dyDescent="0.25">
      <c r="A7" s="477" t="s">
        <v>15</v>
      </c>
      <c r="B7" s="480" t="s">
        <v>51</v>
      </c>
      <c r="C7" s="480" t="s">
        <v>156</v>
      </c>
      <c r="D7" s="483" t="s">
        <v>36</v>
      </c>
      <c r="E7" s="497" t="s">
        <v>53</v>
      </c>
      <c r="F7" s="498"/>
      <c r="G7" s="498"/>
      <c r="H7" s="498"/>
      <c r="I7" s="498"/>
      <c r="J7" s="499"/>
      <c r="K7" s="6"/>
    </row>
    <row r="8" spans="1:11" ht="17.25" customHeight="1" x14ac:dyDescent="0.2">
      <c r="A8" s="478"/>
      <c r="B8" s="481"/>
      <c r="C8" s="481"/>
      <c r="D8" s="484"/>
      <c r="E8" s="486" t="s">
        <v>55</v>
      </c>
      <c r="F8" s="480"/>
      <c r="G8" s="487"/>
      <c r="H8" s="486" t="s">
        <v>54</v>
      </c>
      <c r="I8" s="480"/>
      <c r="J8" s="487"/>
      <c r="K8" s="6"/>
    </row>
    <row r="9" spans="1:11" ht="33.75" thickBot="1" x14ac:dyDescent="0.25">
      <c r="A9" s="494"/>
      <c r="B9" s="495"/>
      <c r="C9" s="495"/>
      <c r="D9" s="496"/>
      <c r="E9" s="48" t="s">
        <v>35</v>
      </c>
      <c r="F9" s="95" t="s">
        <v>56</v>
      </c>
      <c r="G9" s="46" t="s">
        <v>57</v>
      </c>
      <c r="H9" s="48" t="s">
        <v>35</v>
      </c>
      <c r="I9" s="95" t="s">
        <v>58</v>
      </c>
      <c r="J9" s="46" t="s">
        <v>57</v>
      </c>
      <c r="K9" s="6"/>
    </row>
    <row r="10" spans="1:11" x14ac:dyDescent="0.2">
      <c r="A10" s="30">
        <v>1</v>
      </c>
      <c r="B10" s="30" t="s">
        <v>99</v>
      </c>
      <c r="C10" s="303" t="s">
        <v>388</v>
      </c>
      <c r="D10" s="30" t="s">
        <v>73</v>
      </c>
      <c r="E10" s="30">
        <v>9</v>
      </c>
      <c r="F10" s="40"/>
      <c r="G10" s="50"/>
      <c r="H10" s="45"/>
      <c r="I10" s="41"/>
      <c r="J10" s="52"/>
      <c r="K10" s="6"/>
    </row>
    <row r="11" spans="1:11" x14ac:dyDescent="0.2">
      <c r="A11" s="96">
        <v>2</v>
      </c>
      <c r="B11" s="30" t="s">
        <v>99</v>
      </c>
      <c r="C11" s="303" t="s">
        <v>387</v>
      </c>
      <c r="D11" s="30" t="s">
        <v>73</v>
      </c>
      <c r="E11" s="30">
        <v>1</v>
      </c>
      <c r="F11" s="38"/>
      <c r="G11" s="51"/>
      <c r="H11" s="44"/>
      <c r="I11" s="39"/>
      <c r="J11" s="53"/>
      <c r="K11" s="6"/>
    </row>
    <row r="12" spans="1:11" x14ac:dyDescent="0.2">
      <c r="A12" s="96">
        <v>3</v>
      </c>
      <c r="B12" s="30" t="s">
        <v>99</v>
      </c>
      <c r="C12" s="303" t="s">
        <v>386</v>
      </c>
      <c r="D12" s="30" t="s">
        <v>73</v>
      </c>
      <c r="E12" s="30">
        <v>1</v>
      </c>
      <c r="F12" s="38"/>
      <c r="G12" s="51"/>
      <c r="H12" s="44"/>
      <c r="I12" s="39"/>
      <c r="J12" s="53"/>
      <c r="K12" s="6"/>
    </row>
    <row r="13" spans="1:11" ht="17.25" thickBot="1" x14ac:dyDescent="0.25">
      <c r="A13" s="98">
        <v>4</v>
      </c>
      <c r="B13" s="30" t="s">
        <v>99</v>
      </c>
      <c r="C13" s="303" t="s">
        <v>385</v>
      </c>
      <c r="D13" s="30" t="s">
        <v>389</v>
      </c>
      <c r="E13" s="30"/>
      <c r="F13" s="38"/>
      <c r="G13" s="51"/>
      <c r="H13" s="44">
        <v>1</v>
      </c>
      <c r="I13" s="39">
        <v>50000</v>
      </c>
      <c r="J13" s="53">
        <f>H13*I13</f>
        <v>50000</v>
      </c>
      <c r="K13" s="6"/>
    </row>
    <row r="14" spans="1:11" ht="17.25" thickBot="1" x14ac:dyDescent="0.25">
      <c r="A14" s="97"/>
      <c r="B14" s="42" t="s">
        <v>127</v>
      </c>
      <c r="C14" s="43"/>
      <c r="D14" s="47"/>
      <c r="E14" s="49" t="s">
        <v>74</v>
      </c>
      <c r="F14" s="32"/>
      <c r="G14" s="33">
        <f>SUM(G10:G13)</f>
        <v>0</v>
      </c>
      <c r="H14" s="468" t="s">
        <v>74</v>
      </c>
      <c r="I14" s="469"/>
      <c r="J14" s="34">
        <f>SUM(J10:J13)</f>
        <v>50000</v>
      </c>
      <c r="K14" s="6"/>
    </row>
    <row r="15" spans="1:11" ht="17.25" thickBot="1" x14ac:dyDescent="0.25">
      <c r="A15" s="470" t="s">
        <v>155</v>
      </c>
      <c r="B15" s="471"/>
      <c r="C15" s="471"/>
      <c r="D15" s="472"/>
      <c r="E15" s="473">
        <f>G14+J14</f>
        <v>50000</v>
      </c>
      <c r="F15" s="474"/>
      <c r="G15" s="474"/>
      <c r="H15" s="474"/>
      <c r="I15" s="474"/>
      <c r="J15" s="475"/>
      <c r="K15" s="6"/>
    </row>
    <row r="19" spans="1:13" x14ac:dyDescent="0.2">
      <c r="A19" s="99"/>
      <c r="B19" s="13"/>
      <c r="C19" s="103" t="s">
        <v>157</v>
      </c>
      <c r="D19" s="104"/>
      <c r="E19" s="104"/>
      <c r="F19" s="105"/>
      <c r="G19" s="105"/>
      <c r="H19" s="106" t="s">
        <v>158</v>
      </c>
      <c r="I19" s="17"/>
      <c r="K19" s="122"/>
      <c r="L19" s="123"/>
    </row>
    <row r="20" spans="1:13" x14ac:dyDescent="0.2">
      <c r="B20" s="13"/>
      <c r="C20" s="107"/>
      <c r="D20" s="19"/>
      <c r="E20" s="19"/>
      <c r="F20" s="102"/>
      <c r="G20" s="102"/>
      <c r="H20" s="108"/>
      <c r="I20" s="17"/>
      <c r="K20" s="122"/>
      <c r="L20" s="123"/>
    </row>
    <row r="21" spans="1:13" x14ac:dyDescent="0.2">
      <c r="B21" s="13"/>
      <c r="C21" s="107"/>
      <c r="D21" s="19"/>
      <c r="E21" s="19"/>
      <c r="F21" s="102"/>
      <c r="G21" s="102"/>
      <c r="H21" s="108"/>
      <c r="I21" s="17"/>
      <c r="K21" s="35"/>
      <c r="L21" s="124"/>
      <c r="M21" s="12"/>
    </row>
    <row r="22" spans="1:13" x14ac:dyDescent="0.2">
      <c r="B22" s="13"/>
      <c r="C22" s="103" t="s">
        <v>161</v>
      </c>
      <c r="D22" s="104"/>
      <c r="E22" s="104"/>
      <c r="F22" s="105"/>
      <c r="G22" s="105"/>
      <c r="H22" s="106" t="s">
        <v>162</v>
      </c>
      <c r="I22" s="17"/>
      <c r="K22" s="35"/>
      <c r="L22" s="124"/>
      <c r="M22" s="12"/>
    </row>
    <row r="23" spans="1:13" x14ac:dyDescent="0.2">
      <c r="B23" s="13"/>
      <c r="C23" s="107"/>
      <c r="D23" s="19"/>
      <c r="E23" s="19"/>
      <c r="F23" s="102"/>
      <c r="G23" s="102"/>
      <c r="H23" s="108"/>
      <c r="I23" s="17"/>
      <c r="K23" s="35"/>
      <c r="L23" s="124"/>
      <c r="M23" s="12"/>
    </row>
    <row r="24" spans="1:13" x14ac:dyDescent="0.2">
      <c r="B24" s="13"/>
      <c r="C24" s="107"/>
      <c r="D24" s="19"/>
      <c r="E24" s="19"/>
      <c r="F24" s="102"/>
      <c r="G24" s="102"/>
      <c r="H24" s="108"/>
      <c r="I24" s="17"/>
      <c r="K24" s="35"/>
      <c r="L24" s="125"/>
      <c r="M24" s="12"/>
    </row>
    <row r="25" spans="1:13" x14ac:dyDescent="0.2">
      <c r="B25" s="13"/>
      <c r="C25" s="103" t="s">
        <v>188</v>
      </c>
      <c r="D25" s="104"/>
      <c r="E25" s="104"/>
      <c r="F25" s="105"/>
      <c r="G25" s="105"/>
      <c r="H25" s="106" t="s">
        <v>238</v>
      </c>
      <c r="I25" s="17"/>
      <c r="K25" s="121"/>
      <c r="L25" s="124"/>
      <c r="M25" s="12"/>
    </row>
    <row r="26" spans="1:13" x14ac:dyDescent="0.2">
      <c r="B26" s="13"/>
      <c r="C26" s="107"/>
      <c r="D26" s="19"/>
      <c r="E26" s="19"/>
      <c r="F26" s="102"/>
      <c r="G26" s="102"/>
      <c r="H26" s="108"/>
      <c r="I26" s="17"/>
      <c r="K26" s="35"/>
      <c r="L26" s="124"/>
      <c r="M26" s="12"/>
    </row>
    <row r="27" spans="1:13" x14ac:dyDescent="0.2">
      <c r="B27" s="13"/>
      <c r="C27" s="107"/>
      <c r="D27" s="19"/>
      <c r="E27" s="19"/>
      <c r="F27" s="102"/>
      <c r="G27" s="102"/>
      <c r="H27" s="108"/>
      <c r="I27" s="17"/>
      <c r="K27" s="35"/>
      <c r="L27" s="124"/>
      <c r="M27" s="12"/>
    </row>
    <row r="28" spans="1:13" x14ac:dyDescent="0.2">
      <c r="B28" s="13"/>
      <c r="C28" s="103" t="s">
        <v>239</v>
      </c>
      <c r="D28" s="104"/>
      <c r="E28" s="104"/>
      <c r="F28" s="105"/>
      <c r="G28" s="105"/>
      <c r="H28" s="106" t="s">
        <v>240</v>
      </c>
      <c r="I28" s="17"/>
      <c r="L28" s="123"/>
    </row>
    <row r="29" spans="1:13" x14ac:dyDescent="0.2">
      <c r="B29" s="109"/>
      <c r="C29" s="110"/>
      <c r="D29" s="111"/>
      <c r="E29" s="112"/>
      <c r="F29" s="14"/>
      <c r="K29" s="12"/>
      <c r="L29" s="92"/>
      <c r="M29" s="12"/>
    </row>
    <row r="30" spans="1:13" x14ac:dyDescent="0.2">
      <c r="B30" s="109"/>
      <c r="C30" s="110"/>
      <c r="D30" s="111"/>
      <c r="E30" s="112"/>
      <c r="F30" s="14"/>
      <c r="K30" s="88"/>
      <c r="L30" s="91"/>
      <c r="M30" s="12"/>
    </row>
    <row r="31" spans="1:13" x14ac:dyDescent="0.2">
      <c r="B31" s="109"/>
      <c r="C31" s="110"/>
      <c r="D31" s="111"/>
      <c r="E31" s="112"/>
      <c r="F31" s="14"/>
      <c r="K31" s="12"/>
      <c r="L31" s="89"/>
      <c r="M31" s="12"/>
    </row>
    <row r="32" spans="1:13" x14ac:dyDescent="0.2">
      <c r="B32" s="109"/>
      <c r="C32" s="110"/>
      <c r="D32" s="111"/>
      <c r="E32" s="112"/>
      <c r="F32" s="14"/>
      <c r="K32" s="12"/>
      <c r="L32" s="89"/>
      <c r="M32" s="12"/>
    </row>
    <row r="33" spans="2:6" x14ac:dyDescent="0.2">
      <c r="B33" s="109"/>
      <c r="C33" s="110"/>
      <c r="D33" s="111"/>
      <c r="E33" s="112"/>
      <c r="F33" s="14"/>
    </row>
    <row r="34" spans="2:6" x14ac:dyDescent="0.2">
      <c r="B34" s="109"/>
      <c r="C34" s="110"/>
      <c r="D34" s="111"/>
      <c r="E34" s="112"/>
      <c r="F34" s="14"/>
    </row>
    <row r="35" spans="2:6" x14ac:dyDescent="0.2">
      <c r="B35" s="109"/>
      <c r="C35" s="110"/>
      <c r="D35" s="111"/>
      <c r="E35" s="112"/>
      <c r="F35" s="14"/>
    </row>
    <row r="36" spans="2:6" x14ac:dyDescent="0.2">
      <c r="B36" s="109"/>
      <c r="C36" s="110"/>
      <c r="D36" s="111"/>
      <c r="E36" s="112"/>
      <c r="F36" s="14"/>
    </row>
    <row r="37" spans="2:6" x14ac:dyDescent="0.2">
      <c r="B37" s="109"/>
      <c r="C37" s="110"/>
      <c r="D37" s="111"/>
      <c r="E37" s="112"/>
      <c r="F37" s="14"/>
    </row>
    <row r="38" spans="2:6" x14ac:dyDescent="0.2">
      <c r="B38" s="109"/>
      <c r="C38" s="110"/>
      <c r="D38" s="111"/>
      <c r="E38" s="112"/>
      <c r="F38" s="14"/>
    </row>
    <row r="39" spans="2:6" x14ac:dyDescent="0.2">
      <c r="B39" s="109"/>
      <c r="C39" s="110"/>
      <c r="D39" s="111"/>
      <c r="E39" s="112"/>
      <c r="F39" s="14"/>
    </row>
    <row r="40" spans="2:6" x14ac:dyDescent="0.2">
      <c r="B40" s="109"/>
      <c r="C40" s="110"/>
      <c r="D40" s="111"/>
      <c r="E40" s="112"/>
      <c r="F40" s="14"/>
    </row>
    <row r="41" spans="2:6" x14ac:dyDescent="0.2">
      <c r="B41" s="109"/>
      <c r="C41" s="110"/>
      <c r="D41" s="111"/>
      <c r="E41" s="112"/>
      <c r="F41" s="14"/>
    </row>
    <row r="42" spans="2:6" x14ac:dyDescent="0.2">
      <c r="B42" s="109"/>
      <c r="C42" s="110"/>
      <c r="D42" s="111"/>
      <c r="E42" s="112"/>
      <c r="F42" s="14"/>
    </row>
    <row r="43" spans="2:6" x14ac:dyDescent="0.2">
      <c r="B43" s="109"/>
      <c r="C43" s="110"/>
      <c r="D43" s="111"/>
      <c r="E43" s="112"/>
      <c r="F43" s="14"/>
    </row>
    <row r="44" spans="2:6" x14ac:dyDescent="0.2">
      <c r="B44" s="109"/>
      <c r="C44" s="110"/>
      <c r="D44" s="111"/>
      <c r="E44" s="112"/>
      <c r="F44" s="14"/>
    </row>
    <row r="45" spans="2:6" x14ac:dyDescent="0.2">
      <c r="B45" s="109"/>
      <c r="C45" s="110"/>
      <c r="D45" s="111"/>
      <c r="E45" s="112"/>
      <c r="F45" s="14"/>
    </row>
    <row r="46" spans="2:6" x14ac:dyDescent="0.2">
      <c r="B46" s="113"/>
      <c r="C46" s="114"/>
      <c r="D46" s="115"/>
      <c r="E46" s="116"/>
      <c r="F46" s="14"/>
    </row>
    <row r="47" spans="2:6" x14ac:dyDescent="0.2">
      <c r="B47" s="14"/>
      <c r="C47" s="117"/>
      <c r="D47" s="118"/>
      <c r="E47" s="119"/>
      <c r="F47" s="14"/>
    </row>
  </sheetData>
  <mergeCells count="14">
    <mergeCell ref="H14:I14"/>
    <mergeCell ref="A15:D15"/>
    <mergeCell ref="E15:J15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Оборудование</vt:lpstr>
      <vt:lpstr>'Приложение 2 к форме 8.1'!Заголовки_для_печати</vt:lpstr>
      <vt:lpstr>Оборудование!Область_печати</vt:lpstr>
      <vt:lpstr>'Приложение 2 к форме 8.1'!Область_печати</vt:lpstr>
      <vt:lpstr>'Приложение 3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2015-12-10T03:41:58Z</cp:lastPrinted>
  <dcterms:created xsi:type="dcterms:W3CDTF">2014-07-13T09:38:46Z</dcterms:created>
  <dcterms:modified xsi:type="dcterms:W3CDTF">2015-12-11T03:31:02Z</dcterms:modified>
</cp:coreProperties>
</file>