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 activeTab="3"/>
  </bookViews>
  <sheets>
    <sheet name="Форма 8.2" sheetId="19" r:id="rId1"/>
    <sheet name="Приложение 1 к форме 8.2" sheetId="20" r:id="rId2"/>
    <sheet name="Приложение 2 к форме 8.2" sheetId="21" r:id="rId3"/>
    <sheet name="Приложение 3 к форме 8.2" sheetId="22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_xlnm._FilterDatabase" localSheetId="3" hidden="1">'Приложение 3 к форме 8.2'!$A$14:$I$69</definedName>
    <definedName name="DATE_1">#N/A</definedName>
    <definedName name="deviation1" localSheetId="1">#REF!</definedName>
    <definedName name="deviation1" localSheetId="2">#REF!</definedName>
    <definedName name="deviation1" localSheetId="3">#REF!</definedName>
    <definedName name="deviation1">#REF!</definedName>
    <definedName name="DiscontRate" localSheetId="1">#REF!</definedName>
    <definedName name="DiscontRate" localSheetId="2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3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8.2'!$8:$8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3">#REF!</definedName>
    <definedName name="Заказчик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8.2'!$A$1:$M$26</definedName>
    <definedName name="_xlnm.Print_Area" localSheetId="3">'Приложение 3 к форме 8.2'!$A$1:$I$72</definedName>
    <definedName name="_xlnm.Print_Area" localSheetId="0">'Форма 8.2'!$A$1:$Y$64</definedName>
    <definedName name="оборз" localSheetId="1">#REF!</definedName>
    <definedName name="оборз" localSheetId="2">#REF!</definedName>
    <definedName name="оборз" localSheetId="3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3">#REF!</definedName>
    <definedName name="ператр1">#REF!</definedName>
    <definedName name="ператр2" localSheetId="1">#REF!</definedName>
    <definedName name="ператр2" localSheetId="2">#REF!</definedName>
    <definedName name="ператр2">#REF!</definedName>
    <definedName name="перм" localSheetId="1">#REF!</definedName>
    <definedName name="перм" localSheetId="2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3">#REF!</definedName>
    <definedName name="прем">#REF!</definedName>
    <definedName name="премввод" localSheetId="1">#REF!</definedName>
    <definedName name="премввод" localSheetId="2">#REF!</definedName>
    <definedName name="премввод">#REF!</definedName>
    <definedName name="прибыль" localSheetId="1">#REF!</definedName>
    <definedName name="прибыль" localSheetId="2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3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F68" i="22" l="1"/>
  <c r="F67" i="22"/>
  <c r="F66" i="22"/>
  <c r="F65" i="22"/>
  <c r="F64" i="22"/>
  <c r="F63" i="22"/>
  <c r="I62" i="22"/>
  <c r="F61" i="22"/>
  <c r="F60" i="22"/>
  <c r="F59" i="22"/>
  <c r="F58" i="22"/>
  <c r="F57" i="22"/>
  <c r="F56" i="22"/>
  <c r="F55" i="22"/>
  <c r="F54" i="22"/>
  <c r="F53" i="22"/>
  <c r="F52" i="22"/>
  <c r="I51" i="22"/>
  <c r="F50" i="22"/>
  <c r="F49" i="22"/>
  <c r="F48" i="22"/>
  <c r="F47" i="22"/>
  <c r="F46" i="22"/>
  <c r="F45" i="22"/>
  <c r="F44" i="22"/>
  <c r="F43" i="22"/>
  <c r="F42" i="22"/>
  <c r="F41" i="22"/>
  <c r="F69" i="22" s="1"/>
  <c r="O14" i="19" s="1"/>
  <c r="I40" i="22"/>
  <c r="I39" i="22"/>
  <c r="I38" i="22"/>
  <c r="I37" i="22"/>
  <c r="I36" i="22"/>
  <c r="I35" i="22"/>
  <c r="I34" i="22"/>
  <c r="I33" i="22"/>
  <c r="I32" i="22"/>
  <c r="I31" i="22"/>
  <c r="I30" i="22"/>
  <c r="I29" i="22"/>
  <c r="I28" i="22"/>
  <c r="I27" i="22"/>
  <c r="I26" i="22"/>
  <c r="I25" i="22"/>
  <c r="I24" i="22"/>
  <c r="I23" i="22"/>
  <c r="I22" i="22"/>
  <c r="I21" i="22"/>
  <c r="I20" i="22"/>
  <c r="I19" i="22"/>
  <c r="I18" i="22"/>
  <c r="I17" i="22"/>
  <c r="I16" i="22"/>
  <c r="I15" i="22"/>
  <c r="I69" i="22" s="1"/>
  <c r="Q14" i="19" s="1"/>
  <c r="B6" i="22"/>
  <c r="B5" i="22"/>
  <c r="E13" i="19" l="1"/>
  <c r="E12" i="19"/>
  <c r="L14" i="19" l="1"/>
  <c r="K14" i="19"/>
  <c r="J14" i="19"/>
  <c r="I14" i="19"/>
  <c r="H14" i="19"/>
  <c r="G14" i="19"/>
  <c r="F14" i="19"/>
  <c r="E14" i="19"/>
  <c r="B10" i="19" l="1"/>
  <c r="J26" i="19" l="1"/>
  <c r="I26" i="19"/>
  <c r="H26" i="19"/>
  <c r="G26" i="19"/>
  <c r="F26" i="19"/>
  <c r="K26" i="19" l="1"/>
  <c r="D51" i="19"/>
  <c r="L26" i="19"/>
  <c r="D52" i="19"/>
  <c r="M14" i="19"/>
  <c r="J19" i="20" l="1"/>
  <c r="J13" i="20"/>
  <c r="J12" i="20"/>
  <c r="I11" i="20"/>
  <c r="H11" i="20"/>
  <c r="J11" i="20" s="1"/>
  <c r="G11" i="20"/>
  <c r="F11" i="20"/>
  <c r="I10" i="20"/>
  <c r="H10" i="20"/>
  <c r="J10" i="20" s="1"/>
  <c r="G10" i="20"/>
  <c r="F10" i="20"/>
  <c r="I9" i="20"/>
  <c r="H9" i="20"/>
  <c r="J9" i="20" s="1"/>
  <c r="G9" i="20"/>
  <c r="F9" i="20"/>
  <c r="E19" i="19" l="1"/>
  <c r="E26" i="19" l="1"/>
  <c r="B8" i="19" l="1"/>
  <c r="C8" i="19" s="1"/>
  <c r="D8" i="19" s="1"/>
  <c r="E8" i="19" s="1"/>
  <c r="F8" i="19" s="1"/>
  <c r="G8" i="19" s="1"/>
  <c r="H8" i="19" s="1"/>
  <c r="I8" i="19" s="1"/>
  <c r="J8" i="19" s="1"/>
  <c r="K8" i="19" s="1"/>
  <c r="L8" i="19" s="1"/>
  <c r="M8" i="19" s="1"/>
  <c r="N8" i="19" s="1"/>
  <c r="O8" i="19" s="1"/>
  <c r="P8" i="19" s="1"/>
  <c r="Q8" i="19" s="1"/>
  <c r="R8" i="19" s="1"/>
  <c r="S8" i="19" s="1"/>
  <c r="T8" i="19" s="1"/>
  <c r="U8" i="19" s="1"/>
  <c r="V8" i="19" s="1"/>
  <c r="W8" i="19" s="1"/>
  <c r="X8" i="19" s="1"/>
  <c r="Y8" i="19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<sst xmlns="http://schemas.openxmlformats.org/spreadsheetml/2006/main" count="330" uniqueCount="239">
  <si>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</si>
  <si>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</si>
  <si>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</si>
  <si>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</si>
  <si>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</si>
  <si>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</si>
  <si>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</si>
  <si>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</si>
  <si>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</si>
  <si>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</si>
  <si>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</si>
  <si>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</si>
  <si>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</si>
  <si>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</si>
  <si>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</si>
  <si>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</si>
  <si>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</si>
  <si>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</t>
  </si>
  <si>
    <t>№</t>
  </si>
  <si>
    <t>Поставка Подрядчика</t>
  </si>
  <si>
    <t>%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</si>
  <si>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</si>
  <si>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</si>
  <si>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</si>
  <si>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</si>
  <si>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</si>
  <si>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по всем работам</t>
  </si>
  <si>
    <t>ИТОГО с ВРзиС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</si>
  <si>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</si>
  <si>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</si>
  <si>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</si>
  <si>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</si>
  <si>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</si>
  <si>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</si>
  <si>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</si>
  <si>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</si>
  <si>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</si>
  <si>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</si>
  <si>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</si>
  <si>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</si>
  <si>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</si>
  <si>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</si>
  <si>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</si>
  <si>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</si>
  <si>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</si>
  <si>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</si>
  <si>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</si>
  <si>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</si>
  <si>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</si>
  <si>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</si>
  <si>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</si>
  <si>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</si>
  <si>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</si>
  <si>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</si>
  <si>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Стоимость оборудования, тыс. руб.</t>
  </si>
  <si>
    <t>Стоимость материалов, тыс. руб.</t>
  </si>
  <si>
    <t xml:space="preserve"> Прочие работы и затраты, в том числе:</t>
  </si>
  <si>
    <t xml:space="preserve">  - Зимнее удорожание</t>
  </si>
  <si>
    <t>и пр. в соответствии с условиями лота.</t>
  </si>
  <si>
    <t>Стоимость работ в 2015г. с учетом НДС</t>
  </si>
  <si>
    <t>Стоимость работ в 2016г. с учетом НДС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</si>
  <si>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</si>
  <si>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</si>
  <si>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</si>
  <si>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руб./час</t>
  </si>
  <si>
    <t>Индекс эксплуатации машин и механизмов</t>
  </si>
  <si>
    <t>Кол-во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</si>
  <si>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</si>
  <si>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</si>
  <si>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</si>
  <si>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t xml:space="preserve"> - Затраты по перевозке автомобильным транспортом работников строительно-монтажных организаций</t>
  </si>
  <si>
    <t xml:space="preserve"> - Пусконаладочные работы</t>
  </si>
  <si>
    <t>Средняя заработная плата рабочего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</si>
  <si>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</si>
  <si>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</si>
  <si>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</si>
  <si>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</si>
  <si>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</si>
  <si>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</si>
  <si>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</si>
  <si>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</si>
  <si>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</si>
  <si>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</si>
  <si>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</si>
  <si>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</si>
  <si>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</si>
  <si>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</si>
  <si>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</si>
  <si>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</si>
  <si>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</si>
  <si>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</si>
  <si>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</si>
  <si>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</si>
  <si>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</si>
  <si>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</si>
  <si>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</si>
  <si>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</si>
  <si>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</si>
  <si>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</si>
  <si>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</si>
  <si>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</si>
  <si>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</si>
  <si>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</si>
  <si>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</si>
  <si>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</si>
  <si>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</si>
  <si>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</si>
  <si>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</si>
  <si>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</si>
  <si>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</si>
  <si>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Ценовые нормативы, используемые в расчете (базисно-индексный метод): - указать в ценах какого периода выполнен расчет</t>
  </si>
  <si>
    <t xml:space="preserve">Стоимость МТР всего, тыс. руб. </t>
  </si>
  <si>
    <t xml:space="preserve"> - Перебазировка техники (Приложение 1)</t>
  </si>
  <si>
    <t xml:space="preserve"> - Доставка материалов на объект (Приложение 2)</t>
  </si>
  <si>
    <t>Приложение 1 к форме 8.2</t>
  </si>
  <si>
    <t>Приложение 2 к форме 8.2</t>
  </si>
  <si>
    <t>Форма 8.2</t>
  </si>
  <si>
    <t>04-08-01</t>
  </si>
  <si>
    <t>Электрические воздушные линии 6 кВ №2, 25 этап. Куст №102</t>
  </si>
  <si>
    <t>04-06-02</t>
  </si>
  <si>
    <t>Электрическая воздушная линия 6 кВ Ф-6, 24 этап. Куст скважин №102</t>
  </si>
  <si>
    <t>км.</t>
  </si>
  <si>
    <t>ВЛ-6кВ №2 на куст скважин №102</t>
  </si>
  <si>
    <t xml:space="preserve">Заказчик:  </t>
  </si>
  <si>
    <t>ОАО "СН-МНГ"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</si>
  <si>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</si>
  <si>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</si>
  <si>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</si>
  <si>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</si>
  <si>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</si>
  <si>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Заказчика</t>
  </si>
  <si>
    <t>Подрядчика</t>
  </si>
  <si>
    <t>Цена за ед., руб.</t>
  </si>
  <si>
    <t>Цена за ед., руб.*</t>
  </si>
  <si>
    <t>Кислород технический: газообразный</t>
  </si>
  <si>
    <t>м3</t>
  </si>
  <si>
    <t>Краски масляные земляные марки: МА-0115 мумия, сурик железный</t>
  </si>
  <si>
    <t>т</t>
  </si>
  <si>
    <t>Краска для наружных работ: черная, марок МА-015, ПФ-014</t>
  </si>
  <si>
    <t>Поковки из квадратных заготовок, масса: 1,8 кг</t>
  </si>
  <si>
    <t>Смазка солидол жировой марки «Ж»</t>
  </si>
  <si>
    <t>Профили фасонные горячекатаные для шпунтовых свай Л4 и Л5 массой от 50 до 100 кг, сталь марки: 16ХГ</t>
  </si>
  <si>
    <t>Уайт-спирит</t>
  </si>
  <si>
    <t>Электроды диаметром: 4 мм Э50</t>
  </si>
  <si>
    <t>Электроды диаметром: 5 мм Э42</t>
  </si>
  <si>
    <t>Электроды диаметром: 5 мм Э42А</t>
  </si>
  <si>
    <t>Ацетилен газообразный технический</t>
  </si>
  <si>
    <t>Бензин растворитель</t>
  </si>
  <si>
    <t>Ветошь</t>
  </si>
  <si>
    <t>кг</t>
  </si>
  <si>
    <t>14</t>
  </si>
  <si>
    <t>Краска БТ-177 серебристая</t>
  </si>
  <si>
    <t>15</t>
  </si>
  <si>
    <t>Пропан-бутан, смесь техническая</t>
  </si>
  <si>
    <t>1,8716</t>
  </si>
  <si>
    <t>16</t>
  </si>
  <si>
    <t>Смазка ЗЭС</t>
  </si>
  <si>
    <t>17</t>
  </si>
  <si>
    <t>Растворитель марки: Р-5</t>
  </si>
  <si>
    <t>18</t>
  </si>
  <si>
    <t>Лесоматериалы круглые хвойных пород для строительства диаметром 14-24 см, длиной 3-6,5 м</t>
  </si>
  <si>
    <t>19</t>
  </si>
  <si>
    <t>Грунтовка: ГФ-021 красно-коричневая</t>
  </si>
  <si>
    <t>20</t>
  </si>
  <si>
    <t>Ксилол нефтяной марки А</t>
  </si>
  <si>
    <t>21</t>
  </si>
  <si>
    <t>Лак БТ-577</t>
  </si>
  <si>
    <t>22</t>
  </si>
  <si>
    <t>Эмаль ПФ-115 серая</t>
  </si>
  <si>
    <t>23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</si>
  <si>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</si>
  <si>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24</t>
  </si>
  <si>
    <t>Горячекатаная арматурная сталь периодического профиля класса: А-III, диаметром 20-22 мм</t>
  </si>
  <si>
    <t>25</t>
  </si>
  <si>
    <t>Проволока из алюминия диаметром 3 мм</t>
  </si>
  <si>
    <t>26</t>
  </si>
  <si>
    <t>Соединитель алюминиевых и сталеалюминиевых проводов (СОАС) 062-3</t>
  </si>
  <si>
    <t>шт.</t>
  </si>
  <si>
    <t>27</t>
  </si>
  <si>
    <t>Колпачки: полиэтиленовые</t>
  </si>
  <si>
    <t>28</t>
  </si>
  <si>
    <t xml:space="preserve">   - Изоляторы штыревые ШС-10Г (235/1,18/3,32)</t>
  </si>
  <si>
    <t>шт</t>
  </si>
  <si>
    <t>29</t>
  </si>
  <si>
    <t xml:space="preserve">   - Изоляторы  подвесные ПС-70Е (422,9/3,32)</t>
  </si>
  <si>
    <t>30</t>
  </si>
  <si>
    <t xml:space="preserve">   - Зажим петлевой  ПА-3-2 (45/3,89)</t>
  </si>
  <si>
    <t>31</t>
  </si>
  <si>
    <t xml:space="preserve">   - Звенья промежуточные ПРТ- 7-1 (120/3,32)</t>
  </si>
  <si>
    <t>32</t>
  </si>
  <si>
    <t xml:space="preserve">   - Серьга СР-7-16  (61,81/3,32)</t>
  </si>
  <si>
    <t>33</t>
  </si>
  <si>
    <t xml:space="preserve">   - Скоба СК-7-1а  (93,20/3,32)</t>
  </si>
  <si>
    <t>34</t>
  </si>
  <si>
    <t>Сталь круглая д-16 мм</t>
  </si>
  <si>
    <t>35</t>
  </si>
  <si>
    <t>Сталь круглая д-18 мм</t>
  </si>
  <si>
    <t>36</t>
  </si>
  <si>
    <t>Сталь круглая д-22-24 мм</t>
  </si>
  <si>
    <t>37</t>
  </si>
  <si>
    <t>Болты с гайками и шайбами</t>
  </si>
  <si>
    <t>38</t>
  </si>
  <si>
    <t>Швеллеры: № 12</t>
  </si>
  <si>
    <t>39</t>
  </si>
  <si>
    <t>Сталь листовая 6 мм</t>
  </si>
  <si>
    <t>40</t>
  </si>
  <si>
    <t>Сталь листовая 10 мм</t>
  </si>
  <si>
    <t>41</t>
  </si>
  <si>
    <t xml:space="preserve">   - Трубы стальные электросварные д-159*6 мм (0,498)</t>
  </si>
  <si>
    <t>м</t>
  </si>
  <si>
    <t>42</t>
  </si>
  <si>
    <t xml:space="preserve">   - Трубы стальные электросварные д-159*6 мм (0,48)</t>
  </si>
  <si>
    <t>43</t>
  </si>
  <si>
    <t xml:space="preserve">   - Трубы стальные электросварные д-159*6 мм (0,435)</t>
  </si>
  <si>
    <t>44</t>
  </si>
  <si>
    <t xml:space="preserve">   - Трубы стальные электросварные д-159*6 мм (4,24)</t>
  </si>
  <si>
    <t>45</t>
  </si>
  <si>
    <t xml:space="preserve">   - Трубы стальные электросварные д-159*6 мм (0,996)</t>
  </si>
  <si>
    <t>46</t>
  </si>
  <si>
    <t xml:space="preserve">   - Трубы стальные электросварные д-159*6 мм (1,23)</t>
  </si>
  <si>
    <t>47</t>
  </si>
  <si>
    <t>Трубы стальные электросварные д-219*8 мм</t>
  </si>
  <si>
    <t>48</t>
  </si>
  <si>
    <t>Эмаль кремнийорганическая: КО-174</t>
  </si>
  <si>
    <t>49</t>
  </si>
  <si>
    <t>Провода неизолированные для воздушных линий электропередачи алюминиевые марки: А, сечением 95 мм2</t>
  </si>
  <si>
    <t>50</t>
  </si>
  <si>
    <t>Провода неизолированные для воздушных линий электропередачи алюминиевые марки: А, сечением 120 мм2</t>
  </si>
  <si>
    <t>51</t>
  </si>
  <si>
    <t>Ушки У1-7-16</t>
  </si>
  <si>
    <t>52</t>
  </si>
  <si>
    <t>Зажимы соединительные  СОАС-120-3</t>
  </si>
  <si>
    <t>53</t>
  </si>
  <si>
    <t>Зажимы натяжные болтовые НБН-2-6</t>
  </si>
  <si>
    <t>54</t>
  </si>
  <si>
    <t>Зажим петлевой  ПА-3-1В</t>
  </si>
  <si>
    <t>Всего:</t>
  </si>
  <si>
    <t xml:space="preserve">* - Цена определена с учетом транспортных и заготовительно-складских расходов до базиса первичной поставки.  </t>
  </si>
  <si>
    <t>Приложение 3 к Форме 8.2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</si>
</sst>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0.0000"/>
    <numFmt numFmtId="194" formatCode="0.000%"/>
  </numFmts>
  <fonts count="85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i/>
      <u/>
      <sz val="1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u/>
      <sz val="10"/>
      <name val="Arial Cyr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7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631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71" fillId="0" borderId="0">
      <protection locked="0"/>
    </xf>
    <xf numFmtId="189" fontId="71" fillId="0" borderId="0">
      <protection locked="0"/>
    </xf>
    <xf numFmtId="189" fontId="71" fillId="0" borderId="0">
      <protection locked="0"/>
    </xf>
    <xf numFmtId="189" fontId="71" fillId="0" borderId="100">
      <protection locked="0"/>
    </xf>
    <xf numFmtId="0" fontId="72" fillId="0" borderId="0"/>
    <xf numFmtId="189" fontId="73" fillId="0" borderId="0">
      <protection locked="0"/>
    </xf>
    <xf numFmtId="189" fontId="73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101">
      <alignment horizontal="left" vertical="top"/>
    </xf>
    <xf numFmtId="0" fontId="31" fillId="0" borderId="101">
      <alignment horizontal="left" vertical="top"/>
    </xf>
    <xf numFmtId="0" fontId="31" fillId="0" borderId="101">
      <alignment horizontal="left" vertical="top"/>
    </xf>
    <xf numFmtId="0" fontId="31" fillId="0" borderId="101">
      <alignment horizontal="left" vertical="top"/>
    </xf>
    <xf numFmtId="0" fontId="31" fillId="0" borderId="101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4" fontId="5" fillId="0" borderId="0">
      <alignment vertical="center"/>
    </xf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191" fontId="72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0" fillId="0" borderId="0"/>
    <xf numFmtId="0" fontId="10" fillId="0" borderId="0"/>
    <xf numFmtId="0" fontId="10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5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71" fillId="0" borderId="0">
      <protection locked="0"/>
    </xf>
  </cellStyleXfs>
  <cellXfs count="572">
    <xf numFmtId="0" fontId="0" fillId="0" borderId="0" xfId="0"/>
    <xf numFmtId="0" fontId="53" fillId="0" borderId="0" xfId="372" applyFont="1" applyFill="1" applyBorder="1" applyAlignment="1">
      <alignment horizontal="left" vertical="top"/>
    </xf>
    <xf numFmtId="0" fontId="33" fillId="0" borderId="0" xfId="352" applyFont="1"/>
    <xf numFmtId="0" fontId="65" fillId="0" borderId="0" xfId="352" applyFont="1" applyFill="1" applyAlignment="1">
      <alignment horizontal="center" vertical="top"/>
    </xf>
    <xf numFmtId="4" fontId="65" fillId="16" borderId="4" xfId="352" applyNumberFormat="1" applyFont="1" applyFill="1" applyBorder="1" applyAlignment="1">
      <alignment horizontal="center" vertical="top" wrapText="1"/>
    </xf>
    <xf numFmtId="4" fontId="65" fillId="16" borderId="56" xfId="352" applyNumberFormat="1" applyFont="1" applyFill="1" applyBorder="1" applyAlignment="1">
      <alignment horizontal="center" vertical="top" wrapText="1"/>
    </xf>
    <xf numFmtId="4" fontId="65" fillId="16" borderId="48" xfId="352" applyNumberFormat="1" applyFont="1" applyFill="1" applyBorder="1" applyAlignment="1">
      <alignment horizontal="center" vertical="top" wrapText="1"/>
    </xf>
    <xf numFmtId="0" fontId="33" fillId="0" borderId="0" xfId="352" applyFont="1" applyBorder="1"/>
    <xf numFmtId="1" fontId="53" fillId="0" borderId="0" xfId="352" applyNumberFormat="1" applyFont="1" applyFill="1" applyBorder="1" applyAlignment="1">
      <alignment horizontal="center"/>
    </xf>
    <xf numFmtId="1" fontId="66" fillId="0" borderId="0" xfId="352" applyNumberFormat="1" applyFont="1" applyFill="1" applyBorder="1" applyAlignment="1">
      <alignment horizontal="center"/>
    </xf>
    <xf numFmtId="0" fontId="66" fillId="0" borderId="0" xfId="352" applyFont="1" applyFill="1" applyBorder="1"/>
    <xf numFmtId="0" fontId="66" fillId="0" borderId="0" xfId="352" applyFont="1"/>
    <xf numFmtId="0" fontId="66" fillId="0" borderId="0" xfId="352" applyFont="1" applyBorder="1"/>
    <xf numFmtId="1" fontId="65" fillId="0" borderId="0" xfId="352" applyNumberFormat="1" applyFont="1" applyFill="1" applyBorder="1" applyAlignment="1">
      <alignment horizontal="center"/>
    </xf>
    <xf numFmtId="0" fontId="33" fillId="0" borderId="0" xfId="352" applyFont="1" applyFill="1" applyBorder="1"/>
    <xf numFmtId="1" fontId="65" fillId="0" borderId="0" xfId="352" applyNumberFormat="1" applyFont="1" applyBorder="1" applyAlignment="1">
      <alignment horizontal="center"/>
    </xf>
    <xf numFmtId="0" fontId="33" fillId="0" borderId="0" xfId="352" applyFont="1" applyBorder="1" applyAlignment="1">
      <alignment horizontal="center"/>
    </xf>
    <xf numFmtId="4" fontId="65" fillId="16" borderId="21" xfId="352" applyNumberFormat="1" applyFont="1" applyFill="1" applyBorder="1" applyAlignment="1">
      <alignment vertical="top" wrapText="1"/>
    </xf>
    <xf numFmtId="4" fontId="65" fillId="16" borderId="54" xfId="352" applyNumberFormat="1" applyFont="1" applyFill="1" applyBorder="1" applyAlignment="1">
      <alignment vertical="top" wrapText="1"/>
    </xf>
    <xf numFmtId="4" fontId="65" fillId="16" borderId="50" xfId="352" applyNumberFormat="1" applyFont="1" applyFill="1" applyBorder="1" applyAlignment="1">
      <alignment vertical="top" wrapText="1"/>
    </xf>
    <xf numFmtId="1" fontId="55" fillId="0" borderId="41" xfId="371" quotePrefix="1" applyNumberFormat="1" applyFont="1" applyFill="1" applyBorder="1" applyAlignment="1" applyProtection="1">
      <alignment horizontal="center" vertical="center"/>
      <protection locked="0"/>
    </xf>
    <xf numFmtId="1" fontId="55" fillId="0" borderId="27" xfId="371" quotePrefix="1" applyNumberFormat="1" applyFont="1" applyFill="1" applyBorder="1" applyAlignment="1" applyProtection="1">
      <alignment horizontal="center" vertical="center"/>
      <protection locked="0"/>
    </xf>
    <xf numFmtId="0" fontId="55" fillId="0" borderId="58" xfId="352" applyFont="1" applyFill="1" applyBorder="1" applyAlignment="1">
      <alignment horizontal="center" vertical="top"/>
    </xf>
    <xf numFmtId="4" fontId="55" fillId="28" borderId="26" xfId="352" applyNumberFormat="1" applyFont="1" applyFill="1" applyBorder="1" applyAlignment="1">
      <alignment horizontal="right" vertical="top" wrapText="1"/>
    </xf>
    <xf numFmtId="3" fontId="55" fillId="28" borderId="72" xfId="352" applyNumberFormat="1" applyFont="1" applyFill="1" applyBorder="1" applyAlignment="1">
      <alignment horizontal="center" vertical="center" wrapText="1"/>
    </xf>
    <xf numFmtId="0" fontId="33" fillId="30" borderId="0" xfId="352" applyFont="1" applyFill="1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33" xfId="350" applyNumberFormat="1" applyFont="1" applyBorder="1" applyAlignment="1">
      <alignment horizontal="center" vertical="center" wrapText="1"/>
    </xf>
    <xf numFmtId="4" fontId="33" fillId="31" borderId="26" xfId="350" applyFont="1" applyFill="1" applyBorder="1" applyAlignment="1">
      <alignment horizontal="left" vertical="center" wrapText="1"/>
    </xf>
    <xf numFmtId="3" fontId="33" fillId="0" borderId="26" xfId="350" applyNumberFormat="1" applyFont="1" applyBorder="1" applyAlignment="1">
      <alignment horizontal="center" vertical="center" wrapText="1"/>
    </xf>
    <xf numFmtId="4" fontId="33" fillId="0" borderId="26" xfId="350" applyNumberFormat="1" applyFont="1" applyBorder="1" applyAlignment="1">
      <alignment horizontal="center" vertical="center" wrapText="1"/>
    </xf>
    <xf numFmtId="4" fontId="33" fillId="0" borderId="53" xfId="350" applyNumberFormat="1" applyFont="1" applyBorder="1" applyAlignment="1">
      <alignment horizontal="center" vertical="center" wrapText="1"/>
    </xf>
    <xf numFmtId="4" fontId="33" fillId="0" borderId="26" xfId="350" applyFont="1" applyBorder="1" applyAlignment="1">
      <alignment horizontal="left" vertical="center" wrapText="1"/>
    </xf>
    <xf numFmtId="4" fontId="33" fillId="0" borderId="56" xfId="350" applyFont="1" applyBorder="1" applyAlignment="1">
      <alignment horizontal="left" vertical="center" wrapText="1"/>
    </xf>
    <xf numFmtId="3" fontId="33" fillId="0" borderId="56" xfId="350" applyNumberFormat="1" applyFont="1" applyBorder="1" applyAlignment="1">
      <alignment horizontal="center" vertical="center" wrapText="1"/>
    </xf>
    <xf numFmtId="3" fontId="33" fillId="0" borderId="19" xfId="350" applyNumberFormat="1" applyFont="1" applyBorder="1" applyAlignment="1">
      <alignment horizontal="center" vertical="center" wrapText="1"/>
    </xf>
    <xf numFmtId="4" fontId="33" fillId="0" borderId="56" xfId="350" applyNumberFormat="1" applyFont="1" applyBorder="1" applyAlignment="1">
      <alignment horizontal="center" vertical="center" wrapText="1"/>
    </xf>
    <xf numFmtId="4" fontId="33" fillId="0" borderId="55" xfId="350" applyNumberFormat="1" applyFont="1" applyBorder="1" applyAlignment="1">
      <alignment horizontal="center" vertical="center" wrapText="1"/>
    </xf>
    <xf numFmtId="4" fontId="33" fillId="25" borderId="41" xfId="350" applyFont="1" applyFill="1" applyBorder="1" applyAlignment="1">
      <alignment vertical="center" wrapText="1"/>
    </xf>
    <xf numFmtId="4" fontId="33" fillId="31" borderId="44" xfId="350" applyFont="1" applyFill="1" applyBorder="1" applyAlignment="1">
      <alignment horizontal="left" vertical="center" wrapText="1"/>
    </xf>
    <xf numFmtId="3" fontId="33" fillId="0" borderId="44" xfId="350" applyNumberFormat="1" applyFont="1" applyBorder="1" applyAlignment="1">
      <alignment horizontal="center" vertical="center" wrapText="1"/>
    </xf>
    <xf numFmtId="4" fontId="33" fillId="0" borderId="44" xfId="350" applyNumberFormat="1" applyFont="1" applyBorder="1" applyAlignment="1">
      <alignment horizontal="center" vertical="center" wrapText="1"/>
    </xf>
    <xf numFmtId="4" fontId="33" fillId="0" borderId="46" xfId="350" applyNumberFormat="1" applyFont="1" applyBorder="1" applyAlignment="1">
      <alignment horizontal="center" vertical="center" wrapText="1"/>
    </xf>
    <xf numFmtId="4" fontId="33" fillId="25" borderId="20" xfId="350" applyFont="1" applyFill="1" applyBorder="1" applyAlignment="1">
      <alignment vertical="center" wrapText="1"/>
    </xf>
    <xf numFmtId="4" fontId="33" fillId="31" borderId="56" xfId="350" applyFont="1" applyFill="1" applyBorder="1" applyAlignment="1">
      <alignment horizontal="left" vertical="center" wrapText="1"/>
    </xf>
    <xf numFmtId="4" fontId="33" fillId="25" borderId="45" xfId="350" applyFont="1" applyFill="1" applyBorder="1" applyAlignment="1">
      <alignment vertical="center" wrapText="1"/>
    </xf>
    <xf numFmtId="4" fontId="33" fillId="25" borderId="44" xfId="350" applyFont="1" applyFill="1" applyBorder="1" applyAlignment="1">
      <alignment horizontal="left" vertical="center" wrapText="1"/>
    </xf>
    <xf numFmtId="4" fontId="33" fillId="25" borderId="21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35" xfId="350" applyNumberFormat="1" applyFont="1" applyBorder="1" applyAlignment="1">
      <alignment horizontal="center" vertical="center" wrapText="1"/>
    </xf>
    <xf numFmtId="4" fontId="33" fillId="0" borderId="21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50" xfId="350" applyFont="1" applyFill="1" applyBorder="1" applyAlignment="1">
      <alignment horizontal="left" vertical="center" wrapText="1"/>
    </xf>
    <xf numFmtId="4" fontId="56" fillId="25" borderId="48" xfId="350" applyFont="1" applyFill="1" applyBorder="1" applyAlignment="1">
      <alignment horizontal="left" vertical="center" wrapText="1"/>
    </xf>
    <xf numFmtId="3" fontId="33" fillId="0" borderId="48" xfId="350" applyNumberFormat="1" applyFont="1" applyBorder="1" applyAlignment="1">
      <alignment horizontal="center" vertical="center" wrapText="1"/>
    </xf>
    <xf numFmtId="4" fontId="33" fillId="0" borderId="48" xfId="350" applyNumberFormat="1" applyFont="1" applyBorder="1" applyAlignment="1">
      <alignment horizontal="center" vertical="center" wrapText="1"/>
    </xf>
    <xf numFmtId="4" fontId="33" fillId="0" borderId="48" xfId="350" applyFont="1" applyBorder="1" applyAlignment="1">
      <alignment horizontal="center" vertical="center" wrapText="1"/>
    </xf>
    <xf numFmtId="4" fontId="33" fillId="0" borderId="51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99" xfId="369" applyFont="1" applyBorder="1"/>
    <xf numFmtId="0" fontId="33" fillId="0" borderId="0" xfId="369" applyFont="1"/>
    <xf numFmtId="0" fontId="70" fillId="28" borderId="0" xfId="328" applyNumberFormat="1" applyFont="1" applyFill="1" applyAlignment="1">
      <alignment vertical="center" wrapText="1"/>
    </xf>
    <xf numFmtId="4" fontId="69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6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102" xfId="327" applyNumberFormat="1" applyFont="1" applyFill="1" applyBorder="1" applyAlignment="1">
      <alignment horizontal="center" vertical="center" wrapText="1"/>
    </xf>
    <xf numFmtId="49" fontId="56" fillId="0" borderId="103" xfId="327" applyNumberFormat="1" applyFont="1" applyFill="1" applyBorder="1" applyAlignment="1">
      <alignment horizontal="center" vertical="center" wrapText="1"/>
    </xf>
    <xf numFmtId="49" fontId="56" fillId="0" borderId="104" xfId="327" applyNumberFormat="1" applyFont="1" applyFill="1" applyBorder="1" applyAlignment="1">
      <alignment horizontal="center" vertical="center" wrapText="1"/>
    </xf>
    <xf numFmtId="0" fontId="55" fillId="32" borderId="105" xfId="327" applyFont="1" applyFill="1" applyBorder="1" applyAlignment="1">
      <alignment vertical="top"/>
    </xf>
    <xf numFmtId="49" fontId="56" fillId="0" borderId="91" xfId="327" applyNumberFormat="1" applyFont="1" applyFill="1" applyBorder="1" applyAlignment="1">
      <alignment horizontal="center" vertical="top" wrapText="1"/>
    </xf>
    <xf numFmtId="49" fontId="56" fillId="0" borderId="80" xfId="327" applyNumberFormat="1" applyFont="1" applyFill="1" applyBorder="1" applyAlignment="1">
      <alignment horizontal="left" vertical="top" wrapText="1"/>
    </xf>
    <xf numFmtId="166" fontId="77" fillId="0" borderId="80" xfId="327" applyNumberFormat="1" applyFont="1" applyFill="1" applyBorder="1" applyAlignment="1">
      <alignment horizontal="center" vertical="top"/>
    </xf>
    <xf numFmtId="0" fontId="56" fillId="0" borderId="80" xfId="327" applyNumberFormat="1" applyFont="1" applyFill="1" applyBorder="1" applyAlignment="1">
      <alignment horizontal="center" vertical="top"/>
    </xf>
    <xf numFmtId="0" fontId="56" fillId="0" borderId="80" xfId="327" applyFont="1" applyFill="1" applyBorder="1" applyAlignment="1">
      <alignment horizontal="center" vertical="top"/>
    </xf>
    <xf numFmtId="164" fontId="77" fillId="0" borderId="80" xfId="327" applyNumberFormat="1" applyFont="1" applyFill="1" applyBorder="1" applyAlignment="1">
      <alignment horizontal="center" vertical="top"/>
    </xf>
    <xf numFmtId="3" fontId="56" fillId="0" borderId="80" xfId="327" applyNumberFormat="1" applyFont="1" applyFill="1" applyBorder="1" applyAlignment="1">
      <alignment horizontal="center" vertical="top"/>
    </xf>
    <xf numFmtId="3" fontId="77" fillId="0" borderId="80" xfId="327" applyNumberFormat="1" applyFont="1" applyFill="1" applyBorder="1" applyAlignment="1">
      <alignment horizontal="center" vertical="top"/>
    </xf>
    <xf numFmtId="3" fontId="77" fillId="0" borderId="81" xfId="327" applyNumberFormat="1" applyFont="1" applyFill="1" applyBorder="1" applyAlignment="1">
      <alignment horizontal="center" vertical="top" wrapText="1"/>
    </xf>
    <xf numFmtId="0" fontId="55" fillId="32" borderId="0" xfId="327" applyFont="1" applyFill="1" applyBorder="1" applyAlignment="1">
      <alignment vertical="top"/>
    </xf>
    <xf numFmtId="49" fontId="57" fillId="0" borderId="92" xfId="327" applyNumberFormat="1" applyFont="1" applyFill="1" applyBorder="1" applyAlignment="1">
      <alignment horizontal="center" vertical="top" wrapText="1"/>
    </xf>
    <xf numFmtId="0" fontId="57" fillId="0" borderId="82" xfId="327" applyNumberFormat="1" applyFont="1" applyFill="1" applyBorder="1" applyAlignment="1">
      <alignment horizontal="right" vertical="top" wrapText="1"/>
    </xf>
    <xf numFmtId="166" fontId="57" fillId="0" borderId="82" xfId="327" applyNumberFormat="1" applyFont="1" applyFill="1" applyBorder="1" applyAlignment="1">
      <alignment horizontal="center" vertical="top"/>
    </xf>
    <xf numFmtId="0" fontId="57" fillId="0" borderId="82" xfId="327" applyNumberFormat="1" applyFont="1" applyFill="1" applyBorder="1" applyAlignment="1">
      <alignment horizontal="center" vertical="top"/>
    </xf>
    <xf numFmtId="3" fontId="57" fillId="0" borderId="82" xfId="327" applyNumberFormat="1" applyFont="1" applyFill="1" applyBorder="1" applyAlignment="1">
      <alignment horizontal="center" vertical="top"/>
    </xf>
    <xf numFmtId="0" fontId="57" fillId="0" borderId="82" xfId="327" applyFont="1" applyFill="1" applyBorder="1" applyAlignment="1">
      <alignment horizontal="center" vertical="top"/>
    </xf>
    <xf numFmtId="164" fontId="57" fillId="0" borderId="82" xfId="327" applyNumberFormat="1" applyFont="1" applyFill="1" applyBorder="1" applyAlignment="1">
      <alignment horizontal="center" vertical="top"/>
    </xf>
    <xf numFmtId="3" fontId="57" fillId="0" borderId="83" xfId="327" applyNumberFormat="1" applyFont="1" applyFill="1" applyBorder="1" applyAlignment="1">
      <alignment horizontal="center" vertical="top" wrapText="1"/>
    </xf>
    <xf numFmtId="0" fontId="55" fillId="0" borderId="105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91" xfId="327" applyNumberFormat="1" applyFont="1" applyFill="1" applyBorder="1" applyAlignment="1">
      <alignment horizontal="center" vertical="top" wrapText="1"/>
    </xf>
    <xf numFmtId="0" fontId="57" fillId="0" borderId="80" xfId="327" applyNumberFormat="1" applyFont="1" applyFill="1" applyBorder="1" applyAlignment="1">
      <alignment horizontal="right" vertical="top" wrapText="1"/>
    </xf>
    <xf numFmtId="166" fontId="57" fillId="0" borderId="80" xfId="327" applyNumberFormat="1" applyFont="1" applyFill="1" applyBorder="1" applyAlignment="1">
      <alignment horizontal="center" vertical="top"/>
    </xf>
    <xf numFmtId="0" fontId="57" fillId="0" borderId="80" xfId="327" applyNumberFormat="1" applyFont="1" applyFill="1" applyBorder="1" applyAlignment="1">
      <alignment horizontal="center" vertical="top"/>
    </xf>
    <xf numFmtId="3" fontId="57" fillId="0" borderId="80" xfId="327" applyNumberFormat="1" applyFont="1" applyFill="1" applyBorder="1" applyAlignment="1">
      <alignment horizontal="center" vertical="top"/>
    </xf>
    <xf numFmtId="0" fontId="57" fillId="0" borderId="80" xfId="327" applyFont="1" applyFill="1" applyBorder="1" applyAlignment="1">
      <alignment horizontal="center" vertical="top"/>
    </xf>
    <xf numFmtId="164" fontId="57" fillId="0" borderId="80" xfId="327" applyNumberFormat="1" applyFont="1" applyFill="1" applyBorder="1" applyAlignment="1">
      <alignment horizontal="center" vertical="top"/>
    </xf>
    <xf numFmtId="3" fontId="57" fillId="0" borderId="81" xfId="327" applyNumberFormat="1" applyFont="1" applyFill="1" applyBorder="1" applyAlignment="1">
      <alignment horizontal="center" vertical="top" wrapText="1"/>
    </xf>
    <xf numFmtId="0" fontId="33" fillId="33" borderId="0" xfId="327" applyFont="1" applyFill="1"/>
    <xf numFmtId="49" fontId="57" fillId="0" borderId="20" xfId="327" applyNumberFormat="1" applyFont="1" applyFill="1" applyBorder="1" applyAlignment="1">
      <alignment horizontal="center" vertical="top" wrapText="1"/>
    </xf>
    <xf numFmtId="0" fontId="57" fillId="0" borderId="19" xfId="327" applyNumberFormat="1" applyFont="1" applyFill="1" applyBorder="1" applyAlignment="1">
      <alignment horizontal="right" vertical="top" wrapText="1"/>
    </xf>
    <xf numFmtId="166" fontId="57" fillId="0" borderId="19" xfId="327" applyNumberFormat="1" applyFont="1" applyFill="1" applyBorder="1" applyAlignment="1">
      <alignment horizontal="center" vertical="top"/>
    </xf>
    <xf numFmtId="0" fontId="57" fillId="0" borderId="19" xfId="327" applyNumberFormat="1" applyFont="1" applyFill="1" applyBorder="1" applyAlignment="1">
      <alignment horizontal="center" vertical="top"/>
    </xf>
    <xf numFmtId="3" fontId="57" fillId="0" borderId="19" xfId="327" applyNumberFormat="1" applyFont="1" applyFill="1" applyBorder="1" applyAlignment="1">
      <alignment horizontal="center" vertical="top"/>
    </xf>
    <xf numFmtId="0" fontId="53" fillId="0" borderId="106" xfId="327" applyFont="1" applyFill="1" applyBorder="1" applyAlignment="1">
      <alignment horizontal="center" vertical="top" wrapText="1"/>
    </xf>
    <xf numFmtId="0" fontId="53" fillId="0" borderId="107" xfId="327" applyFont="1" applyFill="1" applyBorder="1" applyAlignment="1">
      <alignment horizontal="left" vertical="top"/>
    </xf>
    <xf numFmtId="166" fontId="53" fillId="0" borderId="107" xfId="327" applyNumberFormat="1" applyFont="1" applyFill="1" applyBorder="1" applyAlignment="1">
      <alignment horizontal="center" vertical="top" wrapText="1"/>
    </xf>
    <xf numFmtId="0" fontId="53" fillId="0" borderId="107" xfId="327" applyNumberFormat="1" applyFont="1" applyFill="1" applyBorder="1" applyAlignment="1">
      <alignment horizontal="center" vertical="top" wrapText="1"/>
    </xf>
    <xf numFmtId="3" fontId="53" fillId="0" borderId="107" xfId="327" applyNumberFormat="1" applyFont="1" applyFill="1" applyBorder="1" applyAlignment="1">
      <alignment horizontal="center" vertical="top" wrapText="1"/>
    </xf>
    <xf numFmtId="0" fontId="53" fillId="0" borderId="107" xfId="327" applyFont="1" applyFill="1" applyBorder="1" applyAlignment="1">
      <alignment horizontal="center" vertical="top" wrapText="1"/>
    </xf>
    <xf numFmtId="3" fontId="54" fillId="0" borderId="108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1" fontId="55" fillId="0" borderId="24" xfId="371" quotePrefix="1" applyNumberFormat="1" applyFont="1" applyFill="1" applyBorder="1" applyAlignment="1" applyProtection="1">
      <alignment horizontal="center" vertical="center"/>
      <protection locked="0"/>
    </xf>
    <xf numFmtId="4" fontId="65" fillId="16" borderId="74" xfId="352" applyNumberFormat="1" applyFont="1" applyFill="1" applyBorder="1" applyAlignment="1">
      <alignment vertical="top" wrapText="1"/>
    </xf>
    <xf numFmtId="4" fontId="65" fillId="16" borderId="79" xfId="352" applyNumberFormat="1" applyFont="1" applyFill="1" applyBorder="1" applyAlignment="1">
      <alignment vertical="top" wrapText="1"/>
    </xf>
    <xf numFmtId="4" fontId="65" fillId="16" borderId="75" xfId="352" applyNumberFormat="1" applyFont="1" applyFill="1" applyBorder="1" applyAlignment="1">
      <alignment vertical="top" wrapText="1"/>
    </xf>
    <xf numFmtId="187" fontId="55" fillId="0" borderId="54" xfId="418" applyNumberFormat="1" applyFont="1" applyFill="1" applyBorder="1" applyAlignment="1" applyProtection="1">
      <alignment horizontal="center" vertical="center" wrapText="1"/>
      <protection locked="0"/>
    </xf>
    <xf numFmtId="187" fontId="55" fillId="0" borderId="55" xfId="418" applyNumberFormat="1" applyFont="1" applyFill="1" applyBorder="1" applyAlignment="1" applyProtection="1">
      <alignment horizontal="center" vertical="center" wrapText="1"/>
      <protection locked="0"/>
    </xf>
    <xf numFmtId="1" fontId="55" fillId="0" borderId="42" xfId="371" quotePrefix="1" applyNumberFormat="1" applyFont="1" applyFill="1" applyBorder="1" applyAlignment="1" applyProtection="1">
      <alignment horizontal="center" vertical="center"/>
      <protection locked="0"/>
    </xf>
    <xf numFmtId="0" fontId="55" fillId="0" borderId="24" xfId="352" applyFont="1" applyFill="1" applyBorder="1" applyAlignment="1">
      <alignment horizontal="center" vertical="top"/>
    </xf>
    <xf numFmtId="0" fontId="55" fillId="0" borderId="25" xfId="352" applyFont="1" applyFill="1" applyBorder="1" applyAlignment="1">
      <alignment vertical="top"/>
    </xf>
    <xf numFmtId="4" fontId="58" fillId="28" borderId="52" xfId="352" applyNumberFormat="1" applyFont="1" applyFill="1" applyBorder="1" applyAlignment="1">
      <alignment horizontal="right" vertical="top" wrapText="1"/>
    </xf>
    <xf numFmtId="4" fontId="58" fillId="28" borderId="53" xfId="352" applyNumberFormat="1" applyFont="1" applyFill="1" applyBorder="1" applyAlignment="1">
      <alignment horizontal="right" vertical="top" wrapText="1"/>
    </xf>
    <xf numFmtId="4" fontId="65" fillId="16" borderId="35" xfId="352" applyNumberFormat="1" applyFont="1" applyFill="1" applyBorder="1" applyAlignment="1">
      <alignment horizontal="center" vertical="top" wrapText="1"/>
    </xf>
    <xf numFmtId="4" fontId="65" fillId="16" borderId="55" xfId="352" applyNumberFormat="1" applyFont="1" applyFill="1" applyBorder="1" applyAlignment="1">
      <alignment horizontal="center" vertical="top" wrapText="1"/>
    </xf>
    <xf numFmtId="4" fontId="65" fillId="16" borderId="51" xfId="352" applyNumberFormat="1" applyFont="1" applyFill="1" applyBorder="1" applyAlignment="1">
      <alignment horizontal="center" vertical="top" wrapText="1"/>
    </xf>
    <xf numFmtId="187" fontId="55" fillId="0" borderId="41" xfId="418" applyNumberFormat="1" applyFont="1" applyFill="1" applyBorder="1" applyAlignment="1" applyProtection="1">
      <alignment horizontal="center" vertical="center" wrapText="1"/>
      <protection locked="0"/>
    </xf>
    <xf numFmtId="187" fontId="55" fillId="0" borderId="42" xfId="418" applyNumberFormat="1" applyFont="1" applyFill="1" applyBorder="1" applyAlignment="1" applyProtection="1">
      <alignment horizontal="center" vertical="center" wrapText="1"/>
      <protection locked="0"/>
    </xf>
    <xf numFmtId="4" fontId="58" fillId="16" borderId="74" xfId="352" applyNumberFormat="1" applyFont="1" applyFill="1" applyBorder="1" applyAlignment="1">
      <alignment vertical="top" wrapText="1"/>
    </xf>
    <xf numFmtId="0" fontId="58" fillId="0" borderId="0" xfId="352" applyFont="1" applyFill="1" applyAlignment="1">
      <alignment horizontal="right" vertical="top"/>
    </xf>
    <xf numFmtId="0" fontId="55" fillId="0" borderId="0" xfId="352" applyFont="1"/>
    <xf numFmtId="0" fontId="58" fillId="0" borderId="0" xfId="352" applyFont="1" applyFill="1" applyAlignment="1">
      <alignment horizontal="center" vertical="top"/>
    </xf>
    <xf numFmtId="3" fontId="58" fillId="0" borderId="0" xfId="352" applyNumberFormat="1" applyFont="1" applyFill="1" applyAlignment="1">
      <alignment horizontal="center" vertical="top"/>
    </xf>
    <xf numFmtId="0" fontId="55" fillId="0" borderId="24" xfId="352" applyFont="1" applyFill="1" applyBorder="1" applyAlignment="1">
      <alignment horizontal="center" vertical="center"/>
    </xf>
    <xf numFmtId="1" fontId="55" fillId="0" borderId="39" xfId="371" quotePrefix="1" applyNumberFormat="1" applyFont="1" applyFill="1" applyBorder="1" applyAlignment="1" applyProtection="1">
      <alignment horizontal="center" vertical="center"/>
      <protection locked="0"/>
    </xf>
    <xf numFmtId="1" fontId="55" fillId="0" borderId="57" xfId="371" quotePrefix="1" applyNumberFormat="1" applyFont="1" applyFill="1" applyBorder="1" applyAlignment="1" applyProtection="1">
      <alignment horizontal="center" vertical="center"/>
      <protection locked="0"/>
    </xf>
    <xf numFmtId="1" fontId="55" fillId="0" borderId="58" xfId="371" quotePrefix="1" applyNumberFormat="1" applyFont="1" applyFill="1" applyBorder="1" applyAlignment="1" applyProtection="1">
      <alignment horizontal="center" vertical="center"/>
      <protection locked="0"/>
    </xf>
    <xf numFmtId="1" fontId="55" fillId="0" borderId="30" xfId="371" quotePrefix="1" applyNumberFormat="1" applyFont="1" applyFill="1" applyBorder="1" applyAlignment="1" applyProtection="1">
      <alignment horizontal="center" vertical="center"/>
      <protection locked="0"/>
    </xf>
    <xf numFmtId="1" fontId="55" fillId="0" borderId="32" xfId="371" quotePrefix="1" applyNumberFormat="1" applyFont="1" applyFill="1" applyBorder="1" applyAlignment="1" applyProtection="1">
      <alignment horizontal="center" vertical="center"/>
      <protection locked="0"/>
    </xf>
    <xf numFmtId="1" fontId="55" fillId="0" borderId="36" xfId="371" quotePrefix="1" applyNumberFormat="1" applyFont="1" applyFill="1" applyBorder="1" applyAlignment="1" applyProtection="1">
      <alignment horizontal="center" vertical="center"/>
      <protection locked="0"/>
    </xf>
    <xf numFmtId="1" fontId="55" fillId="0" borderId="43" xfId="371" quotePrefix="1" applyNumberFormat="1" applyFont="1" applyFill="1" applyBorder="1" applyAlignment="1" applyProtection="1">
      <alignment horizontal="center" vertical="center"/>
      <protection locked="0"/>
    </xf>
    <xf numFmtId="0" fontId="55" fillId="0" borderId="24" xfId="352" applyFont="1" applyBorder="1"/>
    <xf numFmtId="0" fontId="58" fillId="0" borderId="58" xfId="352" applyNumberFormat="1" applyFont="1" applyFill="1" applyBorder="1" applyAlignment="1">
      <alignment horizontal="center" vertical="center" wrapText="1"/>
    </xf>
    <xf numFmtId="0" fontId="55" fillId="0" borderId="57" xfId="352" applyFont="1" applyFill="1" applyBorder="1" applyAlignment="1">
      <alignment horizontal="center" vertical="top"/>
    </xf>
    <xf numFmtId="2" fontId="58" fillId="0" borderId="58" xfId="352" applyNumberFormat="1" applyFont="1" applyFill="1" applyBorder="1" applyAlignment="1">
      <alignment horizontal="center" vertical="top" wrapText="1"/>
    </xf>
    <xf numFmtId="0" fontId="55" fillId="0" borderId="25" xfId="352" applyFont="1" applyFill="1" applyBorder="1" applyAlignment="1">
      <alignment horizontal="center" vertical="top"/>
    </xf>
    <xf numFmtId="3" fontId="58" fillId="0" borderId="69" xfId="352" applyNumberFormat="1" applyFont="1" applyFill="1" applyBorder="1" applyAlignment="1">
      <alignment horizontal="center" vertical="center" wrapText="1"/>
    </xf>
    <xf numFmtId="4" fontId="58" fillId="28" borderId="99" xfId="352" applyNumberFormat="1" applyFont="1" applyFill="1" applyBorder="1" applyAlignment="1">
      <alignment horizontal="right" vertical="top" wrapText="1"/>
    </xf>
    <xf numFmtId="3" fontId="58" fillId="28" borderId="78" xfId="352" applyNumberFormat="1" applyFont="1" applyFill="1" applyBorder="1" applyAlignment="1">
      <alignment horizontal="right" vertical="top" wrapText="1"/>
    </xf>
    <xf numFmtId="3" fontId="58" fillId="28" borderId="26" xfId="352" applyNumberFormat="1" applyFont="1" applyFill="1" applyBorder="1" applyAlignment="1">
      <alignment horizontal="right" vertical="top" wrapText="1"/>
    </xf>
    <xf numFmtId="3" fontId="58" fillId="28" borderId="60" xfId="352" applyNumberFormat="1" applyFont="1" applyFill="1" applyBorder="1" applyAlignment="1">
      <alignment horizontal="right" vertical="top" wrapText="1"/>
    </xf>
    <xf numFmtId="3" fontId="58" fillId="28" borderId="69" xfId="352" applyNumberFormat="1" applyFont="1" applyFill="1" applyBorder="1" applyAlignment="1">
      <alignment horizontal="center" vertical="top" wrapText="1"/>
    </xf>
    <xf numFmtId="3" fontId="58" fillId="0" borderId="72" xfId="352" applyNumberFormat="1" applyFont="1" applyFill="1" applyBorder="1" applyAlignment="1">
      <alignment horizontal="center" vertical="center" wrapText="1"/>
    </xf>
    <xf numFmtId="3" fontId="58" fillId="0" borderId="67" xfId="352" applyNumberFormat="1" applyFont="1" applyFill="1" applyBorder="1" applyAlignment="1">
      <alignment horizontal="center" vertical="center" wrapText="1"/>
    </xf>
    <xf numFmtId="3" fontId="58" fillId="30" borderId="8" xfId="352" applyNumberFormat="1" applyFont="1" applyFill="1" applyBorder="1" applyAlignment="1">
      <alignment horizontal="center" vertical="center" wrapText="1"/>
    </xf>
    <xf numFmtId="3" fontId="58" fillId="30" borderId="40" xfId="352" applyNumberFormat="1" applyFont="1" applyFill="1" applyBorder="1" applyAlignment="1">
      <alignment horizontal="center" vertical="center" wrapText="1"/>
    </xf>
    <xf numFmtId="3" fontId="58" fillId="30" borderId="32" xfId="352" applyNumberFormat="1" applyFont="1" applyFill="1" applyBorder="1" applyAlignment="1">
      <alignment horizontal="center" vertical="center" wrapText="1"/>
    </xf>
    <xf numFmtId="3" fontId="58" fillId="30" borderId="36" xfId="352" applyNumberFormat="1" applyFont="1" applyFill="1" applyBorder="1" applyAlignment="1">
      <alignment horizontal="center" vertical="center" wrapText="1"/>
    </xf>
    <xf numFmtId="0" fontId="55" fillId="0" borderId="18" xfId="352" applyFont="1" applyBorder="1"/>
    <xf numFmtId="4" fontId="58" fillId="0" borderId="18" xfId="352" applyNumberFormat="1" applyFont="1" applyFill="1" applyBorder="1" applyAlignment="1">
      <alignment vertical="top" wrapText="1"/>
    </xf>
    <xf numFmtId="4" fontId="58" fillId="0" borderId="70" xfId="352" applyNumberFormat="1" applyFont="1" applyFill="1" applyBorder="1" applyAlignment="1">
      <alignment vertical="top" wrapText="1"/>
    </xf>
    <xf numFmtId="4" fontId="58" fillId="0" borderId="0" xfId="352" applyNumberFormat="1" applyFont="1" applyFill="1" applyBorder="1" applyAlignment="1">
      <alignment vertical="top" wrapText="1"/>
    </xf>
    <xf numFmtId="4" fontId="58" fillId="0" borderId="57" xfId="352" applyNumberFormat="1" applyFont="1" applyFill="1" applyBorder="1" applyAlignment="1">
      <alignment horizontal="center" vertical="center" wrapText="1"/>
    </xf>
    <xf numFmtId="4" fontId="58" fillId="0" borderId="23" xfId="352" applyNumberFormat="1" applyFont="1" applyFill="1" applyBorder="1" applyAlignment="1">
      <alignment horizontal="center" vertical="center" wrapText="1"/>
    </xf>
    <xf numFmtId="4" fontId="58" fillId="0" borderId="19" xfId="352" applyNumberFormat="1" applyFont="1" applyFill="1" applyBorder="1" applyAlignment="1">
      <alignment horizontal="center" vertical="center" wrapText="1"/>
    </xf>
    <xf numFmtId="4" fontId="58" fillId="0" borderId="34" xfId="352" applyNumberFormat="1" applyFont="1" applyFill="1" applyBorder="1" applyAlignment="1">
      <alignment horizontal="center" vertical="center" wrapText="1"/>
    </xf>
    <xf numFmtId="4" fontId="65" fillId="28" borderId="18" xfId="352" applyNumberFormat="1" applyFont="1" applyFill="1" applyBorder="1" applyAlignment="1">
      <alignment vertical="top" wrapText="1"/>
    </xf>
    <xf numFmtId="4" fontId="65" fillId="28" borderId="20" xfId="352" applyNumberFormat="1" applyFont="1" applyFill="1" applyBorder="1" applyAlignment="1">
      <alignment vertical="top" wrapText="1"/>
    </xf>
    <xf numFmtId="4" fontId="65" fillId="28" borderId="34" xfId="352" applyNumberFormat="1" applyFont="1" applyFill="1" applyBorder="1" applyAlignment="1">
      <alignment horizontal="center" vertical="top" wrapText="1"/>
    </xf>
    <xf numFmtId="4" fontId="58" fillId="28" borderId="23" xfId="352" applyNumberFormat="1" applyFont="1" applyFill="1" applyBorder="1" applyAlignment="1">
      <alignment horizontal="center" vertical="top" wrapText="1"/>
    </xf>
    <xf numFmtId="4" fontId="65" fillId="28" borderId="19" xfId="352" applyNumberFormat="1" applyFont="1" applyFill="1" applyBorder="1" applyAlignment="1">
      <alignment horizontal="center" vertical="top" wrapText="1"/>
    </xf>
    <xf numFmtId="4" fontId="58" fillId="28" borderId="19" xfId="352" applyNumberFormat="1" applyFont="1" applyFill="1" applyBorder="1" applyAlignment="1">
      <alignment horizontal="center" vertical="top" wrapText="1"/>
    </xf>
    <xf numFmtId="4" fontId="58" fillId="28" borderId="22" xfId="352" applyNumberFormat="1" applyFont="1" applyFill="1" applyBorder="1" applyAlignment="1">
      <alignment horizontal="center" vertical="top" wrapText="1"/>
    </xf>
    <xf numFmtId="3" fontId="55" fillId="28" borderId="70" xfId="352" applyNumberFormat="1" applyFont="1" applyFill="1" applyBorder="1" applyAlignment="1">
      <alignment horizontal="center" vertical="center" wrapText="1"/>
    </xf>
    <xf numFmtId="0" fontId="55" fillId="30" borderId="39" xfId="352" applyFont="1" applyFill="1" applyBorder="1"/>
    <xf numFmtId="4" fontId="58" fillId="30" borderId="39" xfId="352" applyNumberFormat="1" applyFont="1" applyFill="1" applyBorder="1" applyAlignment="1">
      <alignment vertical="top" wrapText="1"/>
    </xf>
    <xf numFmtId="4" fontId="58" fillId="30" borderId="8" xfId="352" applyNumberFormat="1" applyFont="1" applyFill="1" applyBorder="1" applyAlignment="1">
      <alignment vertical="top" wrapText="1"/>
    </xf>
    <xf numFmtId="4" fontId="58" fillId="30" borderId="2" xfId="352" applyNumberFormat="1" applyFont="1" applyFill="1" applyBorder="1" applyAlignment="1">
      <alignment vertical="top" wrapText="1"/>
    </xf>
    <xf numFmtId="4" fontId="58" fillId="30" borderId="40" xfId="352" applyNumberFormat="1" applyFont="1" applyFill="1" applyBorder="1" applyAlignment="1">
      <alignment horizontal="center" vertical="center" wrapText="1"/>
    </xf>
    <xf numFmtId="4" fontId="58" fillId="30" borderId="32" xfId="352" applyNumberFormat="1" applyFont="1" applyFill="1" applyBorder="1" applyAlignment="1">
      <alignment horizontal="center" vertical="center" wrapText="1"/>
    </xf>
    <xf numFmtId="4" fontId="58" fillId="30" borderId="36" xfId="352" applyNumberFormat="1" applyFont="1" applyFill="1" applyBorder="1" applyAlignment="1">
      <alignment horizontal="center" vertical="center" wrapText="1"/>
    </xf>
    <xf numFmtId="4" fontId="65" fillId="30" borderId="39" xfId="352" applyNumberFormat="1" applyFont="1" applyFill="1" applyBorder="1" applyAlignment="1">
      <alignment vertical="top" wrapText="1"/>
    </xf>
    <xf numFmtId="4" fontId="65" fillId="30" borderId="30" xfId="352" applyNumberFormat="1" applyFont="1" applyFill="1" applyBorder="1" applyAlignment="1">
      <alignment vertical="top" wrapText="1"/>
    </xf>
    <xf numFmtId="4" fontId="65" fillId="30" borderId="36" xfId="352" applyNumberFormat="1" applyFont="1" applyFill="1" applyBorder="1" applyAlignment="1">
      <alignment horizontal="center" vertical="top" wrapText="1"/>
    </xf>
    <xf numFmtId="4" fontId="58" fillId="30" borderId="40" xfId="352" applyNumberFormat="1" applyFont="1" applyFill="1" applyBorder="1" applyAlignment="1">
      <alignment horizontal="center" vertical="top" wrapText="1"/>
    </xf>
    <xf numFmtId="4" fontId="65" fillId="30" borderId="32" xfId="352" applyNumberFormat="1" applyFont="1" applyFill="1" applyBorder="1" applyAlignment="1">
      <alignment horizontal="center" vertical="top" wrapText="1"/>
    </xf>
    <xf numFmtId="4" fontId="58" fillId="30" borderId="32" xfId="352" applyNumberFormat="1" applyFont="1" applyFill="1" applyBorder="1" applyAlignment="1">
      <alignment horizontal="center" vertical="top" wrapText="1"/>
    </xf>
    <xf numFmtId="4" fontId="58" fillId="30" borderId="31" xfId="352" applyNumberFormat="1" applyFont="1" applyFill="1" applyBorder="1" applyAlignment="1">
      <alignment horizontal="center" vertical="top" wrapText="1"/>
    </xf>
    <xf numFmtId="0" fontId="55" fillId="0" borderId="62" xfId="352" applyFont="1" applyBorder="1"/>
    <xf numFmtId="4" fontId="58" fillId="0" borderId="62" xfId="352" applyNumberFormat="1" applyFont="1" applyFill="1" applyBorder="1" applyAlignment="1">
      <alignment vertical="top" wrapText="1"/>
    </xf>
    <xf numFmtId="4" fontId="58" fillId="0" borderId="69" xfId="352" applyNumberFormat="1" applyFont="1" applyFill="1" applyBorder="1" applyAlignment="1">
      <alignment vertical="top" wrapText="1"/>
    </xf>
    <xf numFmtId="4" fontId="58" fillId="0" borderId="99" xfId="352" applyNumberFormat="1" applyFont="1" applyFill="1" applyBorder="1" applyAlignment="1">
      <alignment vertical="top" wrapText="1"/>
    </xf>
    <xf numFmtId="4" fontId="58" fillId="0" borderId="78" xfId="352" applyNumberFormat="1" applyFont="1" applyFill="1" applyBorder="1" applyAlignment="1">
      <alignment horizontal="center" vertical="center" wrapText="1"/>
    </xf>
    <xf numFmtId="4" fontId="58" fillId="0" borderId="26" xfId="352" applyNumberFormat="1" applyFont="1" applyFill="1" applyBorder="1" applyAlignment="1">
      <alignment horizontal="center" vertical="center" wrapText="1"/>
    </xf>
    <xf numFmtId="4" fontId="58" fillId="0" borderId="53" xfId="352" applyNumberFormat="1" applyFont="1" applyFill="1" applyBorder="1" applyAlignment="1">
      <alignment horizontal="center" vertical="center" wrapText="1"/>
    </xf>
    <xf numFmtId="4" fontId="65" fillId="28" borderId="62" xfId="352" applyNumberFormat="1" applyFont="1" applyFill="1" applyBorder="1" applyAlignment="1">
      <alignment vertical="top" wrapText="1"/>
    </xf>
    <xf numFmtId="4" fontId="65" fillId="28" borderId="52" xfId="352" applyNumberFormat="1" applyFont="1" applyFill="1" applyBorder="1" applyAlignment="1">
      <alignment vertical="top" wrapText="1"/>
    </xf>
    <xf numFmtId="4" fontId="65" fillId="28" borderId="53" xfId="352" applyNumberFormat="1" applyFont="1" applyFill="1" applyBorder="1" applyAlignment="1">
      <alignment horizontal="center" vertical="top" wrapText="1"/>
    </xf>
    <xf numFmtId="4" fontId="58" fillId="28" borderId="78" xfId="352" applyNumberFormat="1" applyFont="1" applyFill="1" applyBorder="1" applyAlignment="1">
      <alignment horizontal="center" vertical="top" wrapText="1"/>
    </xf>
    <xf numFmtId="4" fontId="65" fillId="28" borderId="26" xfId="352" applyNumberFormat="1" applyFont="1" applyFill="1" applyBorder="1" applyAlignment="1">
      <alignment horizontal="center" vertical="top" wrapText="1"/>
    </xf>
    <xf numFmtId="4" fontId="58" fillId="28" borderId="26" xfId="352" applyNumberFormat="1" applyFont="1" applyFill="1" applyBorder="1" applyAlignment="1">
      <alignment horizontal="center" vertical="top" wrapText="1"/>
    </xf>
    <xf numFmtId="4" fontId="58" fillId="28" borderId="60" xfId="352" applyNumberFormat="1" applyFont="1" applyFill="1" applyBorder="1" applyAlignment="1">
      <alignment horizontal="center" vertical="top" wrapText="1"/>
    </xf>
    <xf numFmtId="3" fontId="58" fillId="28" borderId="69" xfId="352" applyNumberFormat="1" applyFont="1" applyFill="1" applyBorder="1" applyAlignment="1">
      <alignment horizontal="center" vertical="center" wrapText="1"/>
    </xf>
    <xf numFmtId="0" fontId="55" fillId="0" borderId="74" xfId="352" applyFont="1" applyBorder="1"/>
    <xf numFmtId="1" fontId="58" fillId="0" borderId="74" xfId="352" applyNumberFormat="1" applyFont="1" applyFill="1" applyBorder="1" applyAlignment="1">
      <alignment horizontal="left" vertical="center" wrapText="1"/>
    </xf>
    <xf numFmtId="0" fontId="58" fillId="0" borderId="72" xfId="352" applyFont="1" applyFill="1" applyBorder="1" applyAlignment="1">
      <alignment vertical="top" wrapText="1"/>
    </xf>
    <xf numFmtId="4" fontId="58" fillId="0" borderId="3" xfId="352" applyNumberFormat="1" applyFont="1" applyFill="1" applyBorder="1" applyAlignment="1">
      <alignment vertical="top" wrapText="1"/>
    </xf>
    <xf numFmtId="4" fontId="58" fillId="0" borderId="38" xfId="352" applyNumberFormat="1" applyFont="1" applyFill="1" applyBorder="1" applyAlignment="1">
      <alignment horizontal="center" vertical="center" wrapText="1"/>
    </xf>
    <xf numFmtId="4" fontId="58" fillId="0" borderId="4" xfId="352" applyNumberFormat="1" applyFont="1" applyFill="1" applyBorder="1" applyAlignment="1">
      <alignment horizontal="center" vertical="center" wrapText="1"/>
    </xf>
    <xf numFmtId="4" fontId="58" fillId="0" borderId="35" xfId="352" applyNumberFormat="1" applyFont="1" applyFill="1" applyBorder="1" applyAlignment="1">
      <alignment horizontal="center" vertical="center" wrapText="1"/>
    </xf>
    <xf numFmtId="4" fontId="65" fillId="28" borderId="74" xfId="352" applyNumberFormat="1" applyFont="1" applyFill="1" applyBorder="1" applyAlignment="1">
      <alignment vertical="top" wrapText="1"/>
    </xf>
    <xf numFmtId="0" fontId="65" fillId="28" borderId="21" xfId="352" applyFont="1" applyFill="1" applyBorder="1" applyAlignment="1">
      <alignment vertical="top" wrapText="1"/>
    </xf>
    <xf numFmtId="4" fontId="65" fillId="28" borderId="35" xfId="352" applyNumberFormat="1" applyFont="1" applyFill="1" applyBorder="1" applyAlignment="1">
      <alignment horizontal="center" vertical="top" wrapText="1"/>
    </xf>
    <xf numFmtId="4" fontId="58" fillId="28" borderId="38" xfId="352" applyNumberFormat="1" applyFont="1" applyFill="1" applyBorder="1" applyAlignment="1">
      <alignment horizontal="center" vertical="top" wrapText="1"/>
    </xf>
    <xf numFmtId="4" fontId="65" fillId="28" borderId="4" xfId="352" applyNumberFormat="1" applyFont="1" applyFill="1" applyBorder="1" applyAlignment="1">
      <alignment horizontal="center" vertical="top" wrapText="1"/>
    </xf>
    <xf numFmtId="4" fontId="58" fillId="28" borderId="4" xfId="352" applyNumberFormat="1" applyFont="1" applyFill="1" applyBorder="1" applyAlignment="1">
      <alignment horizontal="center" vertical="top" wrapText="1"/>
    </xf>
    <xf numFmtId="4" fontId="58" fillId="28" borderId="15" xfId="352" applyNumberFormat="1" applyFont="1" applyFill="1" applyBorder="1" applyAlignment="1">
      <alignment horizontal="center" vertical="top" wrapText="1"/>
    </xf>
    <xf numFmtId="4" fontId="55" fillId="0" borderId="74" xfId="352" applyNumberFormat="1" applyFont="1" applyFill="1" applyBorder="1" applyAlignment="1">
      <alignment horizontal="left" vertical="center" wrapText="1"/>
    </xf>
    <xf numFmtId="2" fontId="55" fillId="0" borderId="72" xfId="352" applyNumberFormat="1" applyFont="1" applyFill="1" applyBorder="1" applyAlignment="1">
      <alignment horizontal="center" vertical="top" wrapText="1"/>
    </xf>
    <xf numFmtId="2" fontId="66" fillId="28" borderId="21" xfId="352" applyNumberFormat="1" applyFont="1" applyFill="1" applyBorder="1" applyAlignment="1">
      <alignment horizontal="center" vertical="top" wrapText="1"/>
    </xf>
    <xf numFmtId="49" fontId="55" fillId="0" borderId="74" xfId="368" applyNumberFormat="1" applyFont="1" applyFill="1" applyBorder="1" applyAlignment="1">
      <alignment horizontal="left" vertical="center" wrapText="1"/>
    </xf>
    <xf numFmtId="49" fontId="55" fillId="0" borderId="74" xfId="419" applyNumberFormat="1" applyFont="1" applyBorder="1" applyAlignment="1">
      <alignment horizontal="left" vertical="center" wrapText="1"/>
    </xf>
    <xf numFmtId="0" fontId="55" fillId="0" borderId="72" xfId="419" applyNumberFormat="1" applyFont="1" applyBorder="1" applyAlignment="1">
      <alignment horizontal="left" vertical="center" wrapText="1"/>
    </xf>
    <xf numFmtId="4" fontId="58" fillId="0" borderId="74" xfId="352" applyNumberFormat="1" applyFont="1" applyFill="1" applyBorder="1" applyAlignment="1">
      <alignment vertical="top" wrapText="1"/>
    </xf>
    <xf numFmtId="4" fontId="58" fillId="0" borderId="72" xfId="352" applyNumberFormat="1" applyFont="1" applyFill="1" applyBorder="1" applyAlignment="1">
      <alignment vertical="top" wrapText="1"/>
    </xf>
    <xf numFmtId="4" fontId="65" fillId="28" borderId="21" xfId="352" applyNumberFormat="1" applyFont="1" applyFill="1" applyBorder="1" applyAlignment="1">
      <alignment vertical="top" wrapText="1"/>
    </xf>
    <xf numFmtId="0" fontId="55" fillId="0" borderId="75" xfId="352" applyFont="1" applyBorder="1"/>
    <xf numFmtId="0" fontId="55" fillId="0" borderId="75" xfId="371" applyFont="1" applyFill="1" applyBorder="1" applyAlignment="1" applyProtection="1">
      <alignment vertical="top" wrapText="1"/>
      <protection locked="0"/>
    </xf>
    <xf numFmtId="2" fontId="55" fillId="0" borderId="67" xfId="352" applyNumberFormat="1" applyFont="1" applyFill="1" applyBorder="1" applyAlignment="1">
      <alignment horizontal="center" vertical="top" wrapText="1"/>
    </xf>
    <xf numFmtId="4" fontId="58" fillId="0" borderId="109" xfId="352" applyNumberFormat="1" applyFont="1" applyFill="1" applyBorder="1" applyAlignment="1">
      <alignment vertical="top" wrapText="1"/>
    </xf>
    <xf numFmtId="4" fontId="58" fillId="0" borderId="47" xfId="352" applyNumberFormat="1" applyFont="1" applyFill="1" applyBorder="1" applyAlignment="1">
      <alignment horizontal="center" vertical="center" wrapText="1"/>
    </xf>
    <xf numFmtId="4" fontId="58" fillId="0" borderId="48" xfId="352" applyNumberFormat="1" applyFont="1" applyFill="1" applyBorder="1" applyAlignment="1">
      <alignment horizontal="center" vertical="center" wrapText="1"/>
    </xf>
    <xf numFmtId="4" fontId="58" fillId="0" borderId="51" xfId="352" applyNumberFormat="1" applyFont="1" applyFill="1" applyBorder="1" applyAlignment="1">
      <alignment horizontal="center" vertical="center" wrapText="1"/>
    </xf>
    <xf numFmtId="4" fontId="65" fillId="28" borderId="75" xfId="352" applyNumberFormat="1" applyFont="1" applyFill="1" applyBorder="1" applyAlignment="1">
      <alignment vertical="top" wrapText="1"/>
    </xf>
    <xf numFmtId="2" fontId="66" fillId="28" borderId="50" xfId="352" applyNumberFormat="1" applyFont="1" applyFill="1" applyBorder="1" applyAlignment="1">
      <alignment horizontal="center" vertical="top" wrapText="1"/>
    </xf>
    <xf numFmtId="4" fontId="65" fillId="28" borderId="51" xfId="352" applyNumberFormat="1" applyFont="1" applyFill="1" applyBorder="1" applyAlignment="1">
      <alignment horizontal="center" vertical="top" wrapText="1"/>
    </xf>
    <xf numFmtId="4" fontId="58" fillId="28" borderId="47" xfId="352" applyNumberFormat="1" applyFont="1" applyFill="1" applyBorder="1" applyAlignment="1">
      <alignment horizontal="center" vertical="top" wrapText="1"/>
    </xf>
    <xf numFmtId="4" fontId="65" fillId="28" borderId="48" xfId="352" applyNumberFormat="1" applyFont="1" applyFill="1" applyBorder="1" applyAlignment="1">
      <alignment horizontal="center" vertical="top" wrapText="1"/>
    </xf>
    <xf numFmtId="4" fontId="58" fillId="28" borderId="48" xfId="352" applyNumberFormat="1" applyFont="1" applyFill="1" applyBorder="1" applyAlignment="1">
      <alignment horizontal="center" vertical="top" wrapText="1"/>
    </xf>
    <xf numFmtId="4" fontId="58" fillId="28" borderId="49" xfId="352" applyNumberFormat="1" applyFont="1" applyFill="1" applyBorder="1" applyAlignment="1">
      <alignment horizontal="center" vertical="top" wrapText="1"/>
    </xf>
    <xf numFmtId="3" fontId="55" fillId="28" borderId="67" xfId="352" applyNumberFormat="1" applyFont="1" applyFill="1" applyBorder="1" applyAlignment="1">
      <alignment horizontal="center" vertical="center" wrapText="1"/>
    </xf>
    <xf numFmtId="4" fontId="58" fillId="16" borderId="110" xfId="352" applyNumberFormat="1" applyFont="1" applyFill="1" applyBorder="1" applyAlignment="1">
      <alignment vertical="top" wrapText="1"/>
    </xf>
    <xf numFmtId="4" fontId="58" fillId="16" borderId="94" xfId="352" applyNumberFormat="1" applyFont="1" applyFill="1" applyBorder="1" applyAlignment="1">
      <alignment vertical="top" wrapText="1"/>
    </xf>
    <xf numFmtId="4" fontId="58" fillId="16" borderId="105" xfId="352" applyNumberFormat="1" applyFont="1" applyFill="1" applyBorder="1" applyAlignment="1">
      <alignment vertical="top" wrapText="1"/>
    </xf>
    <xf numFmtId="3" fontId="58" fillId="16" borderId="94" xfId="352" applyNumberFormat="1" applyFont="1" applyFill="1" applyBorder="1" applyAlignment="1">
      <alignment horizontal="center" vertical="center" wrapText="1"/>
    </xf>
    <xf numFmtId="4" fontId="58" fillId="16" borderId="96" xfId="352" applyNumberFormat="1" applyFont="1" applyFill="1" applyBorder="1" applyAlignment="1">
      <alignment horizontal="center" vertical="center" wrapText="1"/>
    </xf>
    <xf numFmtId="4" fontId="58" fillId="16" borderId="80" xfId="352" applyNumberFormat="1" applyFont="1" applyFill="1" applyBorder="1" applyAlignment="1">
      <alignment horizontal="center" vertical="center" wrapText="1"/>
    </xf>
    <xf numFmtId="4" fontId="58" fillId="16" borderId="81" xfId="352" applyNumberFormat="1" applyFont="1" applyFill="1" applyBorder="1" applyAlignment="1">
      <alignment horizontal="center" vertical="center" wrapText="1"/>
    </xf>
    <xf numFmtId="4" fontId="65" fillId="16" borderId="110" xfId="352" applyNumberFormat="1" applyFont="1" applyFill="1" applyBorder="1" applyAlignment="1">
      <alignment vertical="top" wrapText="1"/>
    </xf>
    <xf numFmtId="4" fontId="65" fillId="16" borderId="91" xfId="352" applyNumberFormat="1" applyFont="1" applyFill="1" applyBorder="1" applyAlignment="1">
      <alignment vertical="top" wrapText="1"/>
    </xf>
    <xf numFmtId="4" fontId="65" fillId="16" borderId="81" xfId="352" applyNumberFormat="1" applyFont="1" applyFill="1" applyBorder="1" applyAlignment="1">
      <alignment horizontal="center" vertical="top" wrapText="1"/>
    </xf>
    <xf numFmtId="4" fontId="58" fillId="16" borderId="96" xfId="352" applyNumberFormat="1" applyFont="1" applyFill="1" applyBorder="1" applyAlignment="1">
      <alignment horizontal="center" vertical="top" wrapText="1"/>
    </xf>
    <xf numFmtId="4" fontId="65" fillId="16" borderId="80" xfId="352" applyNumberFormat="1" applyFont="1" applyFill="1" applyBorder="1" applyAlignment="1">
      <alignment horizontal="center" vertical="top" wrapText="1"/>
    </xf>
    <xf numFmtId="4" fontId="58" fillId="16" borderId="80" xfId="352" applyNumberFormat="1" applyFont="1" applyFill="1" applyBorder="1" applyAlignment="1">
      <alignment horizontal="center" vertical="top" wrapText="1"/>
    </xf>
    <xf numFmtId="4" fontId="58" fillId="16" borderId="87" xfId="352" applyNumberFormat="1" applyFont="1" applyFill="1" applyBorder="1" applyAlignment="1">
      <alignment horizontal="center" vertical="top" wrapText="1"/>
    </xf>
    <xf numFmtId="3" fontId="58" fillId="16" borderId="94" xfId="352" applyNumberFormat="1" applyFont="1" applyFill="1" applyBorder="1" applyAlignment="1">
      <alignment horizontal="center" vertical="top" wrapText="1"/>
    </xf>
    <xf numFmtId="0" fontId="58" fillId="16" borderId="111" xfId="372" applyFont="1" applyFill="1" applyBorder="1" applyAlignment="1">
      <alignment horizontal="left" vertical="top"/>
    </xf>
    <xf numFmtId="9" fontId="55" fillId="16" borderId="95" xfId="352" applyNumberFormat="1" applyFont="1" applyFill="1" applyBorder="1" applyAlignment="1">
      <alignment horizontal="center" vertical="top" wrapText="1"/>
    </xf>
    <xf numFmtId="9" fontId="58" fillId="16" borderId="113" xfId="420" applyFont="1" applyFill="1" applyBorder="1" applyAlignment="1">
      <alignment horizontal="center" vertical="top" wrapText="1"/>
    </xf>
    <xf numFmtId="3" fontId="58" fillId="16" borderId="95" xfId="420" applyNumberFormat="1" applyFont="1" applyFill="1" applyBorder="1" applyAlignment="1">
      <alignment horizontal="center" vertical="center" wrapText="1"/>
    </xf>
    <xf numFmtId="9" fontId="58" fillId="16" borderId="97" xfId="420" applyFont="1" applyFill="1" applyBorder="1" applyAlignment="1">
      <alignment horizontal="center" vertical="center" wrapText="1"/>
    </xf>
    <xf numFmtId="9" fontId="58" fillId="16" borderId="82" xfId="420" applyFont="1" applyFill="1" applyBorder="1" applyAlignment="1">
      <alignment horizontal="center" vertical="center" wrapText="1"/>
    </xf>
    <xf numFmtId="9" fontId="58" fillId="16" borderId="83" xfId="420" applyFont="1" applyFill="1" applyBorder="1" applyAlignment="1">
      <alignment horizontal="center" vertical="center" wrapText="1"/>
    </xf>
    <xf numFmtId="9" fontId="65" fillId="16" borderId="111" xfId="420" applyFont="1" applyFill="1" applyBorder="1" applyAlignment="1">
      <alignment horizontal="center" vertical="top" wrapText="1"/>
    </xf>
    <xf numFmtId="4" fontId="65" fillId="16" borderId="92" xfId="352" applyNumberFormat="1" applyFont="1" applyFill="1" applyBorder="1" applyAlignment="1">
      <alignment horizontal="center" vertical="top" wrapText="1"/>
    </xf>
    <xf numFmtId="4" fontId="65" fillId="16" borderId="83" xfId="352" applyNumberFormat="1" applyFont="1" applyFill="1" applyBorder="1" applyAlignment="1">
      <alignment horizontal="center" vertical="top" wrapText="1"/>
    </xf>
    <xf numFmtId="2" fontId="66" fillId="16" borderId="92" xfId="352" applyNumberFormat="1" applyFont="1" applyFill="1" applyBorder="1" applyAlignment="1">
      <alignment horizontal="center" vertical="top" wrapText="1"/>
    </xf>
    <xf numFmtId="4" fontId="58" fillId="16" borderId="97" xfId="352" applyNumberFormat="1" applyFont="1" applyFill="1" applyBorder="1" applyAlignment="1">
      <alignment horizontal="center" vertical="top" wrapText="1"/>
    </xf>
    <xf numFmtId="4" fontId="65" fillId="16" borderId="82" xfId="352" applyNumberFormat="1" applyFont="1" applyFill="1" applyBorder="1" applyAlignment="1">
      <alignment horizontal="center" vertical="top" wrapText="1"/>
    </xf>
    <xf numFmtId="4" fontId="58" fillId="16" borderId="82" xfId="352" applyNumberFormat="1" applyFont="1" applyFill="1" applyBorder="1" applyAlignment="1">
      <alignment horizontal="center" vertical="top" wrapText="1"/>
    </xf>
    <xf numFmtId="4" fontId="58" fillId="16" borderId="88" xfId="352" applyNumberFormat="1" applyFont="1" applyFill="1" applyBorder="1" applyAlignment="1">
      <alignment horizontal="center" vertical="top" wrapText="1"/>
    </xf>
    <xf numFmtId="3" fontId="58" fillId="16" borderId="95" xfId="352" applyNumberFormat="1" applyFont="1" applyFill="1" applyBorder="1" applyAlignment="1">
      <alignment horizontal="center" vertical="top" wrapText="1"/>
    </xf>
    <xf numFmtId="0" fontId="55" fillId="0" borderId="61" xfId="352" applyFont="1" applyBorder="1"/>
    <xf numFmtId="4" fontId="58" fillId="16" borderId="112" xfId="352" applyNumberFormat="1" applyFont="1" applyFill="1" applyBorder="1" applyAlignment="1">
      <alignment vertical="top" wrapText="1"/>
    </xf>
    <xf numFmtId="4" fontId="58" fillId="16" borderId="66" xfId="352" applyNumberFormat="1" applyFont="1" applyFill="1" applyBorder="1" applyAlignment="1">
      <alignment vertical="top" wrapText="1"/>
    </xf>
    <xf numFmtId="4" fontId="58" fillId="16" borderId="114" xfId="352" applyNumberFormat="1" applyFont="1" applyFill="1" applyBorder="1" applyAlignment="1">
      <alignment vertical="top" wrapText="1"/>
    </xf>
    <xf numFmtId="3" fontId="58" fillId="16" borderId="66" xfId="352" applyNumberFormat="1" applyFont="1" applyFill="1" applyBorder="1" applyAlignment="1">
      <alignment horizontal="center" vertical="center" wrapText="1"/>
    </xf>
    <xf numFmtId="4" fontId="58" fillId="16" borderId="98" xfId="352" applyNumberFormat="1" applyFont="1" applyFill="1" applyBorder="1" applyAlignment="1">
      <alignment horizontal="center" vertical="center" wrapText="1"/>
    </xf>
    <xf numFmtId="4" fontId="58" fillId="16" borderId="84" xfId="352" applyNumberFormat="1" applyFont="1" applyFill="1" applyBorder="1" applyAlignment="1">
      <alignment horizontal="center" vertical="center" wrapText="1"/>
    </xf>
    <xf numFmtId="4" fontId="58" fillId="16" borderId="85" xfId="352" applyNumberFormat="1" applyFont="1" applyFill="1" applyBorder="1" applyAlignment="1">
      <alignment horizontal="center" vertical="center" wrapText="1"/>
    </xf>
    <xf numFmtId="4" fontId="65" fillId="16" borderId="112" xfId="352" applyNumberFormat="1" applyFont="1" applyFill="1" applyBorder="1" applyAlignment="1">
      <alignment vertical="top" wrapText="1"/>
    </xf>
    <xf numFmtId="4" fontId="65" fillId="16" borderId="93" xfId="352" applyNumberFormat="1" applyFont="1" applyFill="1" applyBorder="1" applyAlignment="1">
      <alignment vertical="top" wrapText="1"/>
    </xf>
    <xf numFmtId="4" fontId="65" fillId="16" borderId="85" xfId="352" applyNumberFormat="1" applyFont="1" applyFill="1" applyBorder="1" applyAlignment="1">
      <alignment horizontal="center" vertical="top" wrapText="1"/>
    </xf>
    <xf numFmtId="4" fontId="58" fillId="16" borderId="98" xfId="352" applyNumberFormat="1" applyFont="1" applyFill="1" applyBorder="1" applyAlignment="1">
      <alignment horizontal="center" vertical="top" wrapText="1"/>
    </xf>
    <xf numFmtId="4" fontId="65" fillId="16" borderId="84" xfId="352" applyNumberFormat="1" applyFont="1" applyFill="1" applyBorder="1" applyAlignment="1">
      <alignment horizontal="center" vertical="top" wrapText="1"/>
    </xf>
    <xf numFmtId="4" fontId="58" fillId="16" borderId="84" xfId="352" applyNumberFormat="1" applyFont="1" applyFill="1" applyBorder="1" applyAlignment="1">
      <alignment horizontal="center" vertical="top" wrapText="1"/>
    </xf>
    <xf numFmtId="4" fontId="58" fillId="16" borderId="89" xfId="352" applyNumberFormat="1" applyFont="1" applyFill="1" applyBorder="1" applyAlignment="1">
      <alignment horizontal="center" vertical="top" wrapText="1"/>
    </xf>
    <xf numFmtId="3" fontId="58" fillId="16" borderId="66" xfId="352" applyNumberFormat="1" applyFont="1" applyFill="1" applyBorder="1" applyAlignment="1">
      <alignment horizontal="center" vertical="top" wrapText="1"/>
    </xf>
    <xf numFmtId="4" fontId="58" fillId="16" borderId="72" xfId="352" applyNumberFormat="1" applyFont="1" applyFill="1" applyBorder="1" applyAlignment="1">
      <alignment vertical="top" wrapText="1"/>
    </xf>
    <xf numFmtId="4" fontId="58" fillId="16" borderId="3" xfId="352" applyNumberFormat="1" applyFont="1" applyFill="1" applyBorder="1" applyAlignment="1">
      <alignment vertical="top" wrapText="1"/>
    </xf>
    <xf numFmtId="4" fontId="58" fillId="16" borderId="72" xfId="352" applyNumberFormat="1" applyFont="1" applyFill="1" applyBorder="1" applyAlignment="1">
      <alignment horizontal="center" vertical="center" wrapText="1"/>
    </xf>
    <xf numFmtId="4" fontId="58" fillId="16" borderId="38" xfId="352" applyNumberFormat="1" applyFont="1" applyFill="1" applyBorder="1" applyAlignment="1">
      <alignment horizontal="center" vertical="center" wrapText="1"/>
    </xf>
    <xf numFmtId="4" fontId="58" fillId="16" borderId="4" xfId="352" applyNumberFormat="1" applyFont="1" applyFill="1" applyBorder="1" applyAlignment="1">
      <alignment horizontal="center" vertical="center" wrapText="1"/>
    </xf>
    <xf numFmtId="4" fontId="58" fillId="16" borderId="35" xfId="352" applyNumberFormat="1" applyFont="1" applyFill="1" applyBorder="1" applyAlignment="1">
      <alignment horizontal="center" vertical="center" wrapText="1"/>
    </xf>
    <xf numFmtId="4" fontId="58" fillId="16" borderId="38" xfId="352" applyNumberFormat="1" applyFont="1" applyFill="1" applyBorder="1" applyAlignment="1">
      <alignment horizontal="center" vertical="top" wrapText="1"/>
    </xf>
    <xf numFmtId="4" fontId="58" fillId="16" borderId="4" xfId="352" applyNumberFormat="1" applyFont="1" applyFill="1" applyBorder="1" applyAlignment="1">
      <alignment horizontal="center" vertical="top" wrapText="1"/>
    </xf>
    <xf numFmtId="4" fontId="58" fillId="16" borderId="15" xfId="352" applyNumberFormat="1" applyFont="1" applyFill="1" applyBorder="1" applyAlignment="1">
      <alignment horizontal="center" vertical="top" wrapText="1"/>
    </xf>
    <xf numFmtId="3" fontId="58" fillId="16" borderId="72" xfId="352" applyNumberFormat="1" applyFont="1" applyFill="1" applyBorder="1" applyAlignment="1">
      <alignment horizontal="center" vertical="top" wrapText="1"/>
    </xf>
    <xf numFmtId="0" fontId="55" fillId="0" borderId="79" xfId="352" applyFont="1" applyBorder="1"/>
    <xf numFmtId="4" fontId="58" fillId="16" borderId="76" xfId="352" applyNumberFormat="1" applyFont="1" applyFill="1" applyBorder="1" applyAlignment="1">
      <alignment vertical="top" wrapText="1"/>
    </xf>
    <xf numFmtId="4" fontId="58" fillId="16" borderId="86" xfId="352" applyNumberFormat="1" applyFont="1" applyFill="1" applyBorder="1" applyAlignment="1">
      <alignment vertical="top" wrapText="1"/>
    </xf>
    <xf numFmtId="4" fontId="58" fillId="16" borderId="76" xfId="352" applyNumberFormat="1" applyFont="1" applyFill="1" applyBorder="1" applyAlignment="1">
      <alignment horizontal="center" vertical="center" wrapText="1"/>
    </xf>
    <xf numFmtId="4" fontId="58" fillId="16" borderId="71" xfId="352" applyNumberFormat="1" applyFont="1" applyFill="1" applyBorder="1" applyAlignment="1">
      <alignment horizontal="center" vertical="center" wrapText="1"/>
    </xf>
    <xf numFmtId="4" fontId="58" fillId="16" borderId="56" xfId="352" applyNumberFormat="1" applyFont="1" applyFill="1" applyBorder="1" applyAlignment="1">
      <alignment horizontal="center" vertical="center" wrapText="1"/>
    </xf>
    <xf numFmtId="4" fontId="58" fillId="16" borderId="55" xfId="352" applyNumberFormat="1" applyFont="1" applyFill="1" applyBorder="1" applyAlignment="1">
      <alignment horizontal="center" vertical="center" wrapText="1"/>
    </xf>
    <xf numFmtId="4" fontId="58" fillId="16" borderId="71" xfId="352" applyNumberFormat="1" applyFont="1" applyFill="1" applyBorder="1" applyAlignment="1">
      <alignment horizontal="center" vertical="top" wrapText="1"/>
    </xf>
    <xf numFmtId="4" fontId="58" fillId="16" borderId="56" xfId="352" applyNumberFormat="1" applyFont="1" applyFill="1" applyBorder="1" applyAlignment="1">
      <alignment horizontal="center" vertical="top" wrapText="1"/>
    </xf>
    <xf numFmtId="4" fontId="58" fillId="16" borderId="59" xfId="352" applyNumberFormat="1" applyFont="1" applyFill="1" applyBorder="1" applyAlignment="1">
      <alignment horizontal="center" vertical="top" wrapText="1"/>
    </xf>
    <xf numFmtId="3" fontId="58" fillId="16" borderId="76" xfId="352" applyNumberFormat="1" applyFont="1" applyFill="1" applyBorder="1" applyAlignment="1">
      <alignment horizontal="center" vertical="top" wrapText="1"/>
    </xf>
    <xf numFmtId="4" fontId="58" fillId="16" borderId="75" xfId="352" applyNumberFormat="1" applyFont="1" applyFill="1" applyBorder="1" applyAlignment="1">
      <alignment vertical="top" wrapText="1"/>
    </xf>
    <xf numFmtId="4" fontId="58" fillId="16" borderId="67" xfId="352" applyNumberFormat="1" applyFont="1" applyFill="1" applyBorder="1" applyAlignment="1">
      <alignment vertical="top" wrapText="1"/>
    </xf>
    <xf numFmtId="4" fontId="58" fillId="16" borderId="109" xfId="352" applyNumberFormat="1" applyFont="1" applyFill="1" applyBorder="1" applyAlignment="1">
      <alignment vertical="top" wrapText="1"/>
    </xf>
    <xf numFmtId="4" fontId="58" fillId="16" borderId="47" xfId="352" applyNumberFormat="1" applyFont="1" applyFill="1" applyBorder="1" applyAlignment="1">
      <alignment vertical="top" wrapText="1"/>
    </xf>
    <xf numFmtId="4" fontId="58" fillId="16" borderId="48" xfId="352" applyNumberFormat="1" applyFont="1" applyFill="1" applyBorder="1" applyAlignment="1">
      <alignment vertical="top" wrapText="1"/>
    </xf>
    <xf numFmtId="4" fontId="58" fillId="16" borderId="51" xfId="352" applyNumberFormat="1" applyFont="1" applyFill="1" applyBorder="1" applyAlignment="1">
      <alignment vertical="top" wrapText="1"/>
    </xf>
    <xf numFmtId="4" fontId="58" fillId="16" borderId="47" xfId="352" applyNumberFormat="1" applyFont="1" applyFill="1" applyBorder="1" applyAlignment="1">
      <alignment horizontal="center" vertical="top" wrapText="1"/>
    </xf>
    <xf numFmtId="4" fontId="58" fillId="16" borderId="48" xfId="352" applyNumberFormat="1" applyFont="1" applyFill="1" applyBorder="1" applyAlignment="1">
      <alignment horizontal="center" vertical="top" wrapText="1"/>
    </xf>
    <xf numFmtId="4" fontId="58" fillId="16" borderId="49" xfId="352" applyNumberFormat="1" applyFont="1" applyFill="1" applyBorder="1" applyAlignment="1">
      <alignment horizontal="center" vertical="top" wrapText="1"/>
    </xf>
    <xf numFmtId="4" fontId="58" fillId="16" borderId="67" xfId="352" applyNumberFormat="1" applyFont="1" applyFill="1" applyBorder="1" applyAlignment="1">
      <alignment horizontal="center" vertical="top" wrapText="1"/>
    </xf>
    <xf numFmtId="0" fontId="55" fillId="0" borderId="0" xfId="352" applyFont="1" applyBorder="1"/>
    <xf numFmtId="4" fontId="58" fillId="0" borderId="58" xfId="352" applyNumberFormat="1" applyFont="1" applyFill="1" applyBorder="1" applyAlignment="1">
      <alignment vertical="top" wrapText="1"/>
    </xf>
    <xf numFmtId="4" fontId="65" fillId="0" borderId="58" xfId="352" applyNumberFormat="1" applyFont="1" applyFill="1" applyBorder="1" applyAlignment="1">
      <alignment vertical="center" wrapText="1"/>
    </xf>
    <xf numFmtId="3" fontId="65" fillId="0" borderId="58" xfId="352" applyNumberFormat="1" applyFont="1" applyFill="1" applyBorder="1" applyAlignment="1">
      <alignment horizontal="center" vertical="center" wrapText="1"/>
    </xf>
    <xf numFmtId="4" fontId="58" fillId="0" borderId="0" xfId="352" applyNumberFormat="1" applyFont="1" applyFill="1" applyBorder="1" applyAlignment="1">
      <alignment horizontal="center" vertical="top" wrapText="1"/>
    </xf>
    <xf numFmtId="1" fontId="58" fillId="16" borderId="26" xfId="352" applyNumberFormat="1" applyFont="1" applyFill="1" applyBorder="1" applyAlignment="1">
      <alignment horizontal="center" vertical="center" wrapText="1"/>
    </xf>
    <xf numFmtId="1" fontId="58" fillId="16" borderId="4" xfId="352" applyNumberFormat="1" applyFont="1" applyFill="1" applyBorder="1" applyAlignment="1">
      <alignment horizontal="center" vertical="center" wrapText="1"/>
    </xf>
    <xf numFmtId="1" fontId="58" fillId="0" borderId="0" xfId="352" applyNumberFormat="1" applyFont="1" applyFill="1" applyBorder="1" applyAlignment="1">
      <alignment horizontal="center" vertical="top" wrapText="1"/>
    </xf>
    <xf numFmtId="1" fontId="58" fillId="16" borderId="4" xfId="352" applyNumberFormat="1" applyFont="1" applyFill="1" applyBorder="1" applyAlignment="1">
      <alignment horizontal="center"/>
    </xf>
    <xf numFmtId="1" fontId="55" fillId="16" borderId="4" xfId="352" applyNumberFormat="1" applyFont="1" applyFill="1" applyBorder="1" applyAlignment="1">
      <alignment horizontal="center"/>
    </xf>
    <xf numFmtId="1" fontId="55" fillId="0" borderId="0" xfId="352" applyNumberFormat="1" applyFont="1" applyFill="1" applyBorder="1" applyAlignment="1">
      <alignment horizontal="center"/>
    </xf>
    <xf numFmtId="1" fontId="58" fillId="0" borderId="0" xfId="352" applyNumberFormat="1" applyFont="1" applyFill="1" applyBorder="1" applyAlignment="1">
      <alignment horizontal="center"/>
    </xf>
    <xf numFmtId="0" fontId="58" fillId="0" borderId="86" xfId="372" applyFont="1" applyFill="1" applyBorder="1" applyAlignment="1">
      <alignment horizontal="left" vertical="top"/>
    </xf>
    <xf numFmtId="0" fontId="55" fillId="0" borderId="86" xfId="352" applyFont="1" applyBorder="1"/>
    <xf numFmtId="0" fontId="55" fillId="0" borderId="0" xfId="352" applyFont="1" applyFill="1" applyBorder="1"/>
    <xf numFmtId="1" fontId="58" fillId="0" borderId="0" xfId="352" applyNumberFormat="1" applyFont="1" applyBorder="1" applyAlignment="1">
      <alignment horizontal="center"/>
    </xf>
    <xf numFmtId="0" fontId="58" fillId="0" borderId="0" xfId="372" applyFont="1" applyFill="1" applyBorder="1" applyAlignment="1">
      <alignment horizontal="left" vertical="top"/>
    </xf>
    <xf numFmtId="0" fontId="78" fillId="0" borderId="45" xfId="372" applyFont="1" applyFill="1" applyBorder="1" applyAlignment="1">
      <alignment horizontal="left" vertical="top"/>
    </xf>
    <xf numFmtId="0" fontId="78" fillId="0" borderId="44" xfId="372" applyFont="1" applyFill="1" applyBorder="1" applyAlignment="1">
      <alignment horizontal="left" vertical="top"/>
    </xf>
    <xf numFmtId="1" fontId="58" fillId="16" borderId="46" xfId="352" applyNumberFormat="1" applyFont="1" applyFill="1" applyBorder="1" applyAlignment="1">
      <alignment horizontal="center" vertical="top" wrapText="1"/>
    </xf>
    <xf numFmtId="0" fontId="55" fillId="0" borderId="21" xfId="352" applyFont="1" applyBorder="1" applyAlignment="1">
      <alignment horizontal="center" vertical="center"/>
    </xf>
    <xf numFmtId="0" fontId="58" fillId="0" borderId="4" xfId="372" applyFont="1" applyFill="1" applyBorder="1" applyAlignment="1">
      <alignment horizontal="left" vertical="center"/>
    </xf>
    <xf numFmtId="0" fontId="55" fillId="0" borderId="4" xfId="352" applyFont="1" applyBorder="1" applyAlignment="1">
      <alignment horizontal="center" vertical="center"/>
    </xf>
    <xf numFmtId="1" fontId="58" fillId="0" borderId="0" xfId="352" applyNumberFormat="1" applyFont="1" applyFill="1" applyBorder="1" applyAlignment="1">
      <alignment horizontal="center" vertical="center" wrapText="1"/>
    </xf>
    <xf numFmtId="186" fontId="58" fillId="0" borderId="0" xfId="352" applyNumberFormat="1" applyFont="1" applyFill="1" applyBorder="1" applyAlignment="1">
      <alignment horizontal="center" vertical="center" wrapText="1"/>
    </xf>
    <xf numFmtId="186" fontId="58" fillId="16" borderId="35" xfId="352" applyNumberFormat="1" applyFont="1" applyFill="1" applyBorder="1" applyAlignment="1">
      <alignment horizontal="center" vertical="center"/>
    </xf>
    <xf numFmtId="10" fontId="58" fillId="16" borderId="35" xfId="352" applyNumberFormat="1" applyFont="1" applyFill="1" applyBorder="1" applyAlignment="1">
      <alignment horizontal="center" vertical="center"/>
    </xf>
    <xf numFmtId="0" fontId="58" fillId="0" borderId="4" xfId="372" applyFont="1" applyFill="1" applyBorder="1" applyAlignment="1">
      <alignment horizontal="left" vertical="center" wrapText="1"/>
    </xf>
    <xf numFmtId="0" fontId="55" fillId="0" borderId="50" xfId="352" applyFont="1" applyBorder="1" applyAlignment="1">
      <alignment horizontal="center" vertical="center"/>
    </xf>
    <xf numFmtId="0" fontId="58" fillId="0" borderId="48" xfId="372" applyFont="1" applyFill="1" applyBorder="1" applyAlignment="1">
      <alignment horizontal="left" vertical="center"/>
    </xf>
    <xf numFmtId="0" fontId="55" fillId="0" borderId="48" xfId="352" applyFont="1" applyBorder="1" applyAlignment="1">
      <alignment horizontal="center" vertical="center"/>
    </xf>
    <xf numFmtId="9" fontId="58" fillId="16" borderId="51" xfId="352" applyNumberFormat="1" applyFont="1" applyFill="1" applyBorder="1" applyAlignment="1">
      <alignment horizontal="center" vertical="center"/>
    </xf>
    <xf numFmtId="0" fontId="58" fillId="30" borderId="30" xfId="352" applyFont="1" applyFill="1" applyBorder="1" applyAlignment="1">
      <alignment horizontal="center" vertical="center" wrapText="1"/>
    </xf>
    <xf numFmtId="3" fontId="58" fillId="30" borderId="2" xfId="352" applyNumberFormat="1" applyFont="1" applyFill="1" applyBorder="1" applyAlignment="1">
      <alignment horizontal="center" vertical="center" wrapText="1"/>
    </xf>
    <xf numFmtId="3" fontId="58" fillId="30" borderId="30" xfId="352" applyNumberFormat="1" applyFont="1" applyFill="1" applyBorder="1" applyAlignment="1">
      <alignment horizontal="center" vertical="center" wrapText="1"/>
    </xf>
    <xf numFmtId="3" fontId="58" fillId="30" borderId="31" xfId="352" applyNumberFormat="1" applyFont="1" applyFill="1" applyBorder="1" applyAlignment="1">
      <alignment horizontal="center" vertical="center" wrapText="1"/>
    </xf>
    <xf numFmtId="0" fontId="33" fillId="0" borderId="0" xfId="352" applyFont="1" applyAlignment="1">
      <alignment horizontal="center" vertical="center" wrapText="1"/>
    </xf>
    <xf numFmtId="4" fontId="58" fillId="30" borderId="31" xfId="352" applyNumberFormat="1" applyFont="1" applyFill="1" applyBorder="1" applyAlignment="1">
      <alignment horizontal="left" vertical="center" wrapText="1"/>
    </xf>
    <xf numFmtId="1" fontId="58" fillId="29" borderId="35" xfId="352" applyNumberFormat="1" applyFont="1" applyFill="1" applyBorder="1" applyAlignment="1">
      <alignment horizontal="center" vertical="center" wrapText="1"/>
    </xf>
    <xf numFmtId="2" fontId="58" fillId="29" borderId="35" xfId="352" applyNumberFormat="1" applyFont="1" applyFill="1" applyBorder="1" applyAlignment="1">
      <alignment horizontal="center" vertical="center" wrapText="1"/>
    </xf>
    <xf numFmtId="4" fontId="58" fillId="29" borderId="35" xfId="352" applyNumberFormat="1" applyFont="1" applyFill="1" applyBorder="1" applyAlignment="1">
      <alignment horizontal="center" vertical="center" wrapText="1"/>
    </xf>
    <xf numFmtId="4" fontId="33" fillId="0" borderId="63" xfId="363" applyNumberFormat="1" applyFont="1" applyFill="1" applyBorder="1" applyAlignment="1">
      <alignment vertical="center" wrapText="1"/>
    </xf>
    <xf numFmtId="3" fontId="33" fillId="0" borderId="69" xfId="1318" applyNumberFormat="1" applyFont="1" applyFill="1" applyBorder="1" applyAlignment="1">
      <alignment horizontal="center" vertical="top"/>
    </xf>
    <xf numFmtId="0" fontId="58" fillId="34" borderId="57" xfId="1318" applyFont="1" applyFill="1" applyBorder="1" applyAlignment="1">
      <alignment horizontal="center" vertical="center" wrapText="1"/>
    </xf>
    <xf numFmtId="1" fontId="58" fillId="34" borderId="57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4" borderId="24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4" borderId="57" xfId="371" quotePrefix="1" applyNumberFormat="1" applyFont="1" applyFill="1" applyBorder="1" applyAlignment="1" applyProtection="1">
      <alignment horizontal="center" vertical="center" wrapText="1"/>
      <protection locked="0"/>
    </xf>
    <xf numFmtId="0" fontId="55" fillId="34" borderId="2" xfId="352" applyFont="1" applyFill="1" applyBorder="1" applyAlignment="1">
      <alignment horizontal="center" vertical="top"/>
    </xf>
    <xf numFmtId="0" fontId="55" fillId="34" borderId="30" xfId="352" applyFont="1" applyFill="1" applyBorder="1" applyAlignment="1">
      <alignment horizontal="center" vertical="top"/>
    </xf>
    <xf numFmtId="0" fontId="55" fillId="34" borderId="36" xfId="352" applyFont="1" applyFill="1" applyBorder="1" applyAlignment="1">
      <alignment vertical="top"/>
    </xf>
    <xf numFmtId="0" fontId="55" fillId="34" borderId="40" xfId="352" applyFont="1" applyFill="1" applyBorder="1" applyAlignment="1">
      <alignment horizontal="center" vertical="top"/>
    </xf>
    <xf numFmtId="0" fontId="55" fillId="34" borderId="32" xfId="352" applyFont="1" applyFill="1" applyBorder="1" applyAlignment="1">
      <alignment horizontal="center" vertical="top"/>
    </xf>
    <xf numFmtId="2" fontId="58" fillId="34" borderId="32" xfId="352" applyNumberFormat="1" applyFont="1" applyFill="1" applyBorder="1" applyAlignment="1">
      <alignment horizontal="center" vertical="top" wrapText="1"/>
    </xf>
    <xf numFmtId="0" fontId="55" fillId="34" borderId="36" xfId="352" applyFont="1" applyFill="1" applyBorder="1" applyAlignment="1">
      <alignment horizontal="center" vertical="top"/>
    </xf>
    <xf numFmtId="0" fontId="33" fillId="34" borderId="0" xfId="352" applyFont="1" applyFill="1"/>
    <xf numFmtId="0" fontId="58" fillId="35" borderId="39" xfId="1318" applyFont="1" applyFill="1" applyBorder="1" applyAlignment="1">
      <alignment horizontal="center" vertical="center" wrapText="1"/>
    </xf>
    <xf numFmtId="1" fontId="58" fillId="35" borderId="8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5" borderId="8" xfId="371" quotePrefix="1" applyNumberFormat="1" applyFont="1" applyFill="1" applyBorder="1" applyAlignment="1" applyProtection="1">
      <alignment horizontal="center" vertical="center" wrapText="1"/>
      <protection locked="0"/>
    </xf>
    <xf numFmtId="0" fontId="55" fillId="35" borderId="17" xfId="352" applyFont="1" applyFill="1" applyBorder="1" applyAlignment="1">
      <alignment horizontal="center" vertical="top"/>
    </xf>
    <xf numFmtId="0" fontId="55" fillId="35" borderId="28" xfId="352" applyFont="1" applyFill="1" applyBorder="1" applyAlignment="1">
      <alignment horizontal="center" vertical="top"/>
    </xf>
    <xf numFmtId="0" fontId="55" fillId="35" borderId="37" xfId="352" applyFont="1" applyFill="1" applyBorder="1" applyAlignment="1">
      <alignment vertical="top"/>
    </xf>
    <xf numFmtId="0" fontId="55" fillId="35" borderId="68" xfId="352" applyFont="1" applyFill="1" applyBorder="1" applyAlignment="1">
      <alignment horizontal="center" vertical="top"/>
    </xf>
    <xf numFmtId="0" fontId="55" fillId="35" borderId="29" xfId="352" applyFont="1" applyFill="1" applyBorder="1" applyAlignment="1">
      <alignment horizontal="center" vertical="top"/>
    </xf>
    <xf numFmtId="2" fontId="58" fillId="35" borderId="29" xfId="352" applyNumberFormat="1" applyFont="1" applyFill="1" applyBorder="1" applyAlignment="1">
      <alignment horizontal="center" vertical="top" wrapText="1"/>
    </xf>
    <xf numFmtId="0" fontId="55" fillId="35" borderId="37" xfId="352" applyFont="1" applyFill="1" applyBorder="1" applyAlignment="1">
      <alignment horizontal="center" vertical="top"/>
    </xf>
    <xf numFmtId="0" fontId="33" fillId="35" borderId="0" xfId="352" applyFont="1" applyFill="1"/>
    <xf numFmtId="4" fontId="58" fillId="30" borderId="2" xfId="352" applyNumberFormat="1" applyFont="1" applyFill="1" applyBorder="1" applyAlignment="1">
      <alignment horizontal="center" vertical="center" wrapText="1"/>
    </xf>
    <xf numFmtId="194" fontId="58" fillId="16" borderId="35" xfId="352" applyNumberFormat="1" applyFont="1" applyFill="1" applyBorder="1" applyAlignment="1">
      <alignment horizontal="center" vertical="center"/>
    </xf>
    <xf numFmtId="49" fontId="33" fillId="0" borderId="63" xfId="0" applyNumberFormat="1" applyFont="1" applyBorder="1" applyAlignment="1">
      <alignment horizontal="center" vertical="center" wrapText="1"/>
    </xf>
    <xf numFmtId="49" fontId="33" fillId="0" borderId="67" xfId="0" applyNumberFormat="1" applyFont="1" applyBorder="1" applyAlignment="1">
      <alignment horizontal="center" vertical="center" wrapText="1"/>
    </xf>
    <xf numFmtId="4" fontId="33" fillId="0" borderId="67" xfId="363" applyNumberFormat="1" applyFont="1" applyFill="1" applyBorder="1" applyAlignment="1">
      <alignment vertical="center" wrapText="1"/>
    </xf>
    <xf numFmtId="3" fontId="33" fillId="0" borderId="115" xfId="1318" applyNumberFormat="1" applyFont="1" applyFill="1" applyBorder="1" applyAlignment="1">
      <alignment horizontal="center" vertical="top"/>
    </xf>
    <xf numFmtId="1" fontId="33" fillId="35" borderId="57" xfId="371" quotePrefix="1" applyNumberFormat="1" applyFont="1" applyFill="1" applyBorder="1" applyAlignment="1" applyProtection="1">
      <alignment horizontal="center" vertical="center" wrapText="1"/>
      <protection locked="0"/>
    </xf>
    <xf numFmtId="2" fontId="58" fillId="30" borderId="65" xfId="352" applyNumberFormat="1" applyFont="1" applyFill="1" applyBorder="1" applyAlignment="1">
      <alignment horizontal="center" vertical="center" wrapText="1"/>
    </xf>
    <xf numFmtId="0" fontId="1" fillId="28" borderId="0" xfId="327" applyFill="1"/>
    <xf numFmtId="0" fontId="1" fillId="28" borderId="0" xfId="327" applyFill="1" applyAlignment="1">
      <alignment horizontal="left"/>
    </xf>
    <xf numFmtId="0" fontId="33" fillId="28" borderId="0" xfId="327" applyFont="1" applyFill="1"/>
    <xf numFmtId="4" fontId="56" fillId="28" borderId="0" xfId="350" applyFont="1" applyFill="1" applyAlignment="1">
      <alignment horizontal="center" vertical="center" wrapText="1"/>
    </xf>
    <xf numFmtId="4" fontId="56" fillId="28" borderId="0" xfId="350" applyFont="1" applyFill="1" applyAlignment="1">
      <alignment horizontal="left" vertical="center" wrapText="1"/>
    </xf>
    <xf numFmtId="4" fontId="56" fillId="28" borderId="0" xfId="350" applyFont="1" applyFill="1" applyAlignment="1">
      <alignment vertical="center"/>
    </xf>
    <xf numFmtId="4" fontId="56" fillId="28" borderId="0" xfId="350" applyFont="1" applyFill="1">
      <alignment vertical="center"/>
    </xf>
    <xf numFmtId="0" fontId="33" fillId="28" borderId="0" xfId="327" applyFont="1" applyFill="1" applyAlignment="1">
      <alignment horizontal="center" vertical="center" wrapText="1"/>
    </xf>
    <xf numFmtId="3" fontId="33" fillId="28" borderId="0" xfId="327" applyNumberFormat="1" applyFont="1" applyFill="1" applyAlignment="1">
      <alignment horizontal="center" vertical="center" wrapText="1"/>
    </xf>
    <xf numFmtId="0" fontId="80" fillId="28" borderId="0" xfId="327" applyFont="1" applyFill="1" applyAlignment="1">
      <alignment horizontal="center" vertical="center" wrapText="1"/>
    </xf>
    <xf numFmtId="0" fontId="33" fillId="28" borderId="0" xfId="327" applyFont="1" applyFill="1" applyAlignment="1"/>
    <xf numFmtId="0" fontId="81" fillId="28" borderId="0" xfId="327" applyFont="1" applyFill="1" applyAlignment="1"/>
    <xf numFmtId="0" fontId="33" fillId="28" borderId="0" xfId="350" applyNumberFormat="1" applyFont="1" applyFill="1" applyAlignment="1"/>
    <xf numFmtId="4" fontId="33" fillId="28" borderId="0" xfId="350" applyFont="1" applyFill="1">
      <alignment vertical="center"/>
    </xf>
    <xf numFmtId="0" fontId="82" fillId="28" borderId="0" xfId="327" applyFont="1" applyFill="1" applyAlignment="1">
      <alignment horizontal="center"/>
    </xf>
    <xf numFmtId="0" fontId="82" fillId="28" borderId="0" xfId="327" applyFont="1" applyFill="1" applyAlignment="1">
      <alignment horizontal="left"/>
    </xf>
    <xf numFmtId="3" fontId="82" fillId="28" borderId="0" xfId="327" applyNumberFormat="1" applyFont="1" applyFill="1" applyAlignment="1">
      <alignment horizontal="center"/>
    </xf>
    <xf numFmtId="0" fontId="0" fillId="28" borderId="0" xfId="327" applyFont="1" applyFill="1"/>
    <xf numFmtId="0" fontId="82" fillId="28" borderId="33" xfId="327" applyNumberFormat="1" applyFont="1" applyFill="1" applyBorder="1" applyAlignment="1">
      <alignment horizontal="center" vertical="center" wrapText="1"/>
    </xf>
    <xf numFmtId="0" fontId="82" fillId="28" borderId="8" xfId="327" applyNumberFormat="1" applyFont="1" applyFill="1" applyBorder="1" applyAlignment="1">
      <alignment horizontal="center" vertical="center" wrapText="1"/>
    </xf>
    <xf numFmtId="0" fontId="82" fillId="28" borderId="39" xfId="327" applyNumberFormat="1" applyFont="1" applyFill="1" applyBorder="1" applyAlignment="1">
      <alignment horizontal="center" vertical="center" wrapText="1"/>
    </xf>
    <xf numFmtId="3" fontId="82" fillId="28" borderId="8" xfId="327" applyNumberFormat="1" applyFont="1" applyFill="1" applyBorder="1" applyAlignment="1">
      <alignment horizontal="center" vertical="center" wrapText="1"/>
    </xf>
    <xf numFmtId="0" fontId="1" fillId="28" borderId="8" xfId="327" applyFont="1" applyFill="1" applyBorder="1" applyAlignment="1">
      <alignment horizontal="center" vertical="center" wrapText="1"/>
    </xf>
    <xf numFmtId="0" fontId="1" fillId="28" borderId="57" xfId="327" applyFont="1" applyFill="1" applyBorder="1" applyAlignment="1">
      <alignment horizontal="center" vertical="center" wrapText="1"/>
    </xf>
    <xf numFmtId="0" fontId="1" fillId="28" borderId="25" xfId="327" applyFont="1" applyFill="1" applyBorder="1" applyAlignment="1">
      <alignment horizontal="center" vertical="center" wrapText="1"/>
    </xf>
    <xf numFmtId="0" fontId="1" fillId="28" borderId="24" xfId="327" applyFont="1" applyFill="1" applyBorder="1" applyAlignment="1">
      <alignment horizontal="center" vertical="center" wrapText="1"/>
    </xf>
    <xf numFmtId="3" fontId="1" fillId="28" borderId="8" xfId="327" applyNumberFormat="1" applyFont="1" applyFill="1" applyBorder="1" applyAlignment="1">
      <alignment horizontal="center" vertical="center" wrapText="1"/>
    </xf>
    <xf numFmtId="0" fontId="1" fillId="28" borderId="0" xfId="327" applyFont="1" applyFill="1" applyBorder="1"/>
    <xf numFmtId="0" fontId="1" fillId="28" borderId="0" xfId="327" applyFont="1" applyFill="1"/>
    <xf numFmtId="49" fontId="10" fillId="28" borderId="60" xfId="0" applyNumberFormat="1" applyFont="1" applyFill="1" applyBorder="1" applyAlignment="1">
      <alignment horizontal="center" vertical="center" wrapText="1"/>
    </xf>
    <xf numFmtId="0" fontId="10" fillId="28" borderId="15" xfId="0" applyFont="1" applyFill="1" applyBorder="1" applyAlignment="1">
      <alignment horizontal="left" vertical="top" wrapText="1"/>
    </xf>
    <xf numFmtId="0" fontId="10" fillId="28" borderId="63" xfId="0" applyFont="1" applyFill="1" applyBorder="1" applyAlignment="1">
      <alignment horizontal="center" vertical="center" wrapText="1"/>
    </xf>
    <xf numFmtId="0" fontId="10" fillId="28" borderId="4" xfId="0" applyFont="1" applyFill="1" applyBorder="1" applyAlignment="1">
      <alignment horizontal="center" vertical="center" wrapText="1"/>
    </xf>
    <xf numFmtId="3" fontId="10" fillId="28" borderId="53" xfId="0" applyNumberFormat="1" applyFont="1" applyFill="1" applyBorder="1" applyAlignment="1">
      <alignment horizontal="center" vertical="center" wrapText="1"/>
    </xf>
    <xf numFmtId="0" fontId="10" fillId="28" borderId="72" xfId="0" applyFont="1" applyFill="1" applyBorder="1" applyAlignment="1">
      <alignment horizontal="center" vertical="center" wrapText="1"/>
    </xf>
    <xf numFmtId="49" fontId="1" fillId="28" borderId="0" xfId="327" applyNumberFormat="1" applyFont="1" applyFill="1"/>
    <xf numFmtId="4" fontId="10" fillId="28" borderId="4" xfId="0" applyNumberFormat="1" applyFont="1" applyFill="1" applyBorder="1" applyAlignment="1">
      <alignment horizontal="center" vertical="center" wrapText="1"/>
    </xf>
    <xf numFmtId="0" fontId="1" fillId="28" borderId="4" xfId="327" applyFont="1" applyFill="1" applyBorder="1" applyAlignment="1">
      <alignment horizontal="center" vertical="center" wrapText="1"/>
    </xf>
    <xf numFmtId="3" fontId="10" fillId="28" borderId="35" xfId="0" applyNumberFormat="1" applyFont="1" applyFill="1" applyBorder="1" applyAlignment="1">
      <alignment horizontal="center" vertical="center" wrapText="1"/>
    </xf>
    <xf numFmtId="0" fontId="10" fillId="28" borderId="59" xfId="0" applyFont="1" applyFill="1" applyBorder="1" applyAlignment="1">
      <alignment horizontal="left" vertical="top" wrapText="1"/>
    </xf>
    <xf numFmtId="0" fontId="10" fillId="28" borderId="76" xfId="0" applyFont="1" applyFill="1" applyBorder="1" applyAlignment="1">
      <alignment horizontal="center" vertical="center" wrapText="1"/>
    </xf>
    <xf numFmtId="3" fontId="82" fillId="28" borderId="8" xfId="327" applyNumberFormat="1" applyFont="1" applyFill="1" applyBorder="1" applyAlignment="1">
      <alignment horizontal="center"/>
    </xf>
    <xf numFmtId="3" fontId="1" fillId="28" borderId="0" xfId="327" applyNumberFormat="1" applyFill="1"/>
    <xf numFmtId="193" fontId="53" fillId="35" borderId="8" xfId="371" quotePrefix="1" applyNumberFormat="1" applyFont="1" applyFill="1" applyBorder="1" applyAlignment="1" applyProtection="1">
      <alignment horizontal="center" vertical="center" wrapText="1"/>
      <protection locked="0"/>
    </xf>
    <xf numFmtId="0" fontId="55" fillId="0" borderId="73" xfId="352" applyFont="1" applyBorder="1" applyAlignment="1">
      <alignment horizontal="center"/>
    </xf>
    <xf numFmtId="0" fontId="55" fillId="0" borderId="64" xfId="352" applyFont="1" applyBorder="1" applyAlignment="1">
      <alignment horizontal="center"/>
    </xf>
    <xf numFmtId="0" fontId="55" fillId="0" borderId="77" xfId="352" applyFont="1" applyBorder="1" applyAlignment="1">
      <alignment horizontal="center"/>
    </xf>
    <xf numFmtId="0" fontId="55" fillId="0" borderId="20" xfId="371" applyFont="1" applyFill="1" applyBorder="1" applyAlignment="1" applyProtection="1">
      <alignment horizontal="center" vertical="center" wrapText="1"/>
      <protection locked="0"/>
    </xf>
    <xf numFmtId="187" fontId="55" fillId="0" borderId="55" xfId="371" applyNumberFormat="1" applyFont="1" applyFill="1" applyBorder="1" applyAlignment="1" applyProtection="1">
      <alignment horizontal="center" vertical="center" wrapText="1"/>
      <protection locked="0"/>
    </xf>
    <xf numFmtId="187" fontId="55" fillId="0" borderId="34" xfId="371" applyNumberFormat="1" applyFont="1" applyFill="1" applyBorder="1" applyAlignment="1" applyProtection="1">
      <alignment horizontal="center" vertical="center" wrapText="1"/>
      <protection locked="0"/>
    </xf>
    <xf numFmtId="0" fontId="55" fillId="0" borderId="4" xfId="371" applyFont="1" applyFill="1" applyBorder="1" applyAlignment="1" applyProtection="1">
      <alignment horizontal="center" vertical="center" wrapText="1"/>
      <protection locked="0"/>
    </xf>
    <xf numFmtId="0" fontId="55" fillId="0" borderId="56" xfId="371" applyFont="1" applyFill="1" applyBorder="1" applyAlignment="1" applyProtection="1">
      <alignment horizontal="center" vertical="center" wrapText="1"/>
      <protection locked="0"/>
    </xf>
    <xf numFmtId="0" fontId="55" fillId="0" borderId="19" xfId="371" applyFont="1" applyFill="1" applyBorder="1" applyAlignment="1" applyProtection="1">
      <alignment horizontal="center" vertical="center" wrapText="1"/>
      <protection locked="0"/>
    </xf>
    <xf numFmtId="186" fontId="65" fillId="0" borderId="18" xfId="352" applyNumberFormat="1" applyFont="1" applyFill="1" applyBorder="1" applyAlignment="1">
      <alignment horizontal="left" vertical="center" wrapText="1"/>
    </xf>
    <xf numFmtId="186" fontId="65" fillId="0" borderId="0" xfId="352" applyNumberFormat="1" applyFont="1" applyFill="1" applyBorder="1" applyAlignment="1">
      <alignment horizontal="left" vertical="center" wrapText="1"/>
    </xf>
    <xf numFmtId="4" fontId="58" fillId="25" borderId="15" xfId="352" applyNumberFormat="1" applyFont="1" applyFill="1" applyBorder="1" applyAlignment="1">
      <alignment vertical="top" wrapText="1"/>
    </xf>
    <xf numFmtId="4" fontId="58" fillId="25" borderId="38" xfId="352" applyNumberFormat="1" applyFont="1" applyFill="1" applyBorder="1" applyAlignment="1">
      <alignment vertical="top" wrapText="1"/>
    </xf>
    <xf numFmtId="0" fontId="55" fillId="0" borderId="56" xfId="370" applyFont="1" applyFill="1" applyBorder="1" applyAlignment="1">
      <alignment horizontal="center" vertical="center" wrapText="1"/>
    </xf>
    <xf numFmtId="0" fontId="55" fillId="0" borderId="19" xfId="370" applyFont="1" applyFill="1" applyBorder="1" applyAlignment="1">
      <alignment horizontal="center" vertical="center" wrapText="1"/>
    </xf>
    <xf numFmtId="4" fontId="58" fillId="25" borderId="59" xfId="352" applyNumberFormat="1" applyFont="1" applyFill="1" applyBorder="1" applyAlignment="1">
      <alignment vertical="top" wrapText="1"/>
    </xf>
    <xf numFmtId="4" fontId="58" fillId="25" borderId="71" xfId="352" applyNumberFormat="1" applyFont="1" applyFill="1" applyBorder="1" applyAlignment="1">
      <alignment vertical="top" wrapText="1"/>
    </xf>
    <xf numFmtId="4" fontId="58" fillId="25" borderId="60" xfId="352" applyNumberFormat="1" applyFont="1" applyFill="1" applyBorder="1" applyAlignment="1">
      <alignment vertical="top" wrapText="1"/>
    </xf>
    <xf numFmtId="4" fontId="58" fillId="25" borderId="78" xfId="352" applyNumberFormat="1" applyFont="1" applyFill="1" applyBorder="1" applyAlignment="1">
      <alignment vertical="top" wrapText="1"/>
    </xf>
    <xf numFmtId="4" fontId="58" fillId="16" borderId="59" xfId="352" applyNumberFormat="1" applyFont="1" applyFill="1" applyBorder="1" applyAlignment="1">
      <alignment horizontal="center" vertical="center" wrapText="1"/>
    </xf>
    <xf numFmtId="4" fontId="58" fillId="16" borderId="26" xfId="352" applyNumberFormat="1" applyFont="1" applyFill="1" applyBorder="1" applyAlignment="1">
      <alignment horizontal="center" vertical="center" wrapText="1"/>
    </xf>
    <xf numFmtId="4" fontId="58" fillId="29" borderId="4" xfId="352" applyNumberFormat="1" applyFont="1" applyFill="1" applyBorder="1" applyAlignment="1">
      <alignment horizontal="center" vertical="center" wrapText="1"/>
    </xf>
    <xf numFmtId="0" fontId="28" fillId="29" borderId="4" xfId="352" applyFont="1" applyFill="1" applyBorder="1" applyAlignment="1">
      <alignment horizontal="center" vertical="center" wrapText="1"/>
    </xf>
    <xf numFmtId="0" fontId="66" fillId="0" borderId="0" xfId="352" applyFont="1" applyAlignment="1">
      <alignment horizontal="center" vertical="center"/>
    </xf>
    <xf numFmtId="0" fontId="55" fillId="0" borderId="55" xfId="371" applyFont="1" applyFill="1" applyBorder="1" applyAlignment="1" applyProtection="1">
      <alignment horizontal="center" vertical="center" wrapText="1"/>
      <protection locked="0"/>
    </xf>
    <xf numFmtId="0" fontId="55" fillId="0" borderId="34" xfId="371" applyFont="1" applyFill="1" applyBorder="1" applyAlignment="1" applyProtection="1">
      <alignment horizontal="center" vertical="center" wrapText="1"/>
      <protection locked="0"/>
    </xf>
    <xf numFmtId="187" fontId="55" fillId="0" borderId="73" xfId="371" applyNumberFormat="1" applyFont="1" applyFill="1" applyBorder="1" applyAlignment="1" applyProtection="1">
      <alignment horizontal="center" vertical="center"/>
      <protection locked="0"/>
    </xf>
    <xf numFmtId="187" fontId="55" fillId="0" borderId="77" xfId="371" applyNumberFormat="1" applyFont="1" applyFill="1" applyBorder="1" applyAlignment="1" applyProtection="1">
      <alignment horizontal="center" vertical="center"/>
      <protection locked="0"/>
    </xf>
    <xf numFmtId="187" fontId="55" fillId="0" borderId="71" xfId="371" applyNumberFormat="1" applyFont="1" applyFill="1" applyBorder="1" applyAlignment="1" applyProtection="1">
      <alignment horizontal="center" vertical="center"/>
      <protection locked="0"/>
    </xf>
    <xf numFmtId="187" fontId="55" fillId="0" borderId="56" xfId="371" applyNumberFormat="1" applyFont="1" applyFill="1" applyBorder="1" applyAlignment="1" applyProtection="1">
      <alignment horizontal="center" vertical="center"/>
      <protection locked="0"/>
    </xf>
    <xf numFmtId="0" fontId="55" fillId="0" borderId="15" xfId="352" applyFont="1" applyBorder="1" applyAlignment="1">
      <alignment horizontal="center"/>
    </xf>
    <xf numFmtId="0" fontId="55" fillId="0" borderId="3" xfId="352" applyFont="1" applyBorder="1" applyAlignment="1">
      <alignment horizontal="center"/>
    </xf>
    <xf numFmtId="0" fontId="55" fillId="0" borderId="90" xfId="352" applyFont="1" applyBorder="1" applyAlignment="1">
      <alignment horizontal="center"/>
    </xf>
    <xf numFmtId="0" fontId="55" fillId="0" borderId="54" xfId="371" applyFont="1" applyFill="1" applyBorder="1" applyAlignment="1" applyProtection="1">
      <alignment horizontal="center" vertical="center" wrapText="1"/>
      <protection locked="0"/>
    </xf>
    <xf numFmtId="0" fontId="55" fillId="0" borderId="18" xfId="371" applyFont="1" applyFill="1" applyBorder="1" applyAlignment="1" applyProtection="1">
      <alignment horizontal="center" vertical="center" wrapText="1"/>
      <protection locked="0"/>
    </xf>
    <xf numFmtId="0" fontId="58" fillId="0" borderId="0" xfId="352" applyFont="1" applyFill="1" applyAlignment="1">
      <alignment horizontal="center" vertical="top"/>
    </xf>
    <xf numFmtId="1" fontId="58" fillId="0" borderId="0" xfId="352" applyNumberFormat="1" applyFont="1" applyFill="1" applyBorder="1" applyAlignment="1">
      <alignment horizontal="center" vertical="top" wrapText="1"/>
    </xf>
    <xf numFmtId="0" fontId="55" fillId="0" borderId="59" xfId="352" applyFont="1" applyBorder="1" applyAlignment="1">
      <alignment horizontal="center"/>
    </xf>
    <xf numFmtId="0" fontId="55" fillId="0" borderId="86" xfId="352" applyFont="1" applyBorder="1" applyAlignment="1">
      <alignment horizontal="center"/>
    </xf>
    <xf numFmtId="0" fontId="55" fillId="0" borderId="38" xfId="352" applyFont="1" applyBorder="1" applyAlignment="1">
      <alignment horizontal="center"/>
    </xf>
    <xf numFmtId="0" fontId="55" fillId="0" borderId="23" xfId="370" applyFont="1" applyFill="1" applyBorder="1" applyAlignment="1">
      <alignment horizontal="center" vertical="center" wrapText="1"/>
    </xf>
    <xf numFmtId="0" fontId="65" fillId="0" borderId="0" xfId="352" applyFont="1" applyFill="1" applyBorder="1" applyAlignment="1">
      <alignment horizontal="center" vertical="top"/>
    </xf>
    <xf numFmtId="0" fontId="55" fillId="0" borderId="73" xfId="371" applyFont="1" applyFill="1" applyBorder="1" applyAlignment="1" applyProtection="1">
      <alignment horizontal="center" vertical="center" wrapText="1"/>
      <protection locked="0"/>
    </xf>
    <xf numFmtId="0" fontId="55" fillId="0" borderId="74" xfId="371" applyFont="1" applyFill="1" applyBorder="1" applyAlignment="1" applyProtection="1">
      <alignment horizontal="center" vertical="center" wrapText="1"/>
      <protection locked="0"/>
    </xf>
    <xf numFmtId="0" fontId="55" fillId="0" borderId="79" xfId="371" applyFont="1" applyFill="1" applyBorder="1" applyAlignment="1" applyProtection="1">
      <alignment horizontal="center" vertical="center" wrapText="1"/>
      <protection locked="0"/>
    </xf>
    <xf numFmtId="0" fontId="55" fillId="0" borderId="63" xfId="371" applyFont="1" applyFill="1" applyBorder="1" applyAlignment="1" applyProtection="1">
      <alignment horizontal="center" vertical="center" wrapText="1"/>
      <protection locked="0"/>
    </xf>
    <xf numFmtId="0" fontId="55" fillId="0" borderId="72" xfId="371" applyFont="1" applyFill="1" applyBorder="1" applyAlignment="1" applyProtection="1">
      <alignment horizontal="center" vertical="center" wrapText="1"/>
      <protection locked="0"/>
    </xf>
    <xf numFmtId="0" fontId="55" fillId="0" borderId="76" xfId="371" applyFont="1" applyFill="1" applyBorder="1" applyAlignment="1" applyProtection="1">
      <alignment horizontal="center" vertical="center" wrapText="1"/>
      <protection locked="0"/>
    </xf>
    <xf numFmtId="0" fontId="55" fillId="0" borderId="64" xfId="371" applyFont="1" applyFill="1" applyBorder="1" applyAlignment="1" applyProtection="1">
      <alignment horizontal="center" vertical="center" wrapText="1"/>
      <protection locked="0"/>
    </xf>
    <xf numFmtId="0" fontId="55" fillId="0" borderId="3" xfId="371" applyFont="1" applyFill="1" applyBorder="1" applyAlignment="1" applyProtection="1">
      <alignment horizontal="center" vertical="center" wrapText="1"/>
      <protection locked="0"/>
    </xf>
    <xf numFmtId="0" fontId="55" fillId="0" borderId="86" xfId="371" applyFont="1" applyFill="1" applyBorder="1" applyAlignment="1" applyProtection="1">
      <alignment horizontal="center" vertical="center" wrapText="1"/>
      <protection locked="0"/>
    </xf>
    <xf numFmtId="4" fontId="33" fillId="0" borderId="57" xfId="350" applyFont="1" applyBorder="1" applyAlignment="1">
      <alignment horizontal="center" vertical="center" wrapText="1"/>
    </xf>
    <xf numFmtId="4" fontId="33" fillId="0" borderId="65" xfId="350" applyFont="1" applyBorder="1" applyAlignment="1">
      <alignment horizontal="center" vertical="center" wrapText="1"/>
    </xf>
    <xf numFmtId="4" fontId="33" fillId="0" borderId="41" xfId="350" applyFont="1" applyBorder="1" applyAlignment="1">
      <alignment horizontal="center" vertical="center" wrapText="1"/>
    </xf>
    <xf numFmtId="4" fontId="33" fillId="0" borderId="20" xfId="350" applyFont="1" applyBorder="1" applyAlignment="1">
      <alignment horizontal="center" vertical="center" wrapText="1"/>
    </xf>
    <xf numFmtId="4" fontId="53" fillId="0" borderId="39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33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99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4" xfId="350" applyFont="1" applyBorder="1" applyAlignment="1">
      <alignment horizontal="center" vertical="center" wrapText="1"/>
    </xf>
    <xf numFmtId="4" fontId="33" fillId="0" borderId="61" xfId="350" applyFont="1" applyBorder="1" applyAlignment="1">
      <alignment horizontal="center" vertical="center" wrapText="1"/>
    </xf>
    <xf numFmtId="0" fontId="56" fillId="0" borderId="46" xfId="327" applyFont="1" applyFill="1" applyBorder="1" applyAlignment="1">
      <alignment horizontal="center" vertical="center" wrapText="1"/>
    </xf>
    <xf numFmtId="0" fontId="56" fillId="0" borderId="35" xfId="327" applyFont="1" applyFill="1" applyBorder="1" applyAlignment="1">
      <alignment horizontal="center" vertical="center" wrapText="1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45" xfId="327" applyNumberFormat="1" applyFont="1" applyFill="1" applyBorder="1" applyAlignment="1">
      <alignment horizontal="center" vertical="center" wrapText="1"/>
    </xf>
    <xf numFmtId="49" fontId="56" fillId="0" borderId="21" xfId="327" applyNumberFormat="1" applyFont="1" applyFill="1" applyBorder="1" applyAlignment="1">
      <alignment horizontal="center" vertical="center" wrapText="1"/>
    </xf>
    <xf numFmtId="49" fontId="56" fillId="0" borderId="44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49" fontId="56" fillId="0" borderId="27" xfId="327" applyNumberFormat="1" applyFont="1" applyFill="1" applyBorder="1" applyAlignment="1">
      <alignment horizontal="center" vertical="center" wrapText="1"/>
    </xf>
    <xf numFmtId="49" fontId="56" fillId="0" borderId="26" xfId="327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0" fontId="82" fillId="28" borderId="39" xfId="327" applyFont="1" applyFill="1" applyBorder="1" applyAlignment="1">
      <alignment horizontal="right" vertical="center" wrapText="1"/>
    </xf>
    <xf numFmtId="0" fontId="82" fillId="28" borderId="2" xfId="327" applyFont="1" applyFill="1" applyBorder="1" applyAlignment="1">
      <alignment horizontal="right" vertical="center" wrapText="1"/>
    </xf>
    <xf numFmtId="0" fontId="82" fillId="28" borderId="33" xfId="327" applyFont="1" applyFill="1" applyBorder="1" applyAlignment="1">
      <alignment horizontal="right" vertical="center" wrapText="1"/>
    </xf>
    <xf numFmtId="0" fontId="82" fillId="28" borderId="39" xfId="327" applyFont="1" applyFill="1" applyBorder="1" applyAlignment="1">
      <alignment horizontal="center"/>
    </xf>
    <xf numFmtId="0" fontId="82" fillId="28" borderId="33" xfId="327" applyFont="1" applyFill="1" applyBorder="1" applyAlignment="1">
      <alignment horizontal="center"/>
    </xf>
    <xf numFmtId="0" fontId="1" fillId="28" borderId="0" xfId="327" applyFill="1" applyAlignment="1">
      <alignment horizontal="left" vertical="center" wrapText="1"/>
    </xf>
    <xf numFmtId="0" fontId="83" fillId="28" borderId="0" xfId="327" applyFont="1" applyFill="1" applyAlignment="1">
      <alignment horizontal="center" vertical="center" wrapText="1"/>
    </xf>
    <xf numFmtId="0" fontId="82" fillId="28" borderId="63" xfId="327" applyNumberFormat="1" applyFont="1" applyFill="1" applyBorder="1" applyAlignment="1">
      <alignment horizontal="center" vertical="center" wrapText="1"/>
    </xf>
    <xf numFmtId="0" fontId="82" fillId="28" borderId="72" xfId="327" applyNumberFormat="1" applyFont="1" applyFill="1" applyBorder="1" applyAlignment="1">
      <alignment horizontal="center" vertical="center" wrapText="1"/>
    </xf>
    <xf numFmtId="0" fontId="82" fillId="28" borderId="67" xfId="327" applyNumberFormat="1" applyFont="1" applyFill="1" applyBorder="1" applyAlignment="1">
      <alignment horizontal="center" vertical="center" wrapText="1"/>
    </xf>
    <xf numFmtId="0" fontId="82" fillId="28" borderId="57" xfId="327" applyNumberFormat="1" applyFont="1" applyFill="1" applyBorder="1" applyAlignment="1">
      <alignment horizontal="center" vertical="center" wrapText="1"/>
    </xf>
    <xf numFmtId="0" fontId="82" fillId="28" borderId="70" xfId="327" applyNumberFormat="1" applyFont="1" applyFill="1" applyBorder="1" applyAlignment="1">
      <alignment horizontal="center" vertical="center" wrapText="1"/>
    </xf>
    <xf numFmtId="0" fontId="82" fillId="28" borderId="65" xfId="327" applyNumberFormat="1" applyFont="1" applyFill="1" applyBorder="1" applyAlignment="1">
      <alignment horizontal="center" vertical="center" wrapText="1"/>
    </xf>
    <xf numFmtId="0" fontId="82" fillId="28" borderId="40" xfId="327" applyNumberFormat="1" applyFont="1" applyFill="1" applyBorder="1" applyAlignment="1">
      <alignment horizontal="center" vertical="center" wrapText="1"/>
    </xf>
    <xf numFmtId="0" fontId="82" fillId="28" borderId="32" xfId="327" applyNumberFormat="1" applyFont="1" applyFill="1" applyBorder="1" applyAlignment="1">
      <alignment horizontal="center" vertical="center" wrapText="1"/>
    </xf>
    <xf numFmtId="0" fontId="82" fillId="28" borderId="36" xfId="327" applyNumberFormat="1" applyFont="1" applyFill="1" applyBorder="1" applyAlignment="1">
      <alignment horizontal="center" vertical="center" wrapText="1"/>
    </xf>
    <xf numFmtId="0" fontId="82" fillId="28" borderId="43" xfId="327" applyNumberFormat="1" applyFont="1" applyFill="1" applyBorder="1" applyAlignment="1">
      <alignment horizontal="center" vertical="center" wrapText="1"/>
    </xf>
    <xf numFmtId="0" fontId="82" fillId="28" borderId="27" xfId="327" applyNumberFormat="1" applyFont="1" applyFill="1" applyBorder="1" applyAlignment="1">
      <alignment horizontal="center" vertical="center" wrapText="1"/>
    </xf>
    <xf numFmtId="0" fontId="82" fillId="28" borderId="116" xfId="327" applyNumberFormat="1" applyFont="1" applyFill="1" applyBorder="1" applyAlignment="1">
      <alignment horizontal="center" vertical="center" wrapText="1"/>
    </xf>
    <xf numFmtId="0" fontId="84" fillId="28" borderId="24" xfId="327" applyNumberFormat="1" applyFont="1" applyFill="1" applyBorder="1" applyAlignment="1">
      <alignment horizontal="center" vertical="center" wrapText="1"/>
    </xf>
    <xf numFmtId="0" fontId="84" fillId="28" borderId="58" xfId="327" applyNumberFormat="1" applyFont="1" applyFill="1" applyBorder="1" applyAlignment="1">
      <alignment horizontal="center" vertical="center" wrapText="1"/>
    </xf>
    <xf numFmtId="0" fontId="84" fillId="28" borderId="25" xfId="327" applyNumberFormat="1" applyFont="1" applyFill="1" applyBorder="1" applyAlignment="1">
      <alignment horizontal="center" vertical="center" wrapText="1"/>
    </xf>
    <xf numFmtId="0" fontId="0" fillId="28" borderId="0" xfId="327" applyFont="1" applyFill="1" applyAlignment="1">
      <alignment horizontal="center"/>
    </xf>
    <xf numFmtId="0" fontId="1" fillId="28" borderId="0" xfId="327" applyFill="1" applyAlignment="1">
      <alignment horizontal="center"/>
    </xf>
    <xf numFmtId="0" fontId="33" fillId="28" borderId="0" xfId="327" applyFont="1" applyFill="1" applyAlignment="1">
      <alignment horizontal="center" vertical="center"/>
    </xf>
    <xf numFmtId="4" fontId="79" fillId="28" borderId="0" xfId="350" applyFont="1" applyFill="1" applyAlignment="1">
      <alignment horizontal="center" vertical="center" wrapText="1"/>
    </xf>
    <xf numFmtId="1" fontId="33" fillId="28" borderId="0" xfId="327" applyNumberFormat="1" applyFont="1" applyFill="1" applyAlignment="1">
      <alignment horizontal="left" vertical="center" wrapText="1"/>
    </xf>
    <xf numFmtId="0" fontId="82" fillId="28" borderId="0" xfId="327" applyFont="1" applyFill="1" applyAlignment="1">
      <alignment horizontal="center"/>
    </xf>
    <xf numFmtId="0" fontId="1" fillId="28" borderId="45" xfId="327" applyFont="1" applyFill="1" applyBorder="1" applyAlignment="1">
      <alignment horizontal="center" vertical="center" wrapText="1"/>
    </xf>
    <xf numFmtId="0" fontId="10" fillId="28" borderId="44" xfId="0" applyFont="1" applyFill="1" applyBorder="1" applyAlignment="1">
      <alignment horizontal="center" vertical="center" wrapText="1"/>
    </xf>
    <xf numFmtId="3" fontId="1" fillId="28" borderId="46" xfId="327" applyNumberFormat="1" applyFont="1" applyFill="1" applyBorder="1" applyAlignment="1">
      <alignment horizontal="center" vertical="center" wrapText="1"/>
    </xf>
    <xf numFmtId="0" fontId="1" fillId="28" borderId="21" xfId="327" applyFont="1" applyFill="1" applyBorder="1" applyAlignment="1">
      <alignment horizontal="center" vertical="center" wrapText="1"/>
    </xf>
    <xf numFmtId="3" fontId="1" fillId="28" borderId="35" xfId="327" applyNumberFormat="1" applyFont="1" applyFill="1" applyBorder="1" applyAlignment="1">
      <alignment horizontal="center" vertical="center" wrapText="1"/>
    </xf>
    <xf numFmtId="49" fontId="10" fillId="28" borderId="21" xfId="0" applyNumberFormat="1" applyFont="1" applyFill="1" applyBorder="1" applyAlignment="1">
      <alignment horizontal="center" vertical="center" wrapText="1"/>
    </xf>
    <xf numFmtId="49" fontId="10" fillId="28" borderId="50" xfId="0" applyNumberFormat="1" applyFont="1" applyFill="1" applyBorder="1" applyAlignment="1">
      <alignment horizontal="center" vertical="center" wrapText="1"/>
    </xf>
    <xf numFmtId="0" fontId="10" fillId="28" borderId="48" xfId="0" applyFont="1" applyFill="1" applyBorder="1" applyAlignment="1">
      <alignment horizontal="center" vertical="center" wrapText="1"/>
    </xf>
    <xf numFmtId="3" fontId="1" fillId="28" borderId="51" xfId="327" applyNumberFormat="1" applyFont="1" applyFill="1" applyBorder="1" applyAlignment="1">
      <alignment horizontal="center" vertical="center" wrapText="1"/>
    </xf>
    <xf numFmtId="49" fontId="10" fillId="28" borderId="45" xfId="0" applyNumberFormat="1" applyFont="1" applyFill="1" applyBorder="1" applyAlignment="1">
      <alignment horizontal="center" vertical="center" wrapText="1"/>
    </xf>
    <xf numFmtId="3" fontId="10" fillId="28" borderId="46" xfId="0" applyNumberFormat="1" applyFont="1" applyFill="1" applyBorder="1" applyAlignment="1">
      <alignment horizontal="center" vertical="center" wrapText="1"/>
    </xf>
    <xf numFmtId="0" fontId="1" fillId="28" borderId="50" xfId="327" applyFont="1" applyFill="1" applyBorder="1" applyAlignment="1">
      <alignment horizontal="center" vertical="center" wrapText="1"/>
    </xf>
    <xf numFmtId="0" fontId="1" fillId="28" borderId="48" xfId="327" applyFont="1" applyFill="1" applyBorder="1" applyAlignment="1">
      <alignment horizontal="center" vertical="center" wrapText="1"/>
    </xf>
    <xf numFmtId="3" fontId="10" fillId="28" borderId="51" xfId="0" applyNumberFormat="1" applyFont="1" applyFill="1" applyBorder="1" applyAlignment="1">
      <alignment horizontal="center" vertical="center" wrapText="1"/>
    </xf>
  </cellXfs>
  <cellStyles count="1631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_Индекс  ограждение мостов" xfId="956"/>
    <cellStyle name="Обычный 100" xfId="329"/>
    <cellStyle name="Обычный 101" xfId="957"/>
    <cellStyle name="Обычный 102" xfId="958"/>
    <cellStyle name="Обычный 103" xfId="959"/>
    <cellStyle name="Обычный 104" xfId="960"/>
    <cellStyle name="Обычный 105" xfId="961"/>
    <cellStyle name="Обычный 106" xfId="962"/>
    <cellStyle name="Обычный 107" xfId="963"/>
    <cellStyle name="Обычный 108" xfId="964"/>
    <cellStyle name="Обычный 109" xfId="330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1" xfId="968"/>
    <cellStyle name="Обычный 112" xfId="969"/>
    <cellStyle name="Обычный 113" xfId="970"/>
    <cellStyle name="Обычный 114" xfId="971"/>
    <cellStyle name="Обычный 115" xfId="972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5" xfId="354"/>
    <cellStyle name="Обычный 50" xfId="355"/>
    <cellStyle name="Обычный 51" xfId="1494"/>
    <cellStyle name="Обычный 52" xfId="1495"/>
    <cellStyle name="Обычный 53" xfId="1496"/>
    <cellStyle name="Обычный 54" xfId="1497"/>
    <cellStyle name="Обычный 55" xfId="356"/>
    <cellStyle name="Обычный 56" xfId="1498"/>
    <cellStyle name="Обычный 57" xfId="1499"/>
    <cellStyle name="Обычный 58" xfId="1500"/>
    <cellStyle name="Обычный 59" xfId="357"/>
    <cellStyle name="Обычный 59 2" xfId="358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1" xfId="362"/>
    <cellStyle name="Обычный 62" xfId="1506"/>
    <cellStyle name="Обычный 63" xfId="1507"/>
    <cellStyle name="Обычный 64" xfId="1508"/>
    <cellStyle name="Обычный 65" xfId="1509"/>
    <cellStyle name="Обычный 66" xfId="1510"/>
    <cellStyle name="Обычный 67" xfId="1511"/>
    <cellStyle name="Обычный 68" xfId="1512"/>
    <cellStyle name="Обычный 69" xfId="1513"/>
    <cellStyle name="Обычный 7" xfId="363"/>
    <cellStyle name="Обычный 70" xfId="1514"/>
    <cellStyle name="Обычный 71" xfId="1515"/>
    <cellStyle name="Обычный 72" xfId="1516"/>
    <cellStyle name="Обычный 73" xfId="1517"/>
    <cellStyle name="Обычный 74" xfId="1518"/>
    <cellStyle name="Обычный 75" xfId="1519"/>
    <cellStyle name="Обычный 76" xfId="1520"/>
    <cellStyle name="Обычный 77" xfId="1521"/>
    <cellStyle name="Обычный 78" xfId="1522"/>
    <cellStyle name="Обычный 79" xfId="1523"/>
    <cellStyle name="Обычный 8" xfId="364"/>
    <cellStyle name="Обычный 80" xfId="1524"/>
    <cellStyle name="Обычный 81" xfId="1525"/>
    <cellStyle name="Обычный 82" xfId="1526"/>
    <cellStyle name="Обычный 83" xfId="1527"/>
    <cellStyle name="Обычный 84" xfId="1528"/>
    <cellStyle name="Обычный 85" xfId="1529"/>
    <cellStyle name="Обычный 86" xfId="1530"/>
    <cellStyle name="Обычный 87" xfId="1531"/>
    <cellStyle name="Обычный 88" xfId="1532"/>
    <cellStyle name="Обычный 89" xfId="1533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1" xfId="1539"/>
    <cellStyle name="Обычный 92" xfId="1540"/>
    <cellStyle name="Обычный 93" xfId="1541"/>
    <cellStyle name="Обычный 94" xfId="1542"/>
    <cellStyle name="Обычный 95" xfId="1543"/>
    <cellStyle name="Обычный 96" xfId="1544"/>
    <cellStyle name="Обычный 97" xfId="1545"/>
    <cellStyle name="Обычный 98" xfId="1546"/>
    <cellStyle name="Обычный 99" xfId="1547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7;&#1090;&#1088;&#1086;&#1080;&#1090;&#1077;&#1083;&#1100;&#1089;&#1090;&#1074;&#1086;/1312/1312.1.119%20&#1042;&#1051;-6&#1082;&#1042;%20&#8470;1,2%20&#1050;&#1057;%20&#8470;104%20&#1057;-&#1055;&#1086;&#1082;&#1091;&#1088;/&#1056;&#1072;&#1089;&#1095;&#1077;&#1090;/&#1042;&#1051;-6&#1082;&#1042;%20&#8470;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7;&#1090;&#1088;&#1086;&#1080;&#1090;&#1077;&#1083;&#1100;&#1089;&#1090;&#1074;&#1086;/1312/1312.1.120%20&#1042;&#1051;-6&#1082;&#1042;%20&#8470;1,2%20&#1050;&#1057;%20&#8470;102%20&#1057;-&#1055;&#1086;&#1082;&#1091;&#1088;/&#1056;&#1072;&#1089;&#1095;&#1077;&#1090;/&#1051;&#1086;&#1090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7;&#1090;&#1088;&#1086;&#1080;&#1090;&#1077;&#1083;&#1100;&#1089;&#1090;&#1074;&#1086;/1312/1312.1.120%20&#1042;&#1051;-6&#1082;&#1042;%20&#8470;1,2%20&#1050;&#1057;%20&#8470;102%20&#1057;-&#1055;&#1086;&#1082;&#1091;&#1088;/&#1056;&#1072;&#1089;&#1095;&#1077;&#1090;/&#1042;&#1051;-6&#1082;&#1042;%20&#8470;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.8"/>
      <sheetName val="Перебазировка"/>
      <sheetName val="Транспорт"/>
      <sheetName val="Материалы"/>
    </sheetNames>
    <sheetDataSet>
      <sheetData sheetId="0">
        <row r="9">
          <cell r="B9" t="str">
            <v>"Обустройство Северо-Покурского месторождения нефти. Куст скважин №100, 101, 102, 103, 104, 105, 24 бис"</v>
          </cell>
        </row>
      </sheetData>
      <sheetData sheetId="1"/>
      <sheetData sheetId="2"/>
      <sheetData sheetId="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"/>
    </sheetNames>
    <sheetDataSet>
      <sheetData sheetId="0">
        <row r="25">
          <cell r="B25" t="str">
            <v>"Обустройство Северо-Покурского месторождения нефти. Куст скважин №100, 101, 102, 103, 104, 105, 24 бис"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.8"/>
      <sheetName val="Перебазировка"/>
      <sheetName val="Транспорт"/>
      <sheetName val="Материалы"/>
    </sheetNames>
    <sheetDataSet>
      <sheetData sheetId="0">
        <row r="10">
          <cell r="B10" t="str">
            <v>ВЛ-6кВ №2 на куст скважин №102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3"/>
  <sheetViews>
    <sheetView showGridLines="0" view="pageBreakPreview" zoomScale="70" zoomScaleSheetLayoutView="70" workbookViewId="0">
      <pane xSplit="2" topLeftCell="C1" activePane="topRight" state="frozen"/>
      <selection activeCell="A8" sqref="A8"/>
      <selection pane="topRight" activeCell="Q15" sqref="Q15"/>
    </sheetView>
  </sheetViews>
  <sheetFormatPr defaultColWidth="8.85546875" defaultRowHeight="12.75" x14ac:dyDescent="0.2"/>
  <cols>
    <col min="1" max="1" width="18.85546875" style="2" customWidth="1"/>
    <col min="2" max="2" width="49.7109375" style="2" customWidth="1"/>
    <col min="3" max="3" width="11.5703125" style="2" customWidth="1"/>
    <col min="4" max="4" width="10" style="2" customWidth="1"/>
    <col min="5" max="12" width="11.7109375" style="2" customWidth="1"/>
    <col min="13" max="13" width="14.85546875" style="11" customWidth="1"/>
    <col min="14" max="14" width="13.5703125" style="11" customWidth="1"/>
    <col min="15" max="15" width="12.7109375" style="11" customWidth="1"/>
    <col min="16" max="16" width="13.85546875" style="11" customWidth="1"/>
    <col min="17" max="17" width="13.28515625" style="11" customWidth="1"/>
    <col min="18" max="18" width="16.28515625" style="2" customWidth="1"/>
    <col min="19" max="19" width="14.28515625" style="11" customWidth="1"/>
    <col min="20" max="20" width="14" style="2" customWidth="1"/>
    <col min="21" max="21" width="14.42578125" style="2" customWidth="1"/>
    <col min="22" max="22" width="11.7109375" style="11" customWidth="1"/>
    <col min="23" max="24" width="11.7109375" style="2" customWidth="1"/>
    <col min="25" max="25" width="25.7109375" style="2" customWidth="1"/>
    <col min="26" max="26" width="10.140625" style="2" bestFit="1" customWidth="1"/>
    <col min="27" max="16384" width="8.85546875" style="2"/>
  </cols>
  <sheetData>
    <row r="1" spans="1:25" ht="13.5" customHeight="1" x14ac:dyDescent="0.2">
      <c r="A1" s="486" t="s">
        <v>37</v>
      </c>
      <c r="B1" s="486"/>
      <c r="C1" s="486"/>
      <c r="D1" s="486"/>
      <c r="E1" s="486"/>
      <c r="F1" s="486"/>
      <c r="G1" s="486"/>
      <c r="H1" s="486"/>
      <c r="I1" s="486"/>
      <c r="J1" s="486"/>
      <c r="K1" s="486"/>
      <c r="L1" s="486"/>
      <c r="M1" s="486"/>
      <c r="N1" s="486"/>
      <c r="O1" s="486"/>
      <c r="P1" s="486"/>
      <c r="Q1" s="486"/>
      <c r="R1" s="486"/>
      <c r="S1" s="486"/>
      <c r="T1" s="486"/>
      <c r="U1" s="486"/>
      <c r="V1" s="486"/>
      <c r="W1" s="486"/>
      <c r="X1" s="486"/>
      <c r="Y1" s="143" t="s">
        <v>116</v>
      </c>
    </row>
    <row r="2" spans="1:25" ht="13.5" x14ac:dyDescent="0.2">
      <c r="A2" s="144"/>
      <c r="B2" s="486"/>
      <c r="C2" s="486"/>
      <c r="D2" s="486"/>
      <c r="E2" s="486"/>
      <c r="F2" s="486"/>
      <c r="G2" s="486"/>
      <c r="H2" s="486"/>
      <c r="I2" s="486"/>
      <c r="J2" s="486"/>
      <c r="K2" s="486"/>
      <c r="L2" s="486"/>
      <c r="M2" s="486"/>
      <c r="N2" s="486"/>
      <c r="O2" s="486"/>
      <c r="P2" s="486"/>
      <c r="Q2" s="486"/>
      <c r="R2" s="486"/>
      <c r="S2" s="486"/>
      <c r="T2" s="145"/>
      <c r="U2" s="145"/>
      <c r="V2" s="3"/>
      <c r="W2" s="145"/>
      <c r="X2" s="146"/>
      <c r="Y2" s="143"/>
    </row>
    <row r="3" spans="1:25" ht="14.25" thickBot="1" x14ac:dyDescent="0.25">
      <c r="A3" s="144"/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3"/>
      <c r="N3" s="3"/>
      <c r="O3" s="3"/>
      <c r="P3" s="3"/>
      <c r="Q3" s="3"/>
      <c r="R3" s="145"/>
      <c r="S3" s="3"/>
      <c r="T3" s="145"/>
      <c r="U3" s="145"/>
      <c r="V3" s="3"/>
      <c r="W3" s="146"/>
      <c r="X3" s="492"/>
      <c r="Y3" s="492"/>
    </row>
    <row r="4" spans="1:25" ht="12.75" customHeight="1" x14ac:dyDescent="0.2">
      <c r="A4" s="493" t="s">
        <v>18</v>
      </c>
      <c r="B4" s="493" t="s">
        <v>38</v>
      </c>
      <c r="C4" s="496" t="s">
        <v>39</v>
      </c>
      <c r="D4" s="499" t="s">
        <v>66</v>
      </c>
      <c r="E4" s="451" t="s">
        <v>40</v>
      </c>
      <c r="F4" s="452"/>
      <c r="G4" s="452"/>
      <c r="H4" s="452"/>
      <c r="I4" s="452"/>
      <c r="J4" s="452"/>
      <c r="K4" s="452"/>
      <c r="L4" s="453"/>
      <c r="M4" s="451" t="s">
        <v>21</v>
      </c>
      <c r="N4" s="452"/>
      <c r="O4" s="452"/>
      <c r="P4" s="452"/>
      <c r="Q4" s="452"/>
      <c r="R4" s="452"/>
      <c r="S4" s="452"/>
      <c r="T4" s="452"/>
      <c r="U4" s="452"/>
      <c r="V4" s="452"/>
      <c r="W4" s="452"/>
      <c r="X4" s="452"/>
      <c r="Y4" s="453"/>
    </row>
    <row r="5" spans="1:25" ht="12.75" customHeight="1" thickBot="1" x14ac:dyDescent="0.25">
      <c r="A5" s="494"/>
      <c r="B5" s="494"/>
      <c r="C5" s="497"/>
      <c r="D5" s="500"/>
      <c r="E5" s="454" t="s">
        <v>41</v>
      </c>
      <c r="F5" s="481" t="s">
        <v>22</v>
      </c>
      <c r="G5" s="482"/>
      <c r="H5" s="482"/>
      <c r="I5" s="482"/>
      <c r="J5" s="482"/>
      <c r="K5" s="482"/>
      <c r="L5" s="483"/>
      <c r="M5" s="484" t="s">
        <v>111</v>
      </c>
      <c r="N5" s="488" t="s">
        <v>22</v>
      </c>
      <c r="O5" s="489"/>
      <c r="P5" s="482"/>
      <c r="Q5" s="490"/>
      <c r="R5" s="464" t="s">
        <v>42</v>
      </c>
      <c r="S5" s="464" t="s">
        <v>23</v>
      </c>
      <c r="T5" s="464" t="s">
        <v>43</v>
      </c>
      <c r="U5" s="464" t="s">
        <v>44</v>
      </c>
      <c r="V5" s="464" t="s">
        <v>24</v>
      </c>
      <c r="W5" s="464" t="s">
        <v>45</v>
      </c>
      <c r="X5" s="464" t="s">
        <v>46</v>
      </c>
      <c r="Y5" s="455" t="s">
        <v>47</v>
      </c>
    </row>
    <row r="6" spans="1:25" ht="44.25" customHeight="1" thickBot="1" x14ac:dyDescent="0.25">
      <c r="A6" s="494"/>
      <c r="B6" s="494"/>
      <c r="C6" s="497"/>
      <c r="D6" s="500"/>
      <c r="E6" s="454"/>
      <c r="F6" s="457" t="s">
        <v>48</v>
      </c>
      <c r="G6" s="458" t="s">
        <v>49</v>
      </c>
      <c r="H6" s="458" t="s">
        <v>50</v>
      </c>
      <c r="I6" s="458" t="s">
        <v>51</v>
      </c>
      <c r="J6" s="458" t="s">
        <v>52</v>
      </c>
      <c r="K6" s="458" t="s">
        <v>45</v>
      </c>
      <c r="L6" s="475" t="s">
        <v>46</v>
      </c>
      <c r="M6" s="485"/>
      <c r="N6" s="477" t="s">
        <v>53</v>
      </c>
      <c r="O6" s="478"/>
      <c r="P6" s="479" t="s">
        <v>19</v>
      </c>
      <c r="Q6" s="480"/>
      <c r="R6" s="465"/>
      <c r="S6" s="465"/>
      <c r="T6" s="465"/>
      <c r="U6" s="465"/>
      <c r="V6" s="465"/>
      <c r="W6" s="465"/>
      <c r="X6" s="465"/>
      <c r="Y6" s="456"/>
    </row>
    <row r="7" spans="1:25" ht="83.25" customHeight="1" thickBot="1" x14ac:dyDescent="0.25">
      <c r="A7" s="495"/>
      <c r="B7" s="495"/>
      <c r="C7" s="498"/>
      <c r="D7" s="501"/>
      <c r="E7" s="454"/>
      <c r="F7" s="458"/>
      <c r="G7" s="459"/>
      <c r="H7" s="459"/>
      <c r="I7" s="459"/>
      <c r="J7" s="459"/>
      <c r="K7" s="459"/>
      <c r="L7" s="476"/>
      <c r="M7" s="485"/>
      <c r="N7" s="130" t="s">
        <v>54</v>
      </c>
      <c r="O7" s="131" t="s">
        <v>55</v>
      </c>
      <c r="P7" s="140" t="s">
        <v>54</v>
      </c>
      <c r="Q7" s="141" t="s">
        <v>55</v>
      </c>
      <c r="R7" s="491"/>
      <c r="S7" s="465"/>
      <c r="T7" s="465"/>
      <c r="U7" s="465"/>
      <c r="V7" s="465"/>
      <c r="W7" s="465"/>
      <c r="X7" s="465"/>
      <c r="Y7" s="456"/>
    </row>
    <row r="8" spans="1:25" ht="13.5" thickBot="1" x14ac:dyDescent="0.25">
      <c r="A8" s="147">
        <v>1</v>
      </c>
      <c r="B8" s="148">
        <f t="shared" ref="B8:Y8" si="0">A8+1</f>
        <v>2</v>
      </c>
      <c r="C8" s="149">
        <f t="shared" si="0"/>
        <v>3</v>
      </c>
      <c r="D8" s="150">
        <f t="shared" si="0"/>
        <v>4</v>
      </c>
      <c r="E8" s="151">
        <f t="shared" si="0"/>
        <v>5</v>
      </c>
      <c r="F8" s="152">
        <f t="shared" si="0"/>
        <v>6</v>
      </c>
      <c r="G8" s="152">
        <f t="shared" si="0"/>
        <v>7</v>
      </c>
      <c r="H8" s="152">
        <f t="shared" si="0"/>
        <v>8</v>
      </c>
      <c r="I8" s="152">
        <f t="shared" si="0"/>
        <v>9</v>
      </c>
      <c r="J8" s="152">
        <f t="shared" si="0"/>
        <v>10</v>
      </c>
      <c r="K8" s="152">
        <f t="shared" si="0"/>
        <v>11</v>
      </c>
      <c r="L8" s="153">
        <f t="shared" si="0"/>
        <v>12</v>
      </c>
      <c r="M8" s="126">
        <f t="shared" si="0"/>
        <v>13</v>
      </c>
      <c r="N8" s="20">
        <f t="shared" si="0"/>
        <v>14</v>
      </c>
      <c r="O8" s="132">
        <f t="shared" si="0"/>
        <v>15</v>
      </c>
      <c r="P8" s="20">
        <f t="shared" si="0"/>
        <v>16</v>
      </c>
      <c r="Q8" s="132">
        <f t="shared" si="0"/>
        <v>17</v>
      </c>
      <c r="R8" s="154">
        <f t="shared" si="0"/>
        <v>18</v>
      </c>
      <c r="S8" s="21">
        <f t="shared" si="0"/>
        <v>19</v>
      </c>
      <c r="T8" s="21">
        <f t="shared" si="0"/>
        <v>20</v>
      </c>
      <c r="U8" s="21">
        <f t="shared" si="0"/>
        <v>21</v>
      </c>
      <c r="V8" s="21">
        <f t="shared" si="0"/>
        <v>22</v>
      </c>
      <c r="W8" s="21">
        <f t="shared" si="0"/>
        <v>23</v>
      </c>
      <c r="X8" s="21">
        <f t="shared" si="0"/>
        <v>24</v>
      </c>
      <c r="Y8" s="132">
        <f t="shared" si="0"/>
        <v>25</v>
      </c>
    </row>
    <row r="9" spans="1:25" ht="14.25" hidden="1" thickBot="1" x14ac:dyDescent="0.25">
      <c r="A9" s="155"/>
      <c r="B9" s="156"/>
      <c r="C9" s="157"/>
      <c r="D9" s="22"/>
      <c r="E9" s="22"/>
      <c r="F9" s="22"/>
      <c r="G9" s="22"/>
      <c r="H9" s="22"/>
      <c r="I9" s="22"/>
      <c r="J9" s="22"/>
      <c r="K9" s="22"/>
      <c r="L9" s="22"/>
      <c r="M9" s="22"/>
      <c r="N9" s="133"/>
      <c r="O9" s="134"/>
      <c r="P9" s="133"/>
      <c r="Q9" s="134"/>
      <c r="R9" s="22"/>
      <c r="S9" s="22"/>
      <c r="T9" s="158"/>
      <c r="U9" s="22"/>
      <c r="V9" s="22"/>
      <c r="W9" s="22"/>
      <c r="X9" s="22"/>
      <c r="Y9" s="159"/>
    </row>
    <row r="10" spans="1:25" s="387" customFormat="1" ht="53.25" customHeight="1" thickBot="1" x14ac:dyDescent="0.25">
      <c r="A10" s="376" t="s">
        <v>67</v>
      </c>
      <c r="B10" s="377" t="str">
        <f>[5]Ф.8!$B$9</f>
        <v>"Обустройство Северо-Покурского месторождения нефти. Куст скважин №100, 101, 102, 103, 104, 105, 24 бис"</v>
      </c>
      <c r="C10" s="378"/>
      <c r="D10" s="379"/>
      <c r="E10" s="379"/>
      <c r="F10" s="379"/>
      <c r="G10" s="379"/>
      <c r="H10" s="379"/>
      <c r="I10" s="379"/>
      <c r="J10" s="379"/>
      <c r="K10" s="379"/>
      <c r="L10" s="379"/>
      <c r="M10" s="380"/>
      <c r="N10" s="381"/>
      <c r="O10" s="382"/>
      <c r="P10" s="381"/>
      <c r="Q10" s="382"/>
      <c r="R10" s="383"/>
      <c r="S10" s="384"/>
      <c r="T10" s="385"/>
      <c r="U10" s="384"/>
      <c r="V10" s="384"/>
      <c r="W10" s="384"/>
      <c r="X10" s="384"/>
      <c r="Y10" s="386"/>
    </row>
    <row r="11" spans="1:25" s="398" customFormat="1" ht="36.75" customHeight="1" thickBot="1" x14ac:dyDescent="0.25">
      <c r="A11" s="388" t="s">
        <v>68</v>
      </c>
      <c r="B11" s="389" t="s">
        <v>122</v>
      </c>
      <c r="C11" s="405" t="s">
        <v>121</v>
      </c>
      <c r="D11" s="450">
        <v>1.2016</v>
      </c>
      <c r="E11" s="390"/>
      <c r="F11" s="390"/>
      <c r="G11" s="390"/>
      <c r="H11" s="390"/>
      <c r="I11" s="390"/>
      <c r="J11" s="390"/>
      <c r="K11" s="390"/>
      <c r="L11" s="390"/>
      <c r="M11" s="391"/>
      <c r="N11" s="392"/>
      <c r="O11" s="393"/>
      <c r="P11" s="392"/>
      <c r="Q11" s="393"/>
      <c r="R11" s="394"/>
      <c r="S11" s="395"/>
      <c r="T11" s="396"/>
      <c r="U11" s="395"/>
      <c r="V11" s="395"/>
      <c r="W11" s="395"/>
      <c r="X11" s="395"/>
      <c r="Y11" s="397"/>
    </row>
    <row r="12" spans="1:25" s="398" customFormat="1" ht="36.75" customHeight="1" x14ac:dyDescent="0.2">
      <c r="A12" s="401" t="s">
        <v>117</v>
      </c>
      <c r="B12" s="374" t="s">
        <v>118</v>
      </c>
      <c r="C12" s="374"/>
      <c r="D12" s="404"/>
      <c r="E12" s="375">
        <f t="shared" ref="E12:E13" si="1">G12+H12+F12+K12+L12</f>
        <v>513447</v>
      </c>
      <c r="F12" s="375">
        <v>391806</v>
      </c>
      <c r="G12" s="375">
        <v>27304</v>
      </c>
      <c r="H12" s="375">
        <v>41428</v>
      </c>
      <c r="I12" s="375">
        <v>0</v>
      </c>
      <c r="J12" s="375">
        <v>4806</v>
      </c>
      <c r="K12" s="375">
        <v>33255</v>
      </c>
      <c r="L12" s="375">
        <v>19654</v>
      </c>
      <c r="M12" s="161"/>
      <c r="N12" s="135"/>
      <c r="O12" s="136"/>
      <c r="P12" s="135"/>
      <c r="Q12" s="136"/>
      <c r="R12" s="162"/>
      <c r="S12" s="23"/>
      <c r="T12" s="163"/>
      <c r="U12" s="163"/>
      <c r="V12" s="23"/>
      <c r="W12" s="163"/>
      <c r="X12" s="164"/>
      <c r="Y12" s="165"/>
    </row>
    <row r="13" spans="1:25" ht="31.5" customHeight="1" thickBot="1" x14ac:dyDescent="0.25">
      <c r="A13" s="402" t="s">
        <v>119</v>
      </c>
      <c r="B13" s="403" t="s">
        <v>120</v>
      </c>
      <c r="C13" s="403"/>
      <c r="D13" s="404"/>
      <c r="E13" s="375">
        <f t="shared" si="1"/>
        <v>26954</v>
      </c>
      <c r="F13" s="375">
        <v>20032</v>
      </c>
      <c r="G13" s="375">
        <v>1554</v>
      </c>
      <c r="H13" s="375">
        <v>2408</v>
      </c>
      <c r="I13" s="375">
        <v>0</v>
      </c>
      <c r="J13" s="375">
        <v>279</v>
      </c>
      <c r="K13" s="375">
        <v>1852</v>
      </c>
      <c r="L13" s="375">
        <v>1108</v>
      </c>
      <c r="M13" s="161"/>
      <c r="N13" s="135"/>
      <c r="O13" s="136"/>
      <c r="P13" s="135"/>
      <c r="Q13" s="136"/>
      <c r="R13" s="162"/>
      <c r="S13" s="23"/>
      <c r="T13" s="163"/>
      <c r="U13" s="163"/>
      <c r="V13" s="23"/>
      <c r="W13" s="163"/>
      <c r="X13" s="164"/>
      <c r="Y13" s="165"/>
    </row>
    <row r="14" spans="1:25" s="369" customFormat="1" ht="28.5" customHeight="1" thickBot="1" x14ac:dyDescent="0.25">
      <c r="A14" s="365"/>
      <c r="B14" s="370" t="s">
        <v>26</v>
      </c>
      <c r="C14" s="406"/>
      <c r="D14" s="399"/>
      <c r="E14" s="168">
        <f>SUM(E12:E13)</f>
        <v>540401</v>
      </c>
      <c r="F14" s="169">
        <f t="shared" ref="F14:L14" si="2">F12+F13</f>
        <v>411838</v>
      </c>
      <c r="G14" s="170">
        <f t="shared" si="2"/>
        <v>28858</v>
      </c>
      <c r="H14" s="170">
        <f t="shared" si="2"/>
        <v>43836</v>
      </c>
      <c r="I14" s="170">
        <f t="shared" si="2"/>
        <v>0</v>
      </c>
      <c r="J14" s="170">
        <f t="shared" si="2"/>
        <v>5085</v>
      </c>
      <c r="K14" s="170">
        <f t="shared" si="2"/>
        <v>35107</v>
      </c>
      <c r="L14" s="171">
        <f t="shared" si="2"/>
        <v>20762</v>
      </c>
      <c r="M14" s="366">
        <f>O14+Q14</f>
        <v>1205376</v>
      </c>
      <c r="N14" s="367"/>
      <c r="O14" s="171">
        <f>'Приложение 3 к форме 8.2'!F69</f>
        <v>1144014</v>
      </c>
      <c r="P14" s="367"/>
      <c r="Q14" s="171">
        <f>'Приложение 3 к форме 8.2'!I69</f>
        <v>61362</v>
      </c>
      <c r="R14" s="169"/>
      <c r="S14" s="193"/>
      <c r="T14" s="170"/>
      <c r="U14" s="170"/>
      <c r="V14" s="193"/>
      <c r="W14" s="170"/>
      <c r="X14" s="368"/>
      <c r="Y14" s="168"/>
    </row>
    <row r="15" spans="1:25" ht="23.25" customHeight="1" thickBot="1" x14ac:dyDescent="0.25">
      <c r="A15" s="172"/>
      <c r="B15" s="173" t="s">
        <v>25</v>
      </c>
      <c r="C15" s="174"/>
      <c r="D15" s="175"/>
      <c r="E15" s="176"/>
      <c r="F15" s="177"/>
      <c r="G15" s="178"/>
      <c r="H15" s="178"/>
      <c r="I15" s="178"/>
      <c r="J15" s="178"/>
      <c r="K15" s="178"/>
      <c r="L15" s="179"/>
      <c r="M15" s="180"/>
      <c r="N15" s="181"/>
      <c r="O15" s="182"/>
      <c r="P15" s="181"/>
      <c r="Q15" s="182"/>
      <c r="R15" s="183"/>
      <c r="S15" s="184"/>
      <c r="T15" s="185"/>
      <c r="U15" s="185"/>
      <c r="V15" s="184"/>
      <c r="W15" s="185"/>
      <c r="X15" s="186"/>
      <c r="Y15" s="187"/>
    </row>
    <row r="16" spans="1:25" s="25" customFormat="1" ht="23.25" customHeight="1" thickBot="1" x14ac:dyDescent="0.25">
      <c r="A16" s="188"/>
      <c r="B16" s="189" t="s">
        <v>27</v>
      </c>
      <c r="C16" s="190"/>
      <c r="D16" s="191"/>
      <c r="E16" s="168"/>
      <c r="F16" s="192"/>
      <c r="G16" s="193"/>
      <c r="H16" s="193"/>
      <c r="I16" s="193"/>
      <c r="J16" s="193"/>
      <c r="K16" s="193"/>
      <c r="L16" s="194"/>
      <c r="M16" s="195"/>
      <c r="N16" s="196"/>
      <c r="O16" s="197"/>
      <c r="P16" s="196"/>
      <c r="Q16" s="197"/>
      <c r="R16" s="198"/>
      <c r="S16" s="199"/>
      <c r="T16" s="200"/>
      <c r="U16" s="200"/>
      <c r="V16" s="199"/>
      <c r="W16" s="200"/>
      <c r="X16" s="201"/>
      <c r="Y16" s="168"/>
    </row>
    <row r="17" spans="1:25" ht="23.25" hidden="1" customHeight="1" x14ac:dyDescent="0.2">
      <c r="A17" s="202"/>
      <c r="B17" s="203" t="s">
        <v>17</v>
      </c>
      <c r="C17" s="204"/>
      <c r="D17" s="205"/>
      <c r="E17" s="160"/>
      <c r="F17" s="206"/>
      <c r="G17" s="207"/>
      <c r="H17" s="207"/>
      <c r="I17" s="207"/>
      <c r="J17" s="207"/>
      <c r="K17" s="207"/>
      <c r="L17" s="208"/>
      <c r="M17" s="209"/>
      <c r="N17" s="210"/>
      <c r="O17" s="211"/>
      <c r="P17" s="210"/>
      <c r="Q17" s="211"/>
      <c r="R17" s="212"/>
      <c r="S17" s="213"/>
      <c r="T17" s="214"/>
      <c r="U17" s="214"/>
      <c r="V17" s="213"/>
      <c r="W17" s="214"/>
      <c r="X17" s="215"/>
      <c r="Y17" s="216"/>
    </row>
    <row r="18" spans="1:25" ht="25.5" customHeight="1" x14ac:dyDescent="0.2">
      <c r="A18" s="217"/>
      <c r="B18" s="218" t="s">
        <v>56</v>
      </c>
      <c r="C18" s="219"/>
      <c r="D18" s="220"/>
      <c r="E18" s="166"/>
      <c r="F18" s="221"/>
      <c r="G18" s="222"/>
      <c r="H18" s="222"/>
      <c r="I18" s="222"/>
      <c r="J18" s="222"/>
      <c r="K18" s="222"/>
      <c r="L18" s="223"/>
      <c r="M18" s="224"/>
      <c r="N18" s="225"/>
      <c r="O18" s="226"/>
      <c r="P18" s="225"/>
      <c r="Q18" s="226"/>
      <c r="R18" s="227"/>
      <c r="S18" s="228"/>
      <c r="T18" s="229"/>
      <c r="U18" s="229"/>
      <c r="V18" s="228"/>
      <c r="W18" s="229"/>
      <c r="X18" s="230"/>
      <c r="Y18" s="24"/>
    </row>
    <row r="19" spans="1:25" ht="25.5" customHeight="1" x14ac:dyDescent="0.2">
      <c r="A19" s="217"/>
      <c r="B19" s="231" t="s">
        <v>57</v>
      </c>
      <c r="C19" s="232"/>
      <c r="D19" s="220"/>
      <c r="E19" s="166">
        <f>E14*D48</f>
        <v>34332</v>
      </c>
      <c r="F19" s="221"/>
      <c r="G19" s="222"/>
      <c r="H19" s="222"/>
      <c r="I19" s="222"/>
      <c r="J19" s="222"/>
      <c r="K19" s="222"/>
      <c r="L19" s="223"/>
      <c r="M19" s="224"/>
      <c r="N19" s="233"/>
      <c r="O19" s="226"/>
      <c r="P19" s="233"/>
      <c r="Q19" s="226"/>
      <c r="R19" s="227"/>
      <c r="S19" s="228"/>
      <c r="T19" s="229"/>
      <c r="U19" s="229"/>
      <c r="V19" s="228"/>
      <c r="W19" s="229"/>
      <c r="X19" s="230"/>
      <c r="Y19" s="24"/>
    </row>
    <row r="20" spans="1:25" ht="25.5" customHeight="1" x14ac:dyDescent="0.2">
      <c r="A20" s="217"/>
      <c r="B20" s="234" t="s">
        <v>70</v>
      </c>
      <c r="C20" s="232"/>
      <c r="D20" s="220"/>
      <c r="E20" s="166"/>
      <c r="F20" s="221"/>
      <c r="G20" s="222"/>
      <c r="H20" s="222"/>
      <c r="I20" s="222"/>
      <c r="J20" s="222"/>
      <c r="K20" s="222"/>
      <c r="L20" s="223"/>
      <c r="M20" s="224"/>
      <c r="N20" s="233"/>
      <c r="O20" s="226"/>
      <c r="P20" s="233"/>
      <c r="Q20" s="226"/>
      <c r="R20" s="227"/>
      <c r="S20" s="228"/>
      <c r="T20" s="229"/>
      <c r="U20" s="229"/>
      <c r="V20" s="228"/>
      <c r="W20" s="229"/>
      <c r="X20" s="230"/>
      <c r="Y20" s="24"/>
    </row>
    <row r="21" spans="1:25" ht="25.5" customHeight="1" x14ac:dyDescent="0.2">
      <c r="A21" s="217"/>
      <c r="B21" s="234" t="s">
        <v>112</v>
      </c>
      <c r="C21" s="232"/>
      <c r="D21" s="220"/>
      <c r="E21" s="166"/>
      <c r="F21" s="221"/>
      <c r="G21" s="222"/>
      <c r="H21" s="222"/>
      <c r="I21" s="222"/>
      <c r="J21" s="222"/>
      <c r="K21" s="222"/>
      <c r="L21" s="223"/>
      <c r="M21" s="224"/>
      <c r="N21" s="233"/>
      <c r="O21" s="226"/>
      <c r="P21" s="233"/>
      <c r="Q21" s="226"/>
      <c r="R21" s="227"/>
      <c r="S21" s="228"/>
      <c r="T21" s="229"/>
      <c r="U21" s="229"/>
      <c r="V21" s="228"/>
      <c r="W21" s="229"/>
      <c r="X21" s="230"/>
      <c r="Y21" s="24"/>
    </row>
    <row r="22" spans="1:25" ht="25.5" customHeight="1" x14ac:dyDescent="0.2">
      <c r="A22" s="217"/>
      <c r="B22" s="235" t="s">
        <v>113</v>
      </c>
      <c r="C22" s="236"/>
      <c r="D22" s="220"/>
      <c r="E22" s="166"/>
      <c r="F22" s="221"/>
      <c r="G22" s="222"/>
      <c r="H22" s="222"/>
      <c r="I22" s="222"/>
      <c r="J22" s="222"/>
      <c r="K22" s="222"/>
      <c r="L22" s="223"/>
      <c r="M22" s="224"/>
      <c r="N22" s="233"/>
      <c r="O22" s="226"/>
      <c r="P22" s="233"/>
      <c r="Q22" s="226"/>
      <c r="R22" s="227"/>
      <c r="S22" s="228"/>
      <c r="T22" s="229"/>
      <c r="U22" s="229"/>
      <c r="V22" s="228"/>
      <c r="W22" s="229"/>
      <c r="X22" s="230"/>
      <c r="Y22" s="24"/>
    </row>
    <row r="23" spans="1:25" ht="84.75" hidden="1" customHeight="1" x14ac:dyDescent="0.2">
      <c r="A23" s="217"/>
      <c r="B23" s="235" t="s">
        <v>73</v>
      </c>
      <c r="C23" s="236"/>
      <c r="D23" s="220"/>
      <c r="E23" s="166"/>
      <c r="F23" s="221"/>
      <c r="G23" s="222"/>
      <c r="H23" s="222"/>
      <c r="I23" s="222"/>
      <c r="J23" s="222"/>
      <c r="K23" s="222"/>
      <c r="L23" s="223"/>
      <c r="M23" s="224"/>
      <c r="N23" s="233"/>
      <c r="O23" s="226"/>
      <c r="P23" s="233"/>
      <c r="Q23" s="226"/>
      <c r="R23" s="227"/>
      <c r="S23" s="228"/>
      <c r="T23" s="229"/>
      <c r="U23" s="229"/>
      <c r="V23" s="228"/>
      <c r="W23" s="229"/>
      <c r="X23" s="230"/>
      <c r="Y23" s="24"/>
    </row>
    <row r="24" spans="1:25" ht="23.25" hidden="1" customHeight="1" x14ac:dyDescent="0.2">
      <c r="A24" s="217"/>
      <c r="B24" s="235" t="s">
        <v>71</v>
      </c>
      <c r="C24" s="236"/>
      <c r="D24" s="220"/>
      <c r="E24" s="166"/>
      <c r="F24" s="221"/>
      <c r="G24" s="222"/>
      <c r="H24" s="222"/>
      <c r="I24" s="222"/>
      <c r="J24" s="222"/>
      <c r="K24" s="222"/>
      <c r="L24" s="223"/>
      <c r="M24" s="224"/>
      <c r="N24" s="233"/>
      <c r="O24" s="226"/>
      <c r="P24" s="233"/>
      <c r="Q24" s="226"/>
      <c r="R24" s="227"/>
      <c r="S24" s="228"/>
      <c r="T24" s="229"/>
      <c r="U24" s="229"/>
      <c r="V24" s="228"/>
      <c r="W24" s="229"/>
      <c r="X24" s="230"/>
      <c r="Y24" s="24"/>
    </row>
    <row r="25" spans="1:25" ht="31.5" customHeight="1" thickBot="1" x14ac:dyDescent="0.25">
      <c r="A25" s="217"/>
      <c r="B25" s="235" t="s">
        <v>58</v>
      </c>
      <c r="C25" s="236"/>
      <c r="D25" s="220"/>
      <c r="E25" s="166"/>
      <c r="F25" s="221"/>
      <c r="G25" s="222"/>
      <c r="H25" s="222"/>
      <c r="I25" s="222"/>
      <c r="J25" s="222"/>
      <c r="K25" s="222"/>
      <c r="L25" s="223"/>
      <c r="M25" s="224"/>
      <c r="N25" s="233"/>
      <c r="O25" s="226"/>
      <c r="P25" s="233"/>
      <c r="Q25" s="226"/>
      <c r="R25" s="227"/>
      <c r="S25" s="228"/>
      <c r="T25" s="229"/>
      <c r="U25" s="229"/>
      <c r="V25" s="228"/>
      <c r="W25" s="229"/>
      <c r="X25" s="230"/>
      <c r="Y25" s="24"/>
    </row>
    <row r="26" spans="1:25" s="25" customFormat="1" ht="23.25" customHeight="1" thickBot="1" x14ac:dyDescent="0.25">
      <c r="A26" s="188"/>
      <c r="B26" s="189" t="s">
        <v>28</v>
      </c>
      <c r="C26" s="190"/>
      <c r="D26" s="191"/>
      <c r="E26" s="168">
        <f>E14+E19+E20</f>
        <v>574733</v>
      </c>
      <c r="F26" s="169">
        <f t="shared" ref="F26:L26" si="3">F14</f>
        <v>411838</v>
      </c>
      <c r="G26" s="170">
        <f t="shared" si="3"/>
        <v>28858</v>
      </c>
      <c r="H26" s="170">
        <f t="shared" si="3"/>
        <v>43836</v>
      </c>
      <c r="I26" s="170">
        <f t="shared" si="3"/>
        <v>0</v>
      </c>
      <c r="J26" s="170">
        <f t="shared" si="3"/>
        <v>5085</v>
      </c>
      <c r="K26" s="170">
        <f t="shared" si="3"/>
        <v>35107</v>
      </c>
      <c r="L26" s="171">
        <f t="shared" si="3"/>
        <v>20762</v>
      </c>
      <c r="M26" s="195"/>
      <c r="N26" s="196"/>
      <c r="O26" s="197"/>
      <c r="P26" s="196"/>
      <c r="Q26" s="197"/>
      <c r="R26" s="198"/>
      <c r="S26" s="199"/>
      <c r="T26" s="200"/>
      <c r="U26" s="200"/>
      <c r="V26" s="199"/>
      <c r="W26" s="200"/>
      <c r="X26" s="201"/>
      <c r="Y26" s="168"/>
    </row>
    <row r="27" spans="1:25" ht="13.5" x14ac:dyDescent="0.2">
      <c r="A27" s="217"/>
      <c r="B27" s="237"/>
      <c r="C27" s="238"/>
      <c r="D27" s="220"/>
      <c r="E27" s="166"/>
      <c r="F27" s="221"/>
      <c r="G27" s="222"/>
      <c r="H27" s="222"/>
      <c r="I27" s="222"/>
      <c r="J27" s="222"/>
      <c r="K27" s="222"/>
      <c r="L27" s="223"/>
      <c r="M27" s="224"/>
      <c r="N27" s="239"/>
      <c r="O27" s="226"/>
      <c r="P27" s="239"/>
      <c r="Q27" s="226"/>
      <c r="R27" s="227"/>
      <c r="S27" s="228"/>
      <c r="T27" s="229"/>
      <c r="U27" s="229"/>
      <c r="V27" s="228"/>
      <c r="W27" s="229"/>
      <c r="X27" s="230"/>
      <c r="Y27" s="24"/>
    </row>
    <row r="28" spans="1:25" ht="13.5" x14ac:dyDescent="0.2">
      <c r="A28" s="217"/>
      <c r="B28" s="237" t="s">
        <v>29</v>
      </c>
      <c r="C28" s="232"/>
      <c r="D28" s="220"/>
      <c r="E28" s="166"/>
      <c r="F28" s="221"/>
      <c r="G28" s="222"/>
      <c r="H28" s="222"/>
      <c r="I28" s="222"/>
      <c r="J28" s="222"/>
      <c r="K28" s="222"/>
      <c r="L28" s="223"/>
      <c r="M28" s="224"/>
      <c r="N28" s="233"/>
      <c r="O28" s="226"/>
      <c r="P28" s="233"/>
      <c r="Q28" s="226"/>
      <c r="R28" s="227"/>
      <c r="S28" s="228"/>
      <c r="T28" s="229"/>
      <c r="U28" s="229"/>
      <c r="V28" s="228"/>
      <c r="W28" s="229"/>
      <c r="X28" s="230"/>
      <c r="Y28" s="24"/>
    </row>
    <row r="29" spans="1:25" ht="13.5" customHeight="1" thickBot="1" x14ac:dyDescent="0.25">
      <c r="A29" s="240"/>
      <c r="B29" s="241"/>
      <c r="C29" s="242"/>
      <c r="D29" s="243"/>
      <c r="E29" s="167"/>
      <c r="F29" s="244"/>
      <c r="G29" s="245"/>
      <c r="H29" s="245"/>
      <c r="I29" s="245"/>
      <c r="J29" s="245"/>
      <c r="K29" s="245"/>
      <c r="L29" s="246"/>
      <c r="M29" s="247"/>
      <c r="N29" s="248"/>
      <c r="O29" s="249"/>
      <c r="P29" s="248"/>
      <c r="Q29" s="249"/>
      <c r="R29" s="250"/>
      <c r="S29" s="251"/>
      <c r="T29" s="252"/>
      <c r="U29" s="252"/>
      <c r="V29" s="251"/>
      <c r="W29" s="252"/>
      <c r="X29" s="253"/>
      <c r="Y29" s="254"/>
    </row>
    <row r="30" spans="1:25" ht="13.5" x14ac:dyDescent="0.2">
      <c r="A30" s="172"/>
      <c r="B30" s="255" t="s">
        <v>30</v>
      </c>
      <c r="C30" s="256"/>
      <c r="D30" s="257"/>
      <c r="E30" s="258"/>
      <c r="F30" s="259"/>
      <c r="G30" s="260"/>
      <c r="H30" s="260"/>
      <c r="I30" s="260"/>
      <c r="J30" s="260"/>
      <c r="K30" s="260"/>
      <c r="L30" s="261"/>
      <c r="M30" s="262"/>
      <c r="N30" s="263"/>
      <c r="O30" s="264"/>
      <c r="P30" s="263"/>
      <c r="Q30" s="264"/>
      <c r="R30" s="265"/>
      <c r="S30" s="266"/>
      <c r="T30" s="267"/>
      <c r="U30" s="267"/>
      <c r="V30" s="266"/>
      <c r="W30" s="267"/>
      <c r="X30" s="268"/>
      <c r="Y30" s="269"/>
    </row>
    <row r="31" spans="1:25" ht="13.5" x14ac:dyDescent="0.2">
      <c r="A31" s="172"/>
      <c r="B31" s="270" t="s">
        <v>31</v>
      </c>
      <c r="C31" s="271">
        <v>0.18</v>
      </c>
      <c r="D31" s="272"/>
      <c r="E31" s="273"/>
      <c r="F31" s="274"/>
      <c r="G31" s="275"/>
      <c r="H31" s="275"/>
      <c r="I31" s="275"/>
      <c r="J31" s="275"/>
      <c r="K31" s="275"/>
      <c r="L31" s="276"/>
      <c r="M31" s="277"/>
      <c r="N31" s="278"/>
      <c r="O31" s="279"/>
      <c r="P31" s="280"/>
      <c r="Q31" s="279"/>
      <c r="R31" s="281"/>
      <c r="S31" s="282"/>
      <c r="T31" s="283"/>
      <c r="U31" s="283"/>
      <c r="V31" s="282"/>
      <c r="W31" s="283"/>
      <c r="X31" s="284"/>
      <c r="Y31" s="285"/>
    </row>
    <row r="32" spans="1:25" ht="14.25" thickBot="1" x14ac:dyDescent="0.25">
      <c r="A32" s="286"/>
      <c r="B32" s="287" t="s">
        <v>32</v>
      </c>
      <c r="C32" s="288"/>
      <c r="D32" s="289"/>
      <c r="E32" s="290"/>
      <c r="F32" s="291"/>
      <c r="G32" s="292"/>
      <c r="H32" s="292"/>
      <c r="I32" s="292"/>
      <c r="J32" s="292"/>
      <c r="K32" s="292"/>
      <c r="L32" s="293"/>
      <c r="M32" s="294"/>
      <c r="N32" s="295"/>
      <c r="O32" s="296"/>
      <c r="P32" s="295"/>
      <c r="Q32" s="296"/>
      <c r="R32" s="297"/>
      <c r="S32" s="298"/>
      <c r="T32" s="299"/>
      <c r="U32" s="299"/>
      <c r="V32" s="298"/>
      <c r="W32" s="299"/>
      <c r="X32" s="300"/>
      <c r="Y32" s="301"/>
    </row>
    <row r="33" spans="1:25" ht="13.5" x14ac:dyDescent="0.2">
      <c r="A33" s="217"/>
      <c r="B33" s="142" t="s">
        <v>59</v>
      </c>
      <c r="C33" s="302"/>
      <c r="D33" s="303"/>
      <c r="E33" s="304"/>
      <c r="F33" s="305"/>
      <c r="G33" s="306"/>
      <c r="H33" s="306"/>
      <c r="I33" s="306"/>
      <c r="J33" s="306"/>
      <c r="K33" s="306"/>
      <c r="L33" s="307"/>
      <c r="M33" s="127"/>
      <c r="N33" s="17"/>
      <c r="O33" s="137"/>
      <c r="P33" s="17"/>
      <c r="Q33" s="137"/>
      <c r="R33" s="308"/>
      <c r="S33" s="4"/>
      <c r="T33" s="309"/>
      <c r="U33" s="309"/>
      <c r="V33" s="4"/>
      <c r="W33" s="309"/>
      <c r="X33" s="310"/>
      <c r="Y33" s="311"/>
    </row>
    <row r="34" spans="1:25" ht="13.5" x14ac:dyDescent="0.2">
      <c r="A34" s="312"/>
      <c r="B34" s="142" t="s">
        <v>60</v>
      </c>
      <c r="C34" s="313"/>
      <c r="D34" s="314"/>
      <c r="E34" s="315"/>
      <c r="F34" s="316"/>
      <c r="G34" s="317"/>
      <c r="H34" s="317"/>
      <c r="I34" s="317"/>
      <c r="J34" s="317"/>
      <c r="K34" s="317"/>
      <c r="L34" s="318"/>
      <c r="M34" s="128"/>
      <c r="N34" s="18"/>
      <c r="O34" s="138"/>
      <c r="P34" s="18"/>
      <c r="Q34" s="138"/>
      <c r="R34" s="319"/>
      <c r="S34" s="5"/>
      <c r="T34" s="320"/>
      <c r="U34" s="320"/>
      <c r="V34" s="5"/>
      <c r="W34" s="320"/>
      <c r="X34" s="321"/>
      <c r="Y34" s="322"/>
    </row>
    <row r="35" spans="1:25" ht="14.25" thickBot="1" x14ac:dyDescent="0.25">
      <c r="A35" s="240"/>
      <c r="B35" s="323"/>
      <c r="C35" s="324"/>
      <c r="D35" s="325"/>
      <c r="E35" s="324"/>
      <c r="F35" s="326"/>
      <c r="G35" s="327"/>
      <c r="H35" s="327"/>
      <c r="I35" s="327"/>
      <c r="J35" s="327"/>
      <c r="K35" s="327"/>
      <c r="L35" s="328"/>
      <c r="M35" s="129"/>
      <c r="N35" s="19"/>
      <c r="O35" s="139"/>
      <c r="P35" s="19"/>
      <c r="Q35" s="139"/>
      <c r="R35" s="329"/>
      <c r="S35" s="6"/>
      <c r="T35" s="330"/>
      <c r="U35" s="330"/>
      <c r="V35" s="6"/>
      <c r="W35" s="330"/>
      <c r="X35" s="331"/>
      <c r="Y35" s="332"/>
    </row>
    <row r="36" spans="1:25" ht="36" customHeight="1" x14ac:dyDescent="0.2">
      <c r="A36" s="333"/>
      <c r="B36" s="334"/>
      <c r="C36" s="175"/>
      <c r="D36" s="175"/>
      <c r="E36" s="175"/>
      <c r="F36" s="175"/>
      <c r="G36" s="175"/>
      <c r="H36" s="175"/>
      <c r="I36" s="175"/>
      <c r="J36" s="175"/>
      <c r="K36" s="335"/>
      <c r="L36" s="335"/>
      <c r="M36" s="335"/>
      <c r="N36" s="335"/>
      <c r="O36" s="335"/>
      <c r="P36" s="335"/>
      <c r="Q36" s="335"/>
      <c r="R36" s="335"/>
      <c r="S36" s="335"/>
      <c r="T36" s="335"/>
      <c r="U36" s="335"/>
      <c r="V36" s="335"/>
      <c r="W36" s="335"/>
      <c r="X36" s="335"/>
      <c r="Y36" s="336"/>
    </row>
    <row r="37" spans="1:25" ht="12.75" customHeight="1" x14ac:dyDescent="0.2">
      <c r="A37" s="144"/>
      <c r="B37" s="466"/>
      <c r="C37" s="467"/>
      <c r="D37" s="470" t="s">
        <v>61</v>
      </c>
      <c r="E37" s="472" t="s">
        <v>62</v>
      </c>
      <c r="F37" s="473"/>
      <c r="G37" s="473"/>
      <c r="H37" s="337"/>
      <c r="I37" s="337"/>
      <c r="J37" s="144"/>
      <c r="K37" s="474"/>
      <c r="L37" s="474"/>
      <c r="M37" s="474"/>
      <c r="N37" s="474"/>
      <c r="O37" s="474"/>
      <c r="P37" s="474"/>
      <c r="Q37" s="474"/>
      <c r="R37" s="474"/>
      <c r="S37" s="474"/>
      <c r="T37" s="474"/>
      <c r="U37" s="474"/>
      <c r="V37" s="474"/>
      <c r="W37" s="474"/>
      <c r="X37" s="474"/>
      <c r="Y37" s="474"/>
    </row>
    <row r="38" spans="1:25" ht="19.5" customHeight="1" x14ac:dyDescent="0.2">
      <c r="A38" s="144"/>
      <c r="B38" s="468"/>
      <c r="C38" s="469"/>
      <c r="D38" s="471"/>
      <c r="E38" s="338">
        <v>2015</v>
      </c>
      <c r="F38" s="338">
        <v>2016</v>
      </c>
      <c r="G38" s="339">
        <v>2017</v>
      </c>
      <c r="H38" s="340"/>
      <c r="I38" s="340"/>
      <c r="J38" s="340"/>
      <c r="K38" s="474"/>
      <c r="L38" s="474"/>
      <c r="M38" s="474"/>
      <c r="N38" s="474"/>
      <c r="O38" s="474"/>
      <c r="P38" s="474"/>
      <c r="Q38" s="474"/>
      <c r="R38" s="474"/>
      <c r="S38" s="474"/>
      <c r="T38" s="474"/>
      <c r="U38" s="474"/>
      <c r="V38" s="474"/>
      <c r="W38" s="474"/>
      <c r="X38" s="474"/>
      <c r="Y38" s="474"/>
    </row>
    <row r="39" spans="1:25" ht="29.25" customHeight="1" x14ac:dyDescent="0.25">
      <c r="A39" s="144"/>
      <c r="B39" s="462" t="s">
        <v>63</v>
      </c>
      <c r="C39" s="463"/>
      <c r="D39" s="341"/>
      <c r="E39" s="342"/>
      <c r="F39" s="342"/>
      <c r="G39" s="342"/>
      <c r="H39" s="343"/>
      <c r="I39" s="343"/>
      <c r="J39" s="343"/>
      <c r="K39" s="344"/>
      <c r="L39" s="343"/>
      <c r="M39" s="9"/>
      <c r="N39" s="9"/>
      <c r="O39" s="10"/>
      <c r="P39" s="9"/>
      <c r="Q39" s="9"/>
      <c r="R39" s="144"/>
      <c r="T39" s="144"/>
      <c r="U39" s="144"/>
      <c r="W39" s="144"/>
      <c r="X39" s="144"/>
      <c r="Y39" s="144"/>
    </row>
    <row r="40" spans="1:25" ht="13.5" x14ac:dyDescent="0.25">
      <c r="A40" s="333"/>
      <c r="B40" s="345"/>
      <c r="C40" s="346"/>
      <c r="D40" s="346"/>
      <c r="E40" s="346"/>
      <c r="F40" s="333"/>
      <c r="G40" s="333"/>
      <c r="H40" s="333"/>
      <c r="I40" s="333"/>
      <c r="J40" s="333"/>
      <c r="K40" s="333"/>
      <c r="L40" s="333"/>
      <c r="M40" s="12"/>
      <c r="N40" s="12"/>
      <c r="O40" s="12"/>
      <c r="P40" s="12"/>
      <c r="Q40" s="13"/>
      <c r="R40" s="347"/>
      <c r="S40" s="10"/>
      <c r="T40" s="347"/>
      <c r="U40" s="347"/>
      <c r="V40" s="10"/>
      <c r="W40" s="344"/>
      <c r="X40" s="348"/>
      <c r="Y40" s="144"/>
    </row>
    <row r="41" spans="1:25" ht="13.5" x14ac:dyDescent="0.25">
      <c r="A41" s="349" t="s">
        <v>110</v>
      </c>
      <c r="B41" s="349"/>
      <c r="C41" s="349"/>
      <c r="D41" s="349"/>
      <c r="E41" s="349"/>
      <c r="F41" s="333"/>
      <c r="G41" s="333"/>
      <c r="H41" s="333"/>
      <c r="I41" s="333"/>
      <c r="J41" s="333"/>
      <c r="K41" s="333"/>
      <c r="L41" s="333"/>
      <c r="M41" s="12"/>
      <c r="N41" s="12"/>
      <c r="O41" s="12"/>
      <c r="P41" s="12"/>
      <c r="Q41" s="13"/>
      <c r="R41" s="347"/>
      <c r="S41" s="10"/>
      <c r="T41" s="347"/>
      <c r="U41" s="347"/>
      <c r="V41" s="10"/>
      <c r="W41" s="344"/>
      <c r="X41" s="348"/>
      <c r="Y41" s="144"/>
    </row>
    <row r="42" spans="1:25" ht="14.25" thickBot="1" x14ac:dyDescent="0.3">
      <c r="A42" s="349"/>
      <c r="B42" s="349"/>
      <c r="C42" s="349"/>
      <c r="D42" s="349"/>
      <c r="E42" s="349"/>
      <c r="F42" s="333"/>
      <c r="G42" s="333"/>
      <c r="H42" s="333"/>
      <c r="I42" s="333"/>
      <c r="J42" s="333"/>
      <c r="K42" s="333"/>
      <c r="L42" s="333"/>
      <c r="M42" s="12"/>
      <c r="N42" s="12"/>
      <c r="O42" s="12"/>
      <c r="P42" s="12"/>
      <c r="Q42" s="13"/>
      <c r="R42" s="347"/>
      <c r="S42" s="10"/>
      <c r="T42" s="347"/>
      <c r="U42" s="347"/>
      <c r="V42" s="10"/>
      <c r="W42" s="344"/>
      <c r="X42" s="348"/>
      <c r="Y42" s="144"/>
    </row>
    <row r="43" spans="1:25" ht="13.5" x14ac:dyDescent="0.25">
      <c r="A43" s="350"/>
      <c r="B43" s="351"/>
      <c r="C43" s="351"/>
      <c r="D43" s="352" t="s">
        <v>33</v>
      </c>
      <c r="E43" s="487"/>
      <c r="F43" s="487"/>
      <c r="G43" s="487"/>
      <c r="H43" s="487"/>
      <c r="I43" s="487"/>
      <c r="J43" s="487"/>
      <c r="K43" s="347"/>
      <c r="L43" s="347"/>
      <c r="M43" s="10"/>
      <c r="N43" s="13"/>
      <c r="O43" s="15"/>
      <c r="P43" s="13"/>
      <c r="R43" s="144"/>
      <c r="T43" s="144"/>
      <c r="U43" s="144"/>
      <c r="W43" s="144"/>
      <c r="X43" s="144"/>
      <c r="Y43" s="144"/>
    </row>
    <row r="44" spans="1:25" ht="13.5" x14ac:dyDescent="0.25">
      <c r="A44" s="353">
        <v>1</v>
      </c>
      <c r="B44" s="354" t="s">
        <v>72</v>
      </c>
      <c r="C44" s="355" t="s">
        <v>64</v>
      </c>
      <c r="D44" s="371"/>
      <c r="E44" s="356"/>
      <c r="F44" s="356"/>
      <c r="G44" s="356"/>
      <c r="H44" s="356"/>
      <c r="I44" s="356"/>
      <c r="J44" s="356"/>
      <c r="K44" s="347"/>
      <c r="L44" s="347"/>
      <c r="M44" s="10"/>
      <c r="N44" s="13"/>
      <c r="O44" s="15"/>
      <c r="P44" s="13"/>
      <c r="R44" s="144"/>
      <c r="T44" s="144"/>
      <c r="U44" s="144"/>
      <c r="W44" s="144"/>
      <c r="X44" s="144"/>
      <c r="Y44" s="144"/>
    </row>
    <row r="45" spans="1:25" ht="15.75" customHeight="1" x14ac:dyDescent="0.25">
      <c r="A45" s="353">
        <v>2</v>
      </c>
      <c r="B45" s="354" t="s">
        <v>34</v>
      </c>
      <c r="C45" s="355"/>
      <c r="D45" s="372"/>
      <c r="E45" s="460"/>
      <c r="F45" s="461"/>
      <c r="G45" s="461"/>
      <c r="H45" s="461"/>
      <c r="I45" s="461"/>
      <c r="J45" s="357"/>
      <c r="K45" s="347"/>
      <c r="L45" s="347"/>
      <c r="M45" s="10"/>
      <c r="N45" s="13"/>
      <c r="O45" s="15"/>
      <c r="P45" s="13"/>
      <c r="R45" s="144"/>
      <c r="T45" s="144"/>
      <c r="U45" s="144"/>
      <c r="W45" s="144"/>
      <c r="X45" s="144"/>
      <c r="Y45" s="144"/>
    </row>
    <row r="46" spans="1:25" ht="13.5" customHeight="1" x14ac:dyDescent="0.25">
      <c r="A46" s="353">
        <v>3</v>
      </c>
      <c r="B46" s="354" t="s">
        <v>65</v>
      </c>
      <c r="C46" s="355"/>
      <c r="D46" s="373"/>
      <c r="E46" s="460"/>
      <c r="F46" s="461"/>
      <c r="G46" s="461"/>
      <c r="H46" s="461"/>
      <c r="I46" s="461"/>
      <c r="J46" s="347"/>
      <c r="K46" s="347"/>
      <c r="L46" s="347"/>
      <c r="M46" s="10"/>
      <c r="N46" s="13"/>
      <c r="O46" s="15"/>
      <c r="P46" s="13"/>
      <c r="R46" s="144"/>
      <c r="T46" s="144"/>
      <c r="U46" s="144"/>
      <c r="W46" s="144"/>
      <c r="X46" s="144"/>
      <c r="Y46" s="144"/>
    </row>
    <row r="47" spans="1:25" ht="13.5" x14ac:dyDescent="0.25">
      <c r="A47" s="353">
        <v>4</v>
      </c>
      <c r="B47" s="354" t="s">
        <v>25</v>
      </c>
      <c r="C47" s="355" t="s">
        <v>20</v>
      </c>
      <c r="D47" s="358">
        <v>3.5000000000000003E-2</v>
      </c>
      <c r="E47" s="344"/>
      <c r="F47" s="344"/>
      <c r="G47" s="347"/>
      <c r="H47" s="347"/>
      <c r="I47" s="347"/>
      <c r="J47" s="347"/>
      <c r="K47" s="347"/>
      <c r="L47" s="347"/>
      <c r="M47" s="10"/>
      <c r="N47" s="13"/>
      <c r="O47" s="15"/>
      <c r="P47" s="13"/>
      <c r="R47" s="144"/>
      <c r="T47" s="144"/>
      <c r="U47" s="144"/>
      <c r="W47" s="144"/>
      <c r="X47" s="144"/>
      <c r="Y47" s="144"/>
    </row>
    <row r="48" spans="1:25" ht="13.5" x14ac:dyDescent="0.25">
      <c r="A48" s="353">
        <v>5</v>
      </c>
      <c r="B48" s="354" t="s">
        <v>1</v>
      </c>
      <c r="C48" s="355" t="s">
        <v>20</v>
      </c>
      <c r="D48" s="400">
        <v>6.3530000000000003E-2</v>
      </c>
      <c r="E48" s="344"/>
      <c r="F48" s="344"/>
      <c r="G48" s="347"/>
      <c r="H48" s="347"/>
      <c r="I48" s="347"/>
      <c r="J48" s="347"/>
      <c r="K48" s="347"/>
      <c r="L48" s="347"/>
      <c r="M48" s="10"/>
      <c r="N48" s="13"/>
      <c r="O48" s="15"/>
      <c r="P48" s="13"/>
      <c r="R48" s="144"/>
      <c r="T48" s="144"/>
      <c r="U48" s="144"/>
      <c r="W48" s="144"/>
      <c r="X48" s="144"/>
      <c r="Y48" s="144"/>
    </row>
    <row r="49" spans="1:25" ht="13.5" x14ac:dyDescent="0.25">
      <c r="A49" s="353">
        <v>6</v>
      </c>
      <c r="B49" s="354" t="s">
        <v>29</v>
      </c>
      <c r="C49" s="355" t="s">
        <v>20</v>
      </c>
      <c r="D49" s="358">
        <v>1.4999999999999999E-2</v>
      </c>
      <c r="E49" s="344"/>
      <c r="F49" s="344"/>
      <c r="G49" s="347"/>
      <c r="H49" s="347"/>
      <c r="I49" s="347"/>
      <c r="J49" s="347"/>
      <c r="K49" s="347"/>
      <c r="L49" s="347"/>
      <c r="M49" s="10"/>
      <c r="N49" s="13"/>
      <c r="O49" s="15"/>
      <c r="P49" s="13"/>
      <c r="R49" s="144"/>
      <c r="T49" s="144"/>
      <c r="U49" s="144"/>
      <c r="W49" s="144"/>
      <c r="X49" s="144"/>
      <c r="Y49" s="144"/>
    </row>
    <row r="50" spans="1:25" ht="27" x14ac:dyDescent="0.25">
      <c r="A50" s="353">
        <v>7</v>
      </c>
      <c r="B50" s="360" t="s">
        <v>69</v>
      </c>
      <c r="C50" s="355" t="s">
        <v>20</v>
      </c>
      <c r="D50" s="358">
        <v>1.4999999999999999E-2</v>
      </c>
      <c r="E50" s="344"/>
      <c r="F50" s="344"/>
      <c r="G50" s="347"/>
      <c r="H50" s="347"/>
      <c r="I50" s="347"/>
      <c r="J50" s="347"/>
      <c r="K50" s="347"/>
      <c r="L50" s="347"/>
      <c r="M50" s="10"/>
      <c r="N50" s="13"/>
      <c r="O50" s="15"/>
      <c r="P50" s="13"/>
      <c r="R50" s="144"/>
      <c r="T50" s="144"/>
      <c r="U50" s="144"/>
      <c r="W50" s="144"/>
      <c r="X50" s="144"/>
      <c r="Y50" s="144"/>
    </row>
    <row r="51" spans="1:25" ht="13.5" x14ac:dyDescent="0.25">
      <c r="A51" s="353">
        <v>8</v>
      </c>
      <c r="B51" s="354" t="s">
        <v>35</v>
      </c>
      <c r="C51" s="355" t="s">
        <v>20</v>
      </c>
      <c r="D51" s="359">
        <f>(K14/(G14+J14))*0.85</f>
        <v>0.87909999999999999</v>
      </c>
      <c r="E51" s="460"/>
      <c r="F51" s="461"/>
      <c r="G51" s="461"/>
      <c r="H51" s="461"/>
      <c r="I51" s="461"/>
      <c r="J51" s="347"/>
      <c r="K51" s="347"/>
      <c r="L51" s="347"/>
      <c r="M51" s="10"/>
      <c r="N51" s="13"/>
      <c r="O51" s="15"/>
      <c r="P51" s="13"/>
      <c r="R51" s="144"/>
      <c r="T51" s="144"/>
      <c r="U51" s="144"/>
      <c r="W51" s="144"/>
      <c r="X51" s="144"/>
      <c r="Y51" s="144"/>
    </row>
    <row r="52" spans="1:25" ht="14.25" thickBot="1" x14ac:dyDescent="0.3">
      <c r="A52" s="361">
        <v>9</v>
      </c>
      <c r="B52" s="362" t="s">
        <v>36</v>
      </c>
      <c r="C52" s="363" t="s">
        <v>20</v>
      </c>
      <c r="D52" s="364">
        <f>(L14/(G14+J14))*0.8</f>
        <v>0.49</v>
      </c>
      <c r="E52" s="460"/>
      <c r="F52" s="461"/>
      <c r="G52" s="461"/>
      <c r="H52" s="461"/>
      <c r="I52" s="461"/>
      <c r="J52" s="347"/>
      <c r="K52" s="347"/>
      <c r="L52" s="347"/>
      <c r="M52" s="10"/>
      <c r="N52" s="13"/>
      <c r="O52" s="15"/>
      <c r="P52" s="13"/>
      <c r="R52" s="144"/>
      <c r="T52" s="144"/>
      <c r="U52" s="144"/>
      <c r="W52" s="144"/>
      <c r="X52" s="144"/>
      <c r="Y52" s="144"/>
    </row>
    <row r="53" spans="1:25" ht="13.5" x14ac:dyDescent="0.25">
      <c r="A53" s="16"/>
      <c r="B53" s="1"/>
      <c r="C53" s="16"/>
      <c r="D53" s="7"/>
      <c r="E53" s="7"/>
      <c r="P53" s="12"/>
      <c r="Q53" s="13"/>
      <c r="R53" s="8"/>
      <c r="S53" s="13"/>
      <c r="T53" s="14"/>
      <c r="U53" s="14"/>
      <c r="V53" s="10"/>
      <c r="W53" s="14"/>
      <c r="X53" s="14"/>
      <c r="Y53" s="8"/>
    </row>
  </sheetData>
  <sheetProtection insertRows="0" deleteRows="0"/>
  <protectedRanges>
    <protectedRange sqref="A2:S3 N14:Q14 Y21:Y25 D45:D46 E43:Y64 A53:D64 H36:Y42 B10:L13" name="Диапазон1"/>
  </protectedRanges>
  <mergeCells count="40">
    <mergeCell ref="A1:X1"/>
    <mergeCell ref="E43:J43"/>
    <mergeCell ref="E45:I45"/>
    <mergeCell ref="E46:I46"/>
    <mergeCell ref="E51:I51"/>
    <mergeCell ref="X5:X7"/>
    <mergeCell ref="N5:Q5"/>
    <mergeCell ref="R5:R7"/>
    <mergeCell ref="J6:J7"/>
    <mergeCell ref="S5:S7"/>
    <mergeCell ref="B2:S2"/>
    <mergeCell ref="X3:Y3"/>
    <mergeCell ref="A4:A7"/>
    <mergeCell ref="B4:B7"/>
    <mergeCell ref="C4:C7"/>
    <mergeCell ref="D4:D7"/>
    <mergeCell ref="E52:I52"/>
    <mergeCell ref="B39:C39"/>
    <mergeCell ref="U5:U7"/>
    <mergeCell ref="V5:V7"/>
    <mergeCell ref="W5:W7"/>
    <mergeCell ref="B37:C38"/>
    <mergeCell ref="D37:D38"/>
    <mergeCell ref="E37:G37"/>
    <mergeCell ref="K37:Y38"/>
    <mergeCell ref="T5:T7"/>
    <mergeCell ref="K6:K7"/>
    <mergeCell ref="L6:L7"/>
    <mergeCell ref="N6:O6"/>
    <mergeCell ref="P6:Q6"/>
    <mergeCell ref="F5:L5"/>
    <mergeCell ref="M5:M7"/>
    <mergeCell ref="E4:L4"/>
    <mergeCell ref="M4:Y4"/>
    <mergeCell ref="E5:E7"/>
    <mergeCell ref="Y5:Y7"/>
    <mergeCell ref="F6:F7"/>
    <mergeCell ref="G6:G7"/>
    <mergeCell ref="H6:H7"/>
    <mergeCell ref="I6:I7"/>
  </mergeCells>
  <pageMargins left="0" right="0" top="0" bottom="0" header="0" footer="0"/>
  <pageSetup paperSize="9" scale="3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I1" sqref="I1:J1"/>
    </sheetView>
  </sheetViews>
  <sheetFormatPr defaultRowHeight="12.75" x14ac:dyDescent="0.2"/>
  <cols>
    <col min="1" max="1" width="29.7109375" style="30" customWidth="1"/>
    <col min="2" max="2" width="25.140625" style="30" customWidth="1"/>
    <col min="3" max="3" width="7.140625" style="30" customWidth="1"/>
    <col min="4" max="4" width="10.7109375" style="30" customWidth="1"/>
    <col min="5" max="5" width="9.7109375" style="30" customWidth="1"/>
    <col min="6" max="6" width="8.28515625" style="30" customWidth="1"/>
    <col min="7" max="7" width="8.42578125" style="30" customWidth="1"/>
    <col min="8" max="9" width="9.42578125" style="30" customWidth="1"/>
    <col min="10" max="10" width="11.7109375" style="30" customWidth="1"/>
    <col min="11" max="16384" width="9.140625" style="30"/>
  </cols>
  <sheetData>
    <row r="1" spans="1:16" s="27" customFormat="1" ht="12" x14ac:dyDescent="0.2">
      <c r="A1" s="26" t="s">
        <v>74</v>
      </c>
      <c r="B1" s="26"/>
      <c r="C1" s="26"/>
      <c r="D1" s="26"/>
      <c r="E1" s="26"/>
      <c r="I1" s="509" t="s">
        <v>114</v>
      </c>
      <c r="J1" s="509"/>
    </row>
    <row r="2" spans="1:16" s="29" customFormat="1" x14ac:dyDescent="0.2">
      <c r="A2" s="28" t="s">
        <v>75</v>
      </c>
    </row>
    <row r="3" spans="1:16" x14ac:dyDescent="0.2">
      <c r="A3" s="510" t="s">
        <v>76</v>
      </c>
      <c r="B3" s="510"/>
      <c r="C3" s="510"/>
      <c r="D3" s="510"/>
      <c r="E3" s="510"/>
      <c r="F3" s="510"/>
      <c r="G3" s="510"/>
      <c r="H3" s="510"/>
      <c r="I3" s="510"/>
      <c r="J3" s="510"/>
    </row>
    <row r="4" spans="1:16" ht="15" customHeight="1" x14ac:dyDescent="0.2">
      <c r="A4" s="511" t="s">
        <v>67</v>
      </c>
      <c r="B4" s="511"/>
      <c r="C4" s="511"/>
      <c r="D4" s="511"/>
      <c r="E4" s="511"/>
      <c r="F4" s="511"/>
      <c r="G4" s="511"/>
      <c r="H4" s="511"/>
      <c r="I4" s="511"/>
      <c r="J4" s="511"/>
      <c r="K4" s="31"/>
      <c r="L4" s="31"/>
      <c r="M4" s="31"/>
      <c r="N4" s="32"/>
      <c r="O4" s="32"/>
      <c r="P4" s="32"/>
    </row>
    <row r="5" spans="1:16" ht="15" customHeight="1" thickBot="1" x14ac:dyDescent="0.25">
      <c r="A5" s="511" t="s">
        <v>68</v>
      </c>
      <c r="B5" s="511"/>
      <c r="C5" s="511"/>
      <c r="D5" s="511"/>
      <c r="E5" s="511"/>
      <c r="F5" s="511"/>
      <c r="G5" s="511"/>
      <c r="H5" s="511"/>
      <c r="I5" s="511"/>
      <c r="J5" s="511"/>
      <c r="K5" s="31"/>
      <c r="L5" s="31"/>
      <c r="M5" s="31"/>
    </row>
    <row r="6" spans="1:16" ht="20.25" customHeight="1" x14ac:dyDescent="0.2">
      <c r="A6" s="502" t="s">
        <v>77</v>
      </c>
      <c r="B6" s="502" t="s">
        <v>78</v>
      </c>
      <c r="C6" s="502" t="s">
        <v>79</v>
      </c>
      <c r="D6" s="502" t="s">
        <v>80</v>
      </c>
      <c r="E6" s="502" t="s">
        <v>81</v>
      </c>
      <c r="F6" s="502" t="s">
        <v>82</v>
      </c>
      <c r="G6" s="514" t="s">
        <v>83</v>
      </c>
      <c r="H6" s="502" t="s">
        <v>84</v>
      </c>
      <c r="I6" s="502" t="s">
        <v>85</v>
      </c>
      <c r="J6" s="502" t="s">
        <v>86</v>
      </c>
    </row>
    <row r="7" spans="1:16" ht="68.25" customHeight="1" thickBot="1" x14ac:dyDescent="0.25">
      <c r="A7" s="503"/>
      <c r="B7" s="503"/>
      <c r="C7" s="503"/>
      <c r="D7" s="503"/>
      <c r="E7" s="503"/>
      <c r="F7" s="503"/>
      <c r="G7" s="515"/>
      <c r="H7" s="503"/>
      <c r="I7" s="503"/>
      <c r="J7" s="503"/>
    </row>
    <row r="8" spans="1:16" ht="25.5" customHeight="1" thickBot="1" x14ac:dyDescent="0.25">
      <c r="A8" s="33">
        <v>1</v>
      </c>
      <c r="B8" s="33">
        <v>2</v>
      </c>
      <c r="C8" s="33">
        <v>3</v>
      </c>
      <c r="D8" s="33">
        <v>4</v>
      </c>
      <c r="E8" s="33">
        <v>5</v>
      </c>
      <c r="F8" s="34">
        <v>6</v>
      </c>
      <c r="G8" s="34">
        <v>7</v>
      </c>
      <c r="H8" s="33">
        <v>8</v>
      </c>
      <c r="I8" s="33">
        <v>9</v>
      </c>
      <c r="J8" s="34">
        <v>10</v>
      </c>
    </row>
    <row r="9" spans="1:16" ht="13.5" hidden="1" thickBot="1" x14ac:dyDescent="0.25">
      <c r="A9" s="504" t="s">
        <v>87</v>
      </c>
      <c r="B9" s="35" t="s">
        <v>88</v>
      </c>
      <c r="C9" s="36">
        <v>0</v>
      </c>
      <c r="D9" s="36">
        <v>140</v>
      </c>
      <c r="E9" s="36">
        <v>28</v>
      </c>
      <c r="F9" s="37">
        <f>D9/E9</f>
        <v>5</v>
      </c>
      <c r="G9" s="36">
        <f>1746</f>
        <v>1746</v>
      </c>
      <c r="H9" s="37">
        <f>F9*G9</f>
        <v>8730</v>
      </c>
      <c r="I9" s="36">
        <f>C9</f>
        <v>0</v>
      </c>
      <c r="J9" s="38">
        <f>H9*I9</f>
        <v>0</v>
      </c>
    </row>
    <row r="10" spans="1:16" ht="25.5" hidden="1" customHeight="1" x14ac:dyDescent="0.2">
      <c r="A10" s="505"/>
      <c r="B10" s="39" t="s">
        <v>89</v>
      </c>
      <c r="C10" s="36">
        <v>0</v>
      </c>
      <c r="D10" s="36">
        <v>140</v>
      </c>
      <c r="E10" s="36">
        <v>28</v>
      </c>
      <c r="F10" s="37">
        <f>D10/E10</f>
        <v>5</v>
      </c>
      <c r="G10" s="36">
        <f>1746</f>
        <v>1746</v>
      </c>
      <c r="H10" s="37">
        <f>F10*G10</f>
        <v>8730</v>
      </c>
      <c r="I10" s="36">
        <f>C10</f>
        <v>0</v>
      </c>
      <c r="J10" s="38">
        <f>H10*I10</f>
        <v>0</v>
      </c>
    </row>
    <row r="11" spans="1:16" ht="13.5" hidden="1" thickBot="1" x14ac:dyDescent="0.25">
      <c r="A11" s="505"/>
      <c r="B11" s="40" t="s">
        <v>90</v>
      </c>
      <c r="C11" s="41">
        <v>0</v>
      </c>
      <c r="D11" s="42">
        <v>140</v>
      </c>
      <c r="E11" s="42">
        <v>28</v>
      </c>
      <c r="F11" s="43">
        <f>D11/E11</f>
        <v>5</v>
      </c>
      <c r="G11" s="42">
        <f>1746</f>
        <v>1746</v>
      </c>
      <c r="H11" s="43">
        <f>F11*G11</f>
        <v>8730</v>
      </c>
      <c r="I11" s="42">
        <f>C11</f>
        <v>0</v>
      </c>
      <c r="J11" s="44">
        <f>H11*I11</f>
        <v>0</v>
      </c>
    </row>
    <row r="12" spans="1:16" ht="12.75" hidden="1" customHeight="1" x14ac:dyDescent="0.2">
      <c r="A12" s="45"/>
      <c r="B12" s="46"/>
      <c r="C12" s="47"/>
      <c r="D12" s="47"/>
      <c r="E12" s="47"/>
      <c r="F12" s="48"/>
      <c r="G12" s="47"/>
      <c r="H12" s="48"/>
      <c r="I12" s="47"/>
      <c r="J12" s="49">
        <f>H12*I12</f>
        <v>0</v>
      </c>
    </row>
    <row r="13" spans="1:16" ht="12.75" hidden="1" customHeight="1" x14ac:dyDescent="0.2">
      <c r="A13" s="50"/>
      <c r="B13" s="51"/>
      <c r="C13" s="41"/>
      <c r="D13" s="41"/>
      <c r="E13" s="41"/>
      <c r="F13" s="43"/>
      <c r="G13" s="41"/>
      <c r="H13" s="43"/>
      <c r="I13" s="41"/>
      <c r="J13" s="44">
        <f>H13*I13</f>
        <v>0</v>
      </c>
    </row>
    <row r="14" spans="1:16" ht="12.75" customHeight="1" x14ac:dyDescent="0.2">
      <c r="A14" s="52"/>
      <c r="B14" s="53"/>
      <c r="C14" s="47"/>
      <c r="D14" s="47"/>
      <c r="E14" s="47"/>
      <c r="F14" s="48"/>
      <c r="G14" s="47"/>
      <c r="H14" s="48"/>
      <c r="I14" s="47"/>
      <c r="J14" s="49"/>
    </row>
    <row r="15" spans="1:16" x14ac:dyDescent="0.2">
      <c r="A15" s="54"/>
      <c r="B15" s="55"/>
      <c r="C15" s="56"/>
      <c r="D15" s="56"/>
      <c r="E15" s="56"/>
      <c r="F15" s="57"/>
      <c r="G15" s="56"/>
      <c r="H15" s="57"/>
      <c r="I15" s="56"/>
      <c r="J15" s="58"/>
    </row>
    <row r="16" spans="1:16" s="27" customFormat="1" x14ac:dyDescent="0.2">
      <c r="A16" s="54"/>
      <c r="B16" s="55"/>
      <c r="C16" s="56"/>
      <c r="D16" s="56"/>
      <c r="E16" s="56"/>
      <c r="F16" s="57"/>
      <c r="G16" s="56"/>
      <c r="H16" s="57"/>
      <c r="I16" s="56"/>
      <c r="J16" s="58"/>
    </row>
    <row r="17" spans="1:10" s="27" customFormat="1" ht="26.25" customHeight="1" x14ac:dyDescent="0.2">
      <c r="A17" s="59"/>
      <c r="B17" s="60"/>
      <c r="C17" s="56"/>
      <c r="D17" s="56"/>
      <c r="E17" s="56"/>
      <c r="F17" s="57"/>
      <c r="G17" s="61"/>
      <c r="H17" s="57"/>
      <c r="I17" s="56"/>
      <c r="J17" s="58"/>
    </row>
    <row r="18" spans="1:10" s="27" customFormat="1" ht="26.25" customHeight="1" thickBot="1" x14ac:dyDescent="0.25">
      <c r="A18" s="62"/>
      <c r="B18" s="63"/>
      <c r="C18" s="64"/>
      <c r="D18" s="64"/>
      <c r="E18" s="64"/>
      <c r="F18" s="65"/>
      <c r="G18" s="66"/>
      <c r="H18" s="65"/>
      <c r="I18" s="64"/>
      <c r="J18" s="67"/>
    </row>
    <row r="19" spans="1:10" ht="13.5" thickBot="1" x14ac:dyDescent="0.25">
      <c r="A19" s="506" t="s">
        <v>91</v>
      </c>
      <c r="B19" s="507"/>
      <c r="C19" s="507"/>
      <c r="D19" s="507"/>
      <c r="E19" s="507"/>
      <c r="F19" s="507"/>
      <c r="G19" s="507"/>
      <c r="H19" s="507"/>
      <c r="I19" s="508"/>
      <c r="J19" s="68">
        <f>SUM(J14:J18)</f>
        <v>0</v>
      </c>
    </row>
    <row r="22" spans="1:10" ht="12.75" customHeight="1" x14ac:dyDescent="0.2">
      <c r="A22" s="69" t="s">
        <v>92</v>
      </c>
      <c r="B22" s="70"/>
      <c r="C22" s="512" t="s">
        <v>93</v>
      </c>
      <c r="D22" s="512"/>
      <c r="E22" s="70"/>
      <c r="F22" s="512" t="s">
        <v>94</v>
      </c>
      <c r="G22" s="512"/>
      <c r="H22" s="512"/>
    </row>
    <row r="23" spans="1:10" x14ac:dyDescent="0.2">
      <c r="A23" s="70"/>
      <c r="B23" s="70"/>
      <c r="C23" s="70"/>
      <c r="D23" s="70"/>
      <c r="E23" s="70"/>
      <c r="F23" s="513" t="s">
        <v>95</v>
      </c>
      <c r="G23" s="513"/>
      <c r="H23" s="513"/>
    </row>
    <row r="24" spans="1:10" x14ac:dyDescent="0.2">
      <c r="G24" s="71"/>
    </row>
    <row r="25" spans="1:10" x14ac:dyDescent="0.2">
      <c r="G25" s="71"/>
    </row>
    <row r="26" spans="1:10" x14ac:dyDescent="0.2">
      <c r="G26" s="71"/>
    </row>
    <row r="27" spans="1:10" x14ac:dyDescent="0.2">
      <c r="G27" s="71"/>
    </row>
    <row r="28" spans="1:10" x14ac:dyDescent="0.2">
      <c r="G28" s="71"/>
    </row>
    <row r="29" spans="1:10" x14ac:dyDescent="0.2">
      <c r="G29" s="71"/>
    </row>
    <row r="30" spans="1:10" x14ac:dyDescent="0.2">
      <c r="G30" s="71"/>
    </row>
    <row r="31" spans="1:10" x14ac:dyDescent="0.2">
      <c r="G31" s="72"/>
    </row>
  </sheetData>
  <mergeCells count="19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K1" sqref="K1:M1"/>
    </sheetView>
  </sheetViews>
  <sheetFormatPr defaultRowHeight="12.75" x14ac:dyDescent="0.2"/>
  <cols>
    <col min="1" max="1" width="3.5703125" style="73" customWidth="1"/>
    <col min="2" max="2" width="39.140625" style="73" customWidth="1"/>
    <col min="3" max="4" width="11.7109375" style="75" customWidth="1"/>
    <col min="5" max="5" width="6.140625" style="75" customWidth="1"/>
    <col min="6" max="6" width="9.140625" style="75"/>
    <col min="7" max="7" width="7.85546875" style="75" customWidth="1"/>
    <col min="8" max="8" width="6.28515625" style="75" customWidth="1"/>
    <col min="9" max="9" width="7" style="75" customWidth="1"/>
    <col min="10" max="10" width="6.7109375" style="75" customWidth="1"/>
    <col min="11" max="11" width="9.85546875" style="75" customWidth="1"/>
    <col min="12" max="12" width="7.42578125" style="75" customWidth="1"/>
    <col min="13" max="13" width="10.85546875" style="75" customWidth="1"/>
    <col min="14" max="16384" width="9.140625" style="73"/>
  </cols>
  <sheetData>
    <row r="1" spans="1:18" x14ac:dyDescent="0.2">
      <c r="A1" s="28" t="s">
        <v>96</v>
      </c>
      <c r="C1" s="74"/>
      <c r="D1" s="74"/>
      <c r="K1" s="520" t="s">
        <v>115</v>
      </c>
      <c r="L1" s="520"/>
      <c r="M1" s="520"/>
    </row>
    <row r="2" spans="1:18" s="29" customFormat="1" x14ac:dyDescent="0.2">
      <c r="A2" s="28" t="s">
        <v>75</v>
      </c>
    </row>
    <row r="5" spans="1:18" x14ac:dyDescent="0.2">
      <c r="A5" s="521" t="s">
        <v>97</v>
      </c>
      <c r="B5" s="521"/>
      <c r="C5" s="521"/>
      <c r="D5" s="521"/>
      <c r="E5" s="521"/>
      <c r="F5" s="521"/>
      <c r="G5" s="521"/>
      <c r="H5" s="521"/>
      <c r="I5" s="521"/>
      <c r="J5" s="521"/>
      <c r="K5" s="521"/>
      <c r="L5" s="521"/>
      <c r="M5" s="521"/>
    </row>
    <row r="6" spans="1:18" x14ac:dyDescent="0.2">
      <c r="A6" s="511" t="s">
        <v>67</v>
      </c>
      <c r="B6" s="511"/>
      <c r="C6" s="511"/>
      <c r="D6" s="511"/>
      <c r="E6" s="511"/>
      <c r="F6" s="511"/>
      <c r="G6" s="511"/>
      <c r="H6" s="511"/>
      <c r="I6" s="511"/>
      <c r="J6" s="511"/>
      <c r="K6" s="511"/>
      <c r="L6" s="511"/>
      <c r="M6" s="511"/>
      <c r="N6" s="31"/>
    </row>
    <row r="7" spans="1:18" ht="13.5" thickBot="1" x14ac:dyDescent="0.25">
      <c r="A7" s="511" t="s">
        <v>68</v>
      </c>
      <c r="B7" s="511"/>
      <c r="C7" s="511"/>
      <c r="D7" s="511"/>
      <c r="E7" s="511"/>
      <c r="F7" s="511"/>
      <c r="G7" s="511"/>
      <c r="H7" s="511"/>
      <c r="I7" s="511"/>
      <c r="J7" s="511"/>
      <c r="K7" s="511"/>
      <c r="L7" s="511"/>
      <c r="M7" s="511"/>
      <c r="N7" s="31"/>
    </row>
    <row r="8" spans="1:18" ht="20.25" customHeight="1" x14ac:dyDescent="0.2">
      <c r="A8" s="522" t="s">
        <v>0</v>
      </c>
      <c r="B8" s="524" t="s">
        <v>98</v>
      </c>
      <c r="C8" s="526" t="s">
        <v>99</v>
      </c>
      <c r="D8" s="526" t="s">
        <v>100</v>
      </c>
      <c r="E8" s="524" t="s">
        <v>85</v>
      </c>
      <c r="F8" s="524" t="s">
        <v>2</v>
      </c>
      <c r="G8" s="524" t="s">
        <v>101</v>
      </c>
      <c r="H8" s="524" t="s">
        <v>102</v>
      </c>
      <c r="I8" s="524"/>
      <c r="J8" s="524"/>
      <c r="K8" s="524" t="s">
        <v>103</v>
      </c>
      <c r="L8" s="524"/>
      <c r="M8" s="516" t="s">
        <v>104</v>
      </c>
    </row>
    <row r="9" spans="1:18" s="78" customFormat="1" ht="42" customHeight="1" x14ac:dyDescent="0.25">
      <c r="A9" s="523"/>
      <c r="B9" s="525"/>
      <c r="C9" s="527"/>
      <c r="D9" s="527"/>
      <c r="E9" s="525"/>
      <c r="F9" s="525"/>
      <c r="G9" s="525"/>
      <c r="H9" s="76" t="s">
        <v>105</v>
      </c>
      <c r="I9" s="76" t="s">
        <v>106</v>
      </c>
      <c r="J9" s="76" t="s">
        <v>3</v>
      </c>
      <c r="K9" s="76" t="s">
        <v>107</v>
      </c>
      <c r="L9" s="76" t="s">
        <v>108</v>
      </c>
      <c r="M9" s="517"/>
      <c r="N9" s="77"/>
    </row>
    <row r="10" spans="1:18" s="82" customFormat="1" ht="13.5" thickBot="1" x14ac:dyDescent="0.25">
      <c r="A10" s="79" t="s">
        <v>4</v>
      </c>
      <c r="B10" s="80" t="s">
        <v>5</v>
      </c>
      <c r="C10" s="80" t="s">
        <v>6</v>
      </c>
      <c r="D10" s="80" t="s">
        <v>7</v>
      </c>
      <c r="E10" s="80" t="s">
        <v>8</v>
      </c>
      <c r="F10" s="80" t="s">
        <v>9</v>
      </c>
      <c r="G10" s="80" t="s">
        <v>10</v>
      </c>
      <c r="H10" s="80" t="s">
        <v>11</v>
      </c>
      <c r="I10" s="80" t="s">
        <v>12</v>
      </c>
      <c r="J10" s="80" t="s">
        <v>13</v>
      </c>
      <c r="K10" s="80" t="s">
        <v>14</v>
      </c>
      <c r="L10" s="80" t="s">
        <v>15</v>
      </c>
      <c r="M10" s="81" t="s">
        <v>16</v>
      </c>
      <c r="N10" s="73"/>
    </row>
    <row r="11" spans="1:18" s="92" customFormat="1" ht="13.5" thickTop="1" x14ac:dyDescent="0.2">
      <c r="A11" s="83"/>
      <c r="B11" s="84"/>
      <c r="C11" s="85"/>
      <c r="D11" s="86"/>
      <c r="E11" s="86"/>
      <c r="F11" s="87"/>
      <c r="G11" s="87"/>
      <c r="H11" s="88"/>
      <c r="I11" s="88"/>
      <c r="J11" s="88"/>
      <c r="K11" s="89"/>
      <c r="L11" s="90"/>
      <c r="M11" s="91"/>
      <c r="N11" s="78"/>
    </row>
    <row r="12" spans="1:18" s="92" customFormat="1" x14ac:dyDescent="0.2">
      <c r="A12" s="93"/>
      <c r="B12" s="94"/>
      <c r="C12" s="95"/>
      <c r="D12" s="96"/>
      <c r="E12" s="97"/>
      <c r="F12" s="98"/>
      <c r="G12" s="98"/>
      <c r="H12" s="99"/>
      <c r="I12" s="99"/>
      <c r="J12" s="99"/>
      <c r="K12" s="97"/>
      <c r="L12" s="97"/>
      <c r="M12" s="100"/>
      <c r="N12" s="101"/>
      <c r="O12" s="102"/>
      <c r="P12" s="102"/>
      <c r="Q12" s="102"/>
      <c r="R12" s="102"/>
    </row>
    <row r="13" spans="1:18" s="92" customFormat="1" x14ac:dyDescent="0.2">
      <c r="A13" s="103"/>
      <c r="B13" s="104"/>
      <c r="C13" s="105"/>
      <c r="D13" s="106"/>
      <c r="E13" s="107"/>
      <c r="F13" s="108"/>
      <c r="G13" s="108"/>
      <c r="H13" s="109"/>
      <c r="I13" s="109"/>
      <c r="J13" s="109"/>
      <c r="K13" s="107"/>
      <c r="L13" s="107"/>
      <c r="M13" s="110"/>
      <c r="N13" s="102"/>
      <c r="O13" s="102"/>
      <c r="P13" s="102"/>
      <c r="Q13" s="102"/>
      <c r="R13" s="102"/>
    </row>
    <row r="14" spans="1:18" s="92" customFormat="1" x14ac:dyDescent="0.2">
      <c r="A14" s="103"/>
      <c r="B14" s="104"/>
      <c r="C14" s="105"/>
      <c r="D14" s="106"/>
      <c r="E14" s="107"/>
      <c r="F14" s="108"/>
      <c r="G14" s="108"/>
      <c r="H14" s="109"/>
      <c r="I14" s="109"/>
      <c r="J14" s="109"/>
      <c r="K14" s="107"/>
      <c r="L14" s="107"/>
      <c r="M14" s="110"/>
      <c r="N14" s="102"/>
      <c r="O14" s="102"/>
      <c r="P14" s="102"/>
      <c r="Q14" s="102"/>
      <c r="R14" s="102"/>
    </row>
    <row r="15" spans="1:18" s="92" customFormat="1" x14ac:dyDescent="0.2">
      <c r="A15" s="103"/>
      <c r="B15" s="104"/>
      <c r="C15" s="105"/>
      <c r="D15" s="106"/>
      <c r="E15" s="107"/>
      <c r="F15" s="108"/>
      <c r="G15" s="108"/>
      <c r="H15" s="109"/>
      <c r="I15" s="109"/>
      <c r="J15" s="109"/>
      <c r="K15" s="107"/>
      <c r="L15" s="107"/>
      <c r="M15" s="110"/>
      <c r="N15" s="102"/>
      <c r="O15" s="102"/>
      <c r="P15" s="102"/>
      <c r="Q15" s="102"/>
      <c r="R15" s="102"/>
    </row>
    <row r="16" spans="1:18" s="92" customFormat="1" x14ac:dyDescent="0.2">
      <c r="A16" s="103"/>
      <c r="B16" s="104"/>
      <c r="C16" s="105"/>
      <c r="D16" s="106"/>
      <c r="E16" s="107"/>
      <c r="F16" s="108"/>
      <c r="G16" s="108"/>
      <c r="H16" s="109"/>
      <c r="I16" s="109"/>
      <c r="J16" s="109"/>
      <c r="K16" s="107"/>
      <c r="L16" s="107"/>
      <c r="M16" s="110"/>
      <c r="N16" s="102"/>
      <c r="O16" s="102"/>
      <c r="P16" s="102"/>
      <c r="Q16" s="102"/>
      <c r="R16" s="102"/>
    </row>
    <row r="17" spans="1:18" s="92" customFormat="1" x14ac:dyDescent="0.2">
      <c r="A17" s="103"/>
      <c r="B17" s="104"/>
      <c r="C17" s="105"/>
      <c r="D17" s="106"/>
      <c r="E17" s="107"/>
      <c r="F17" s="108"/>
      <c r="G17" s="108"/>
      <c r="H17" s="109"/>
      <c r="I17" s="109"/>
      <c r="J17" s="109"/>
      <c r="K17" s="107"/>
      <c r="L17" s="107"/>
      <c r="M17" s="110"/>
      <c r="N17" s="102"/>
      <c r="O17" s="102"/>
      <c r="P17" s="102"/>
      <c r="Q17" s="102"/>
      <c r="R17" s="102"/>
    </row>
    <row r="18" spans="1:18" s="111" customFormat="1" x14ac:dyDescent="0.2">
      <c r="A18" s="103"/>
      <c r="B18" s="104"/>
      <c r="C18" s="105"/>
      <c r="D18" s="106"/>
      <c r="E18" s="107"/>
      <c r="F18" s="108"/>
      <c r="G18" s="108"/>
      <c r="H18" s="109"/>
      <c r="I18" s="109"/>
      <c r="J18" s="109"/>
      <c r="K18" s="107"/>
      <c r="L18" s="107"/>
      <c r="M18" s="110"/>
      <c r="N18" s="102"/>
      <c r="O18" s="73"/>
      <c r="P18" s="73"/>
      <c r="Q18" s="73"/>
      <c r="R18" s="73"/>
    </row>
    <row r="19" spans="1:18" ht="13.5" thickBot="1" x14ac:dyDescent="0.25">
      <c r="A19" s="112"/>
      <c r="B19" s="113"/>
      <c r="C19" s="114"/>
      <c r="D19" s="115"/>
      <c r="E19" s="116"/>
      <c r="F19" s="87"/>
      <c r="G19" s="87"/>
      <c r="H19" s="88"/>
      <c r="I19" s="88"/>
      <c r="J19" s="88"/>
      <c r="K19" s="89"/>
      <c r="L19" s="90"/>
      <c r="M19" s="91"/>
      <c r="N19" s="102"/>
    </row>
    <row r="20" spans="1:18" ht="14.25" thickTop="1" thickBot="1" x14ac:dyDescent="0.25">
      <c r="A20" s="117"/>
      <c r="B20" s="118" t="s">
        <v>109</v>
      </c>
      <c r="C20" s="119"/>
      <c r="D20" s="120"/>
      <c r="E20" s="121"/>
      <c r="F20" s="122"/>
      <c r="G20" s="122"/>
      <c r="H20" s="122"/>
      <c r="I20" s="122"/>
      <c r="J20" s="122"/>
      <c r="K20" s="122"/>
      <c r="L20" s="121"/>
      <c r="M20" s="123">
        <v>0</v>
      </c>
    </row>
    <row r="21" spans="1:18" ht="13.5" thickTop="1" x14ac:dyDescent="0.2">
      <c r="J21" s="518"/>
      <c r="K21" s="519"/>
      <c r="M21" s="124"/>
    </row>
    <row r="22" spans="1:18" s="70" customFormat="1" x14ac:dyDescent="0.2">
      <c r="B22" s="69" t="s">
        <v>92</v>
      </c>
      <c r="D22" s="512" t="s">
        <v>93</v>
      </c>
      <c r="E22" s="512"/>
      <c r="G22" s="512" t="s">
        <v>94</v>
      </c>
      <c r="H22" s="512"/>
      <c r="I22" s="512"/>
    </row>
    <row r="23" spans="1:18" s="70" customFormat="1" x14ac:dyDescent="0.2">
      <c r="G23" s="513" t="s">
        <v>95</v>
      </c>
      <c r="H23" s="513"/>
      <c r="I23" s="513"/>
    </row>
    <row r="24" spans="1:18" s="70" customFormat="1" x14ac:dyDescent="0.2"/>
    <row r="25" spans="1:18" x14ac:dyDescent="0.2">
      <c r="J25" s="518"/>
      <c r="K25" s="519"/>
      <c r="M25" s="124"/>
    </row>
    <row r="26" spans="1:18" x14ac:dyDescent="0.2">
      <c r="K26" s="125"/>
      <c r="M26" s="124"/>
    </row>
    <row r="27" spans="1:18" x14ac:dyDescent="0.2">
      <c r="K27" s="528"/>
    </row>
    <row r="28" spans="1:18" x14ac:dyDescent="0.2">
      <c r="K28" s="529"/>
    </row>
    <row r="29" spans="1:18" x14ac:dyDescent="0.2">
      <c r="K29" s="529"/>
    </row>
    <row r="30" spans="1:18" x14ac:dyDescent="0.2">
      <c r="K30" s="529"/>
    </row>
    <row r="31" spans="1:18" x14ac:dyDescent="0.2">
      <c r="K31" s="529"/>
    </row>
    <row r="32" spans="1:18" x14ac:dyDescent="0.2">
      <c r="K32" s="529"/>
    </row>
    <row r="33" spans="11:11" x14ac:dyDescent="0.2">
      <c r="K33" s="529"/>
    </row>
    <row r="34" spans="11:11" x14ac:dyDescent="0.2">
      <c r="K34" s="529"/>
    </row>
    <row r="35" spans="11:11" x14ac:dyDescent="0.2">
      <c r="K35" s="529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1"/>
  <sheetViews>
    <sheetView tabSelected="1" view="pageBreakPreview" topLeftCell="A57" zoomScale="115" zoomScaleNormal="100" zoomScaleSheetLayoutView="115" workbookViewId="0">
      <selection activeCell="B67" sqref="B67"/>
    </sheetView>
  </sheetViews>
  <sheetFormatPr defaultRowHeight="12.75" x14ac:dyDescent="0.2"/>
  <cols>
    <col min="1" max="1" width="10.85546875" style="407" customWidth="1"/>
    <col min="2" max="2" width="31.140625" style="408" customWidth="1"/>
    <col min="3" max="3" width="9.85546875" style="407" bestFit="1" customWidth="1"/>
    <col min="4" max="4" width="7.5703125" style="407" customWidth="1"/>
    <col min="5" max="5" width="9.85546875" style="407" customWidth="1"/>
    <col min="6" max="6" width="12.28515625" style="407" customWidth="1"/>
    <col min="7" max="7" width="9.85546875" style="407" customWidth="1"/>
    <col min="8" max="8" width="13" style="407" customWidth="1"/>
    <col min="9" max="9" width="15.140625" style="449" customWidth="1"/>
    <col min="10" max="16384" width="9.140625" style="407"/>
  </cols>
  <sheetData>
    <row r="1" spans="1:16" x14ac:dyDescent="0.2">
      <c r="D1" s="409"/>
      <c r="E1" s="409"/>
      <c r="F1" s="409"/>
      <c r="G1" s="409"/>
      <c r="H1" s="552" t="s">
        <v>238</v>
      </c>
      <c r="I1" s="553"/>
    </row>
    <row r="2" spans="1:16" x14ac:dyDescent="0.2">
      <c r="D2" s="409"/>
      <c r="E2" s="409"/>
      <c r="F2" s="554"/>
      <c r="G2" s="554"/>
      <c r="H2" s="554"/>
      <c r="I2" s="554"/>
    </row>
    <row r="3" spans="1:16" s="413" customFormat="1" ht="12" x14ac:dyDescent="0.2">
      <c r="A3" s="410" t="s">
        <v>123</v>
      </c>
      <c r="B3" s="411" t="s">
        <v>124</v>
      </c>
      <c r="C3" s="410"/>
      <c r="D3" s="410"/>
      <c r="E3" s="410"/>
      <c r="F3" s="410"/>
      <c r="G3" s="410"/>
      <c r="H3" s="555"/>
      <c r="I3" s="555"/>
      <c r="J3" s="412"/>
    </row>
    <row r="4" spans="1:16" s="409" customFormat="1" x14ac:dyDescent="0.2">
      <c r="A4" s="414" t="s">
        <v>75</v>
      </c>
      <c r="B4" s="414"/>
      <c r="C4" s="414"/>
      <c r="D4" s="414"/>
      <c r="E4" s="414"/>
      <c r="F4" s="414"/>
      <c r="G4" s="414"/>
      <c r="H4" s="414"/>
      <c r="I4" s="415"/>
    </row>
    <row r="5" spans="1:16" s="420" customFormat="1" ht="28.5" customHeight="1" x14ac:dyDescent="0.2">
      <c r="A5" s="416" t="s">
        <v>67</v>
      </c>
      <c r="B5" s="556" t="str">
        <f>[6]лот!$B$25</f>
        <v>"Обустройство Северо-Покурского месторождения нефти. Куст скважин №100, 101, 102, 103, 104, 105, 24 бис"</v>
      </c>
      <c r="C5" s="556"/>
      <c r="D5" s="556"/>
      <c r="E5" s="556"/>
      <c r="F5" s="556"/>
      <c r="G5" s="556"/>
      <c r="H5" s="556"/>
      <c r="I5" s="556"/>
      <c r="J5" s="417"/>
      <c r="K5" s="418"/>
      <c r="L5" s="418"/>
      <c r="M5" s="418"/>
      <c r="N5" s="419"/>
      <c r="O5" s="419"/>
      <c r="P5" s="419"/>
    </row>
    <row r="6" spans="1:16" s="420" customFormat="1" ht="13.5" x14ac:dyDescent="0.2">
      <c r="A6" s="416" t="s">
        <v>68</v>
      </c>
      <c r="B6" s="556" t="str">
        <f>[7]Ф.8!B10</f>
        <v>ВЛ-6кВ №2 на куст скважин №102</v>
      </c>
      <c r="C6" s="556"/>
      <c r="D6" s="556"/>
      <c r="E6" s="556"/>
      <c r="F6" s="556"/>
      <c r="G6" s="556"/>
      <c r="H6" s="556"/>
      <c r="I6" s="556"/>
      <c r="J6" s="417"/>
      <c r="K6" s="418"/>
      <c r="L6" s="418"/>
      <c r="M6" s="418"/>
    </row>
    <row r="8" spans="1:16" x14ac:dyDescent="0.2">
      <c r="A8" s="557" t="s">
        <v>125</v>
      </c>
      <c r="B8" s="557"/>
      <c r="C8" s="557"/>
      <c r="D8" s="557"/>
      <c r="E8" s="557"/>
      <c r="F8" s="557"/>
      <c r="G8" s="557"/>
      <c r="H8" s="557"/>
      <c r="I8" s="557"/>
    </row>
    <row r="9" spans="1:16" x14ac:dyDescent="0.2">
      <c r="A9" s="536" t="s">
        <v>126</v>
      </c>
      <c r="B9" s="536"/>
      <c r="C9" s="536"/>
      <c r="D9" s="536"/>
      <c r="E9" s="536"/>
      <c r="F9" s="536"/>
      <c r="G9" s="536"/>
      <c r="H9" s="536"/>
      <c r="I9" s="536"/>
    </row>
    <row r="10" spans="1:16" ht="13.5" thickBot="1" x14ac:dyDescent="0.25">
      <c r="A10" s="421"/>
      <c r="B10" s="422"/>
      <c r="C10" s="421"/>
      <c r="D10" s="421"/>
      <c r="E10" s="421"/>
      <c r="F10" s="421"/>
      <c r="G10" s="421"/>
      <c r="H10" s="421"/>
      <c r="I10" s="423"/>
    </row>
    <row r="11" spans="1:16" ht="13.5" thickBot="1" x14ac:dyDescent="0.25">
      <c r="A11" s="537" t="s">
        <v>0</v>
      </c>
      <c r="B11" s="540" t="s">
        <v>127</v>
      </c>
      <c r="C11" s="537" t="s">
        <v>128</v>
      </c>
      <c r="D11" s="543" t="s">
        <v>129</v>
      </c>
      <c r="E11" s="544"/>
      <c r="F11" s="544"/>
      <c r="G11" s="544"/>
      <c r="H11" s="544"/>
      <c r="I11" s="545"/>
    </row>
    <row r="12" spans="1:16" ht="13.5" thickBot="1" x14ac:dyDescent="0.25">
      <c r="A12" s="538"/>
      <c r="B12" s="541"/>
      <c r="C12" s="538"/>
      <c r="D12" s="546" t="s">
        <v>130</v>
      </c>
      <c r="E12" s="547"/>
      <c r="F12" s="548"/>
      <c r="G12" s="549" t="s">
        <v>131</v>
      </c>
      <c r="H12" s="550"/>
      <c r="I12" s="551"/>
      <c r="K12" s="424"/>
      <c r="L12" s="424"/>
    </row>
    <row r="13" spans="1:16" ht="26.25" thickBot="1" x14ac:dyDescent="0.25">
      <c r="A13" s="539"/>
      <c r="B13" s="542"/>
      <c r="C13" s="539"/>
      <c r="D13" s="425" t="s">
        <v>66</v>
      </c>
      <c r="E13" s="426" t="s">
        <v>132</v>
      </c>
      <c r="F13" s="427" t="s">
        <v>84</v>
      </c>
      <c r="G13" s="426" t="s">
        <v>66</v>
      </c>
      <c r="H13" s="426" t="s">
        <v>133</v>
      </c>
      <c r="I13" s="428" t="s">
        <v>84</v>
      </c>
    </row>
    <row r="14" spans="1:16" s="435" customFormat="1" ht="13.5" thickBot="1" x14ac:dyDescent="0.25">
      <c r="A14" s="429">
        <v>1</v>
      </c>
      <c r="B14" s="429">
        <v>2</v>
      </c>
      <c r="C14" s="430">
        <v>3</v>
      </c>
      <c r="D14" s="431">
        <v>4</v>
      </c>
      <c r="E14" s="430">
        <v>5</v>
      </c>
      <c r="F14" s="432">
        <v>6</v>
      </c>
      <c r="G14" s="429">
        <v>7</v>
      </c>
      <c r="H14" s="429">
        <v>8</v>
      </c>
      <c r="I14" s="433">
        <v>9</v>
      </c>
      <c r="J14" s="434"/>
    </row>
    <row r="15" spans="1:16" s="435" customFormat="1" ht="25.5" x14ac:dyDescent="0.2">
      <c r="A15" s="436" t="s">
        <v>4</v>
      </c>
      <c r="B15" s="437" t="s">
        <v>134</v>
      </c>
      <c r="C15" s="438" t="s">
        <v>135</v>
      </c>
      <c r="D15" s="558"/>
      <c r="E15" s="559"/>
      <c r="F15" s="560"/>
      <c r="G15" s="567">
        <v>9.1113999999999997</v>
      </c>
      <c r="H15" s="559">
        <v>47.09</v>
      </c>
      <c r="I15" s="568">
        <f>H15*G15</f>
        <v>429</v>
      </c>
    </row>
    <row r="16" spans="1:16" s="435" customFormat="1" ht="38.25" x14ac:dyDescent="0.2">
      <c r="A16" s="436" t="s">
        <v>5</v>
      </c>
      <c r="B16" s="437" t="s">
        <v>136</v>
      </c>
      <c r="C16" s="441" t="s">
        <v>137</v>
      </c>
      <c r="D16" s="561"/>
      <c r="E16" s="439"/>
      <c r="F16" s="562"/>
      <c r="G16" s="563">
        <v>4.0000000000000002E-4</v>
      </c>
      <c r="H16" s="439">
        <v>48125.58</v>
      </c>
      <c r="I16" s="440">
        <f t="shared" ref="I16:I40" si="0">H16*G16</f>
        <v>19</v>
      </c>
      <c r="J16" s="442"/>
    </row>
    <row r="17" spans="1:9" s="435" customFormat="1" ht="25.5" x14ac:dyDescent="0.2">
      <c r="A17" s="436" t="s">
        <v>6</v>
      </c>
      <c r="B17" s="437" t="s">
        <v>138</v>
      </c>
      <c r="C17" s="441" t="s">
        <v>137</v>
      </c>
      <c r="D17" s="561"/>
      <c r="E17" s="439"/>
      <c r="F17" s="562"/>
      <c r="G17" s="563">
        <v>1.12E-2</v>
      </c>
      <c r="H17" s="439">
        <v>51022.52</v>
      </c>
      <c r="I17" s="440">
        <f t="shared" si="0"/>
        <v>571</v>
      </c>
    </row>
    <row r="18" spans="1:9" s="435" customFormat="1" ht="25.5" x14ac:dyDescent="0.2">
      <c r="A18" s="436" t="s">
        <v>7</v>
      </c>
      <c r="B18" s="437" t="s">
        <v>139</v>
      </c>
      <c r="C18" s="441" t="s">
        <v>137</v>
      </c>
      <c r="D18" s="561"/>
      <c r="E18" s="439"/>
      <c r="F18" s="562"/>
      <c r="G18" s="563">
        <v>7.0000000000000001E-3</v>
      </c>
      <c r="H18" s="439">
        <v>33777.61</v>
      </c>
      <c r="I18" s="440">
        <f t="shared" si="0"/>
        <v>236</v>
      </c>
    </row>
    <row r="19" spans="1:9" s="435" customFormat="1" ht="25.5" x14ac:dyDescent="0.2">
      <c r="A19" s="436" t="s">
        <v>8</v>
      </c>
      <c r="B19" s="437" t="s">
        <v>140</v>
      </c>
      <c r="C19" s="441" t="s">
        <v>137</v>
      </c>
      <c r="D19" s="561"/>
      <c r="E19" s="439"/>
      <c r="F19" s="562"/>
      <c r="G19" s="563">
        <v>1E-3</v>
      </c>
      <c r="H19" s="439">
        <v>45580.77</v>
      </c>
      <c r="I19" s="440">
        <f t="shared" si="0"/>
        <v>46</v>
      </c>
    </row>
    <row r="20" spans="1:9" s="435" customFormat="1" ht="51" x14ac:dyDescent="0.2">
      <c r="A20" s="436" t="s">
        <v>9</v>
      </c>
      <c r="B20" s="437" t="s">
        <v>141</v>
      </c>
      <c r="C20" s="441" t="s">
        <v>137</v>
      </c>
      <c r="D20" s="561"/>
      <c r="E20" s="439"/>
      <c r="F20" s="562"/>
      <c r="G20" s="563">
        <v>0.67269999999999996</v>
      </c>
      <c r="H20" s="443">
        <v>40699.15</v>
      </c>
      <c r="I20" s="440">
        <f t="shared" si="0"/>
        <v>27378</v>
      </c>
    </row>
    <row r="21" spans="1:9" s="435" customFormat="1" x14ac:dyDescent="0.2">
      <c r="A21" s="436" t="s">
        <v>10</v>
      </c>
      <c r="B21" s="437" t="s">
        <v>142</v>
      </c>
      <c r="C21" s="441" t="s">
        <v>137</v>
      </c>
      <c r="D21" s="561"/>
      <c r="E21" s="439"/>
      <c r="F21" s="562"/>
      <c r="G21" s="563">
        <v>8.6E-3</v>
      </c>
      <c r="H21" s="439">
        <v>47881.35</v>
      </c>
      <c r="I21" s="440">
        <f t="shared" si="0"/>
        <v>412</v>
      </c>
    </row>
    <row r="22" spans="1:9" s="435" customFormat="1" x14ac:dyDescent="0.2">
      <c r="A22" s="436" t="s">
        <v>11</v>
      </c>
      <c r="B22" s="437" t="s">
        <v>143</v>
      </c>
      <c r="C22" s="441" t="s">
        <v>137</v>
      </c>
      <c r="D22" s="561"/>
      <c r="E22" s="439"/>
      <c r="F22" s="562"/>
      <c r="G22" s="563">
        <v>8.0000000000000002E-3</v>
      </c>
      <c r="H22" s="439">
        <v>110000</v>
      </c>
      <c r="I22" s="440">
        <f t="shared" si="0"/>
        <v>880</v>
      </c>
    </row>
    <row r="23" spans="1:9" s="435" customFormat="1" x14ac:dyDescent="0.2">
      <c r="A23" s="436" t="s">
        <v>12</v>
      </c>
      <c r="B23" s="437" t="s">
        <v>144</v>
      </c>
      <c r="C23" s="441" t="s">
        <v>137</v>
      </c>
      <c r="D23" s="561"/>
      <c r="E23" s="439"/>
      <c r="F23" s="562"/>
      <c r="G23" s="563">
        <v>0.03</v>
      </c>
      <c r="H23" s="439">
        <v>110000</v>
      </c>
      <c r="I23" s="440">
        <f t="shared" si="0"/>
        <v>3300</v>
      </c>
    </row>
    <row r="24" spans="1:9" s="435" customFormat="1" ht="25.5" x14ac:dyDescent="0.2">
      <c r="A24" s="436" t="s">
        <v>13</v>
      </c>
      <c r="B24" s="437" t="s">
        <v>145</v>
      </c>
      <c r="C24" s="441" t="s">
        <v>137</v>
      </c>
      <c r="D24" s="561"/>
      <c r="E24" s="439"/>
      <c r="F24" s="562"/>
      <c r="G24" s="563">
        <v>2.2599999999999999E-2</v>
      </c>
      <c r="H24" s="439">
        <v>110000</v>
      </c>
      <c r="I24" s="440">
        <f t="shared" si="0"/>
        <v>2486</v>
      </c>
    </row>
    <row r="25" spans="1:9" s="435" customFormat="1" ht="25.5" customHeight="1" x14ac:dyDescent="0.2">
      <c r="A25" s="436" t="s">
        <v>14</v>
      </c>
      <c r="B25" s="437" t="s">
        <v>146</v>
      </c>
      <c r="C25" s="441" t="s">
        <v>135</v>
      </c>
      <c r="D25" s="561"/>
      <c r="E25" s="439"/>
      <c r="F25" s="562"/>
      <c r="G25" s="563">
        <v>0.69950000000000001</v>
      </c>
      <c r="H25" s="444">
        <v>309.52</v>
      </c>
      <c r="I25" s="440">
        <f t="shared" si="0"/>
        <v>217</v>
      </c>
    </row>
    <row r="26" spans="1:9" s="435" customFormat="1" x14ac:dyDescent="0.2">
      <c r="A26" s="436" t="s">
        <v>15</v>
      </c>
      <c r="B26" s="437" t="s">
        <v>147</v>
      </c>
      <c r="C26" s="441" t="s">
        <v>137</v>
      </c>
      <c r="D26" s="561"/>
      <c r="E26" s="439"/>
      <c r="F26" s="562"/>
      <c r="G26" s="563">
        <v>1E-4</v>
      </c>
      <c r="H26" s="444">
        <v>46933.46</v>
      </c>
      <c r="I26" s="440">
        <f t="shared" si="0"/>
        <v>5</v>
      </c>
    </row>
    <row r="27" spans="1:9" s="435" customFormat="1" x14ac:dyDescent="0.2">
      <c r="A27" s="436" t="s">
        <v>16</v>
      </c>
      <c r="B27" s="437" t="s">
        <v>148</v>
      </c>
      <c r="C27" s="441" t="s">
        <v>149</v>
      </c>
      <c r="D27" s="561"/>
      <c r="E27" s="439"/>
      <c r="F27" s="562"/>
      <c r="G27" s="563">
        <v>0.74729999999999996</v>
      </c>
      <c r="H27" s="444">
        <v>10.41</v>
      </c>
      <c r="I27" s="440">
        <f t="shared" si="0"/>
        <v>8</v>
      </c>
    </row>
    <row r="28" spans="1:9" s="435" customFormat="1" x14ac:dyDescent="0.2">
      <c r="A28" s="436" t="s">
        <v>150</v>
      </c>
      <c r="B28" s="437" t="s">
        <v>151</v>
      </c>
      <c r="C28" s="441" t="s">
        <v>137</v>
      </c>
      <c r="D28" s="561"/>
      <c r="E28" s="439"/>
      <c r="F28" s="562"/>
      <c r="G28" s="563">
        <v>2.0500000000000001E-2</v>
      </c>
      <c r="H28" s="439">
        <v>91280.55</v>
      </c>
      <c r="I28" s="440">
        <f t="shared" si="0"/>
        <v>1871</v>
      </c>
    </row>
    <row r="29" spans="1:9" s="435" customFormat="1" x14ac:dyDescent="0.2">
      <c r="A29" s="436" t="s">
        <v>152</v>
      </c>
      <c r="B29" s="437" t="s">
        <v>153</v>
      </c>
      <c r="C29" s="441" t="s">
        <v>149</v>
      </c>
      <c r="D29" s="561"/>
      <c r="E29" s="444"/>
      <c r="F29" s="562"/>
      <c r="G29" s="563" t="s">
        <v>154</v>
      </c>
      <c r="H29" s="439">
        <v>28.72</v>
      </c>
      <c r="I29" s="440">
        <f t="shared" si="0"/>
        <v>54</v>
      </c>
    </row>
    <row r="30" spans="1:9" s="435" customFormat="1" x14ac:dyDescent="0.2">
      <c r="A30" s="436" t="s">
        <v>155</v>
      </c>
      <c r="B30" s="437" t="s">
        <v>156</v>
      </c>
      <c r="C30" s="441" t="s">
        <v>149</v>
      </c>
      <c r="D30" s="561"/>
      <c r="E30" s="439"/>
      <c r="F30" s="562"/>
      <c r="G30" s="563">
        <v>3.2645</v>
      </c>
      <c r="H30" s="439">
        <v>87.87</v>
      </c>
      <c r="I30" s="440">
        <f t="shared" si="0"/>
        <v>287</v>
      </c>
    </row>
    <row r="31" spans="1:9" s="435" customFormat="1" x14ac:dyDescent="0.2">
      <c r="A31" s="436" t="s">
        <v>157</v>
      </c>
      <c r="B31" s="437" t="s">
        <v>158</v>
      </c>
      <c r="C31" s="441" t="s">
        <v>137</v>
      </c>
      <c r="D31" s="561"/>
      <c r="E31" s="439"/>
      <c r="F31" s="562"/>
      <c r="G31" s="563">
        <v>3.7000000000000002E-3</v>
      </c>
      <c r="H31" s="439">
        <v>52056.43</v>
      </c>
      <c r="I31" s="440">
        <f t="shared" si="0"/>
        <v>193</v>
      </c>
    </row>
    <row r="32" spans="1:9" s="435" customFormat="1" ht="51" x14ac:dyDescent="0.2">
      <c r="A32" s="436" t="s">
        <v>159</v>
      </c>
      <c r="B32" s="437" t="s">
        <v>160</v>
      </c>
      <c r="C32" s="441" t="s">
        <v>135</v>
      </c>
      <c r="D32" s="561"/>
      <c r="E32" s="439"/>
      <c r="F32" s="562"/>
      <c r="G32" s="563">
        <v>7.0000000000000007E-2</v>
      </c>
      <c r="H32" s="439">
        <v>2635.3</v>
      </c>
      <c r="I32" s="440">
        <f t="shared" si="0"/>
        <v>184</v>
      </c>
    </row>
    <row r="33" spans="1:9" s="435" customFormat="1" ht="25.5" x14ac:dyDescent="0.2">
      <c r="A33" s="436" t="s">
        <v>161</v>
      </c>
      <c r="B33" s="437" t="s">
        <v>162</v>
      </c>
      <c r="C33" s="441" t="s">
        <v>137</v>
      </c>
      <c r="D33" s="561"/>
      <c r="E33" s="439"/>
      <c r="F33" s="562"/>
      <c r="G33" s="563">
        <v>3.3700000000000001E-2</v>
      </c>
      <c r="H33" s="439">
        <v>48042.48</v>
      </c>
      <c r="I33" s="440">
        <f t="shared" si="0"/>
        <v>1619</v>
      </c>
    </row>
    <row r="34" spans="1:9" s="435" customFormat="1" x14ac:dyDescent="0.2">
      <c r="A34" s="436" t="s">
        <v>163</v>
      </c>
      <c r="B34" s="437" t="s">
        <v>164</v>
      </c>
      <c r="C34" s="441" t="s">
        <v>137</v>
      </c>
      <c r="D34" s="561"/>
      <c r="E34" s="439"/>
      <c r="F34" s="562"/>
      <c r="G34" s="563">
        <v>8.6E-3</v>
      </c>
      <c r="H34" s="439">
        <v>59204.93</v>
      </c>
      <c r="I34" s="440">
        <f t="shared" si="0"/>
        <v>509</v>
      </c>
    </row>
    <row r="35" spans="1:9" s="435" customFormat="1" x14ac:dyDescent="0.2">
      <c r="A35" s="436" t="s">
        <v>165</v>
      </c>
      <c r="B35" s="437" t="s">
        <v>166</v>
      </c>
      <c r="C35" s="441" t="s">
        <v>137</v>
      </c>
      <c r="D35" s="561"/>
      <c r="E35" s="439"/>
      <c r="F35" s="562"/>
      <c r="G35" s="563">
        <v>3.3999999999999998E-3</v>
      </c>
      <c r="H35" s="444">
        <v>47402.54</v>
      </c>
      <c r="I35" s="440">
        <f t="shared" si="0"/>
        <v>161</v>
      </c>
    </row>
    <row r="36" spans="1:9" s="435" customFormat="1" x14ac:dyDescent="0.2">
      <c r="A36" s="436" t="s">
        <v>167</v>
      </c>
      <c r="B36" s="437" t="s">
        <v>168</v>
      </c>
      <c r="C36" s="441" t="s">
        <v>137</v>
      </c>
      <c r="D36" s="561"/>
      <c r="E36" s="439"/>
      <c r="F36" s="562"/>
      <c r="G36" s="563">
        <v>0.1066</v>
      </c>
      <c r="H36" s="439">
        <v>85497.45</v>
      </c>
      <c r="I36" s="440">
        <f t="shared" si="0"/>
        <v>9114</v>
      </c>
    </row>
    <row r="37" spans="1:9" s="435" customFormat="1" ht="102" x14ac:dyDescent="0.2">
      <c r="A37" s="436" t="s">
        <v>169</v>
      </c>
      <c r="B37" s="437" t="s">
        <v>170</v>
      </c>
      <c r="C37" s="441" t="s">
        <v>137</v>
      </c>
      <c r="D37" s="561"/>
      <c r="E37" s="439"/>
      <c r="F37" s="562"/>
      <c r="G37" s="563">
        <v>4.7999999999999996E-3</v>
      </c>
      <c r="H37" s="439">
        <v>68427.83</v>
      </c>
      <c r="I37" s="440">
        <f t="shared" si="0"/>
        <v>328</v>
      </c>
    </row>
    <row r="38" spans="1:9" s="435" customFormat="1" ht="38.25" x14ac:dyDescent="0.2">
      <c r="A38" s="436" t="s">
        <v>171</v>
      </c>
      <c r="B38" s="437" t="s">
        <v>172</v>
      </c>
      <c r="C38" s="441" t="s">
        <v>137</v>
      </c>
      <c r="D38" s="561"/>
      <c r="E38" s="439"/>
      <c r="F38" s="562"/>
      <c r="G38" s="563">
        <v>0.1</v>
      </c>
      <c r="H38" s="439">
        <v>26430.51</v>
      </c>
      <c r="I38" s="440">
        <f t="shared" si="0"/>
        <v>2643</v>
      </c>
    </row>
    <row r="39" spans="1:9" s="435" customFormat="1" ht="25.5" x14ac:dyDescent="0.2">
      <c r="A39" s="436" t="s">
        <v>173</v>
      </c>
      <c r="B39" s="437" t="s">
        <v>174</v>
      </c>
      <c r="C39" s="441" t="s">
        <v>137</v>
      </c>
      <c r="D39" s="561"/>
      <c r="E39" s="439"/>
      <c r="F39" s="562"/>
      <c r="G39" s="563">
        <v>2.7000000000000001E-3</v>
      </c>
      <c r="H39" s="444">
        <v>192816.3</v>
      </c>
      <c r="I39" s="440">
        <f t="shared" si="0"/>
        <v>521</v>
      </c>
    </row>
    <row r="40" spans="1:9" s="435" customFormat="1" ht="38.25" x14ac:dyDescent="0.2">
      <c r="A40" s="436" t="s">
        <v>175</v>
      </c>
      <c r="B40" s="437" t="s">
        <v>176</v>
      </c>
      <c r="C40" s="441" t="s">
        <v>177</v>
      </c>
      <c r="D40" s="561"/>
      <c r="E40" s="439"/>
      <c r="F40" s="562"/>
      <c r="G40" s="563">
        <v>4.5734000000000004</v>
      </c>
      <c r="H40" s="439">
        <v>512.91999999999996</v>
      </c>
      <c r="I40" s="440">
        <f t="shared" si="0"/>
        <v>2346</v>
      </c>
    </row>
    <row r="41" spans="1:9" s="435" customFormat="1" x14ac:dyDescent="0.2">
      <c r="A41" s="436" t="s">
        <v>178</v>
      </c>
      <c r="B41" s="437" t="s">
        <v>179</v>
      </c>
      <c r="C41" s="441" t="s">
        <v>177</v>
      </c>
      <c r="D41" s="563">
        <v>168</v>
      </c>
      <c r="E41" s="439">
        <v>8</v>
      </c>
      <c r="F41" s="562">
        <f>E41*D41</f>
        <v>1344</v>
      </c>
      <c r="G41" s="561"/>
      <c r="H41" s="444"/>
      <c r="I41" s="445"/>
    </row>
    <row r="42" spans="1:9" s="435" customFormat="1" ht="25.5" x14ac:dyDescent="0.2">
      <c r="A42" s="436" t="s">
        <v>180</v>
      </c>
      <c r="B42" s="437" t="s">
        <v>181</v>
      </c>
      <c r="C42" s="441" t="s">
        <v>182</v>
      </c>
      <c r="D42" s="563">
        <v>74</v>
      </c>
      <c r="E42" s="439">
        <v>215</v>
      </c>
      <c r="F42" s="562">
        <f t="shared" ref="F42:F50" si="1">E42*D42</f>
        <v>15910</v>
      </c>
      <c r="G42" s="563"/>
      <c r="H42" s="439"/>
      <c r="I42" s="445"/>
    </row>
    <row r="43" spans="1:9" s="435" customFormat="1" ht="25.5" x14ac:dyDescent="0.2">
      <c r="A43" s="436" t="s">
        <v>183</v>
      </c>
      <c r="B43" s="437" t="s">
        <v>184</v>
      </c>
      <c r="C43" s="441" t="s">
        <v>182</v>
      </c>
      <c r="D43" s="563">
        <v>48</v>
      </c>
      <c r="E43" s="439">
        <v>295</v>
      </c>
      <c r="F43" s="562">
        <f t="shared" si="1"/>
        <v>14160</v>
      </c>
      <c r="G43" s="563"/>
      <c r="H43" s="439"/>
      <c r="I43" s="445"/>
    </row>
    <row r="44" spans="1:9" s="435" customFormat="1" ht="25.5" customHeight="1" x14ac:dyDescent="0.2">
      <c r="A44" s="436" t="s">
        <v>185</v>
      </c>
      <c r="B44" s="437" t="s">
        <v>186</v>
      </c>
      <c r="C44" s="441" t="s">
        <v>182</v>
      </c>
      <c r="D44" s="563">
        <v>21</v>
      </c>
      <c r="E44" s="439">
        <v>80</v>
      </c>
      <c r="F44" s="562">
        <f t="shared" si="1"/>
        <v>1680</v>
      </c>
      <c r="G44" s="563"/>
      <c r="H44" s="439"/>
      <c r="I44" s="445"/>
    </row>
    <row r="45" spans="1:9" s="435" customFormat="1" ht="25.5" x14ac:dyDescent="0.2">
      <c r="A45" s="436" t="s">
        <v>187</v>
      </c>
      <c r="B45" s="437" t="s">
        <v>188</v>
      </c>
      <c r="C45" s="441" t="s">
        <v>182</v>
      </c>
      <c r="D45" s="563">
        <v>36</v>
      </c>
      <c r="E45" s="439">
        <v>65</v>
      </c>
      <c r="F45" s="562">
        <f t="shared" si="1"/>
        <v>2340</v>
      </c>
      <c r="G45" s="563"/>
      <c r="H45" s="439"/>
      <c r="I45" s="445"/>
    </row>
    <row r="46" spans="1:9" s="435" customFormat="1" x14ac:dyDescent="0.2">
      <c r="A46" s="436" t="s">
        <v>189</v>
      </c>
      <c r="B46" s="437" t="s">
        <v>190</v>
      </c>
      <c r="C46" s="441" t="s">
        <v>182</v>
      </c>
      <c r="D46" s="563">
        <v>156</v>
      </c>
      <c r="E46" s="439">
        <v>60</v>
      </c>
      <c r="F46" s="562">
        <f t="shared" si="1"/>
        <v>9360</v>
      </c>
      <c r="G46" s="563"/>
      <c r="H46" s="439"/>
      <c r="I46" s="445"/>
    </row>
    <row r="47" spans="1:9" s="435" customFormat="1" x14ac:dyDescent="0.2">
      <c r="A47" s="436" t="s">
        <v>191</v>
      </c>
      <c r="B47" s="437" t="s">
        <v>192</v>
      </c>
      <c r="C47" s="441" t="s">
        <v>182</v>
      </c>
      <c r="D47" s="563">
        <v>156</v>
      </c>
      <c r="E47" s="439">
        <v>65</v>
      </c>
      <c r="F47" s="562">
        <f t="shared" si="1"/>
        <v>10140</v>
      </c>
      <c r="G47" s="563"/>
      <c r="H47" s="439"/>
      <c r="I47" s="445"/>
    </row>
    <row r="48" spans="1:9" s="435" customFormat="1" x14ac:dyDescent="0.2">
      <c r="A48" s="436" t="s">
        <v>193</v>
      </c>
      <c r="B48" s="437" t="s">
        <v>194</v>
      </c>
      <c r="C48" s="441" t="s">
        <v>137</v>
      </c>
      <c r="D48" s="563">
        <v>0.01</v>
      </c>
      <c r="E48" s="439">
        <v>32308</v>
      </c>
      <c r="F48" s="562">
        <f t="shared" si="1"/>
        <v>323</v>
      </c>
      <c r="G48" s="563"/>
      <c r="H48" s="439"/>
      <c r="I48" s="445"/>
    </row>
    <row r="49" spans="1:9" s="435" customFormat="1" x14ac:dyDescent="0.2">
      <c r="A49" s="436" t="s">
        <v>195</v>
      </c>
      <c r="B49" s="437" t="s">
        <v>196</v>
      </c>
      <c r="C49" s="441" t="s">
        <v>137</v>
      </c>
      <c r="D49" s="563">
        <v>0.36</v>
      </c>
      <c r="E49" s="439">
        <v>42767</v>
      </c>
      <c r="F49" s="562">
        <f t="shared" si="1"/>
        <v>15396</v>
      </c>
      <c r="G49" s="563"/>
      <c r="H49" s="439"/>
      <c r="I49" s="445"/>
    </row>
    <row r="50" spans="1:9" s="435" customFormat="1" x14ac:dyDescent="0.2">
      <c r="A50" s="436" t="s">
        <v>197</v>
      </c>
      <c r="B50" s="437" t="s">
        <v>198</v>
      </c>
      <c r="C50" s="441" t="s">
        <v>137</v>
      </c>
      <c r="D50" s="563">
        <v>0.13300000000000001</v>
      </c>
      <c r="E50" s="439">
        <v>37771</v>
      </c>
      <c r="F50" s="562">
        <f t="shared" si="1"/>
        <v>5024</v>
      </c>
      <c r="G50" s="563"/>
      <c r="H50" s="439"/>
      <c r="I50" s="445"/>
    </row>
    <row r="51" spans="1:9" s="435" customFormat="1" x14ac:dyDescent="0.2">
      <c r="A51" s="436" t="s">
        <v>199</v>
      </c>
      <c r="B51" s="437" t="s">
        <v>200</v>
      </c>
      <c r="C51" s="441" t="s">
        <v>149</v>
      </c>
      <c r="D51" s="561"/>
      <c r="E51" s="439"/>
      <c r="F51" s="562"/>
      <c r="G51" s="563">
        <v>20.8</v>
      </c>
      <c r="H51" s="439">
        <v>61.75</v>
      </c>
      <c r="I51" s="445">
        <f>H51*G51</f>
        <v>1284</v>
      </c>
    </row>
    <row r="52" spans="1:9" s="435" customFormat="1" x14ac:dyDescent="0.2">
      <c r="A52" s="436" t="s">
        <v>201</v>
      </c>
      <c r="B52" s="437" t="s">
        <v>202</v>
      </c>
      <c r="C52" s="441" t="s">
        <v>137</v>
      </c>
      <c r="D52" s="563">
        <v>0.01</v>
      </c>
      <c r="E52" s="439">
        <v>44506</v>
      </c>
      <c r="F52" s="562">
        <f>E52*D52</f>
        <v>445</v>
      </c>
      <c r="G52" s="563"/>
      <c r="H52" s="439"/>
      <c r="I52" s="445"/>
    </row>
    <row r="53" spans="1:9" s="435" customFormat="1" x14ac:dyDescent="0.2">
      <c r="A53" s="436" t="s">
        <v>203</v>
      </c>
      <c r="B53" s="437" t="s">
        <v>204</v>
      </c>
      <c r="C53" s="441" t="s">
        <v>137</v>
      </c>
      <c r="D53" s="563">
        <v>0.26800000000000002</v>
      </c>
      <c r="E53" s="439">
        <v>37000</v>
      </c>
      <c r="F53" s="562">
        <f t="shared" ref="F53:F61" si="2">E53*D53</f>
        <v>9916</v>
      </c>
      <c r="G53" s="563"/>
      <c r="H53" s="439"/>
      <c r="I53" s="445"/>
    </row>
    <row r="54" spans="1:9" s="435" customFormat="1" x14ac:dyDescent="0.2">
      <c r="A54" s="436" t="s">
        <v>205</v>
      </c>
      <c r="B54" s="437" t="s">
        <v>206</v>
      </c>
      <c r="C54" s="441" t="s">
        <v>137</v>
      </c>
      <c r="D54" s="563">
        <v>0.27800000000000002</v>
      </c>
      <c r="E54" s="439">
        <v>38503</v>
      </c>
      <c r="F54" s="562">
        <f t="shared" si="2"/>
        <v>10704</v>
      </c>
      <c r="G54" s="563"/>
      <c r="H54" s="439"/>
      <c r="I54" s="445"/>
    </row>
    <row r="55" spans="1:9" s="435" customFormat="1" ht="38.25" x14ac:dyDescent="0.2">
      <c r="A55" s="436" t="s">
        <v>207</v>
      </c>
      <c r="B55" s="437" t="s">
        <v>208</v>
      </c>
      <c r="C55" s="441" t="s">
        <v>209</v>
      </c>
      <c r="D55" s="563">
        <v>22.44</v>
      </c>
      <c r="E55" s="439">
        <v>957</v>
      </c>
      <c r="F55" s="562">
        <f t="shared" si="2"/>
        <v>21475</v>
      </c>
      <c r="G55" s="563"/>
      <c r="H55" s="439"/>
      <c r="I55" s="445"/>
    </row>
    <row r="56" spans="1:9" s="435" customFormat="1" ht="25.5" x14ac:dyDescent="0.2">
      <c r="A56" s="436" t="s">
        <v>210</v>
      </c>
      <c r="B56" s="437" t="s">
        <v>211</v>
      </c>
      <c r="C56" s="441" t="s">
        <v>209</v>
      </c>
      <c r="D56" s="563">
        <v>21.623999999999999</v>
      </c>
      <c r="E56" s="439">
        <v>957</v>
      </c>
      <c r="F56" s="562">
        <f t="shared" si="2"/>
        <v>20694</v>
      </c>
      <c r="G56" s="563"/>
      <c r="H56" s="439"/>
      <c r="I56" s="445"/>
    </row>
    <row r="57" spans="1:9" s="435" customFormat="1" ht="38.25" x14ac:dyDescent="0.2">
      <c r="A57" s="436" t="s">
        <v>212</v>
      </c>
      <c r="B57" s="437" t="s">
        <v>213</v>
      </c>
      <c r="C57" s="441" t="s">
        <v>209</v>
      </c>
      <c r="D57" s="563">
        <v>39.167999999999999</v>
      </c>
      <c r="E57" s="439">
        <v>957</v>
      </c>
      <c r="F57" s="562">
        <f t="shared" si="2"/>
        <v>37484</v>
      </c>
      <c r="G57" s="563"/>
      <c r="H57" s="439"/>
      <c r="I57" s="445"/>
    </row>
    <row r="58" spans="1:9" s="435" customFormat="1" ht="25.5" x14ac:dyDescent="0.2">
      <c r="A58" s="436" t="s">
        <v>214</v>
      </c>
      <c r="B58" s="437" t="s">
        <v>215</v>
      </c>
      <c r="C58" s="441" t="s">
        <v>209</v>
      </c>
      <c r="D58" s="563">
        <v>190.74</v>
      </c>
      <c r="E58" s="439">
        <v>957</v>
      </c>
      <c r="F58" s="562">
        <f t="shared" si="2"/>
        <v>182538</v>
      </c>
      <c r="G58" s="563"/>
      <c r="H58" s="439"/>
      <c r="I58" s="445"/>
    </row>
    <row r="59" spans="1:9" s="435" customFormat="1" ht="38.25" x14ac:dyDescent="0.2">
      <c r="A59" s="436" t="s">
        <v>216</v>
      </c>
      <c r="B59" s="437" t="s">
        <v>217</v>
      </c>
      <c r="C59" s="441" t="s">
        <v>209</v>
      </c>
      <c r="D59" s="563">
        <v>44.88</v>
      </c>
      <c r="E59" s="439">
        <v>957</v>
      </c>
      <c r="F59" s="562">
        <f t="shared" si="2"/>
        <v>42950</v>
      </c>
      <c r="G59" s="563"/>
      <c r="H59" s="439"/>
      <c r="I59" s="445"/>
    </row>
    <row r="60" spans="1:9" s="435" customFormat="1" ht="25.5" x14ac:dyDescent="0.2">
      <c r="A60" s="436" t="s">
        <v>218</v>
      </c>
      <c r="B60" s="437" t="s">
        <v>219</v>
      </c>
      <c r="C60" s="441" t="s">
        <v>209</v>
      </c>
      <c r="D60" s="563">
        <v>55.283999999999999</v>
      </c>
      <c r="E60" s="439">
        <v>957</v>
      </c>
      <c r="F60" s="562">
        <f t="shared" si="2"/>
        <v>52907</v>
      </c>
      <c r="G60" s="563"/>
      <c r="H60" s="439"/>
      <c r="I60" s="445"/>
    </row>
    <row r="61" spans="1:9" s="435" customFormat="1" ht="25.5" x14ac:dyDescent="0.2">
      <c r="A61" s="436" t="s">
        <v>220</v>
      </c>
      <c r="B61" s="437" t="s">
        <v>221</v>
      </c>
      <c r="C61" s="441" t="s">
        <v>209</v>
      </c>
      <c r="D61" s="563">
        <v>286.83999999999997</v>
      </c>
      <c r="E61" s="439">
        <v>1404</v>
      </c>
      <c r="F61" s="562">
        <f t="shared" si="2"/>
        <v>402723</v>
      </c>
      <c r="G61" s="563"/>
      <c r="H61" s="439"/>
      <c r="I61" s="445"/>
    </row>
    <row r="62" spans="1:9" s="435" customFormat="1" ht="25.5" x14ac:dyDescent="0.2">
      <c r="A62" s="436" t="s">
        <v>222</v>
      </c>
      <c r="B62" s="437" t="s">
        <v>223</v>
      </c>
      <c r="C62" s="441" t="s">
        <v>137</v>
      </c>
      <c r="D62" s="561"/>
      <c r="E62" s="439"/>
      <c r="F62" s="562"/>
      <c r="G62" s="563">
        <v>1.9599999999999999E-2</v>
      </c>
      <c r="H62" s="439">
        <v>217381.35</v>
      </c>
      <c r="I62" s="445">
        <f>H62*G62</f>
        <v>4261</v>
      </c>
    </row>
    <row r="63" spans="1:9" s="435" customFormat="1" ht="51" x14ac:dyDescent="0.2">
      <c r="A63" s="436" t="s">
        <v>224</v>
      </c>
      <c r="B63" s="437" t="s">
        <v>225</v>
      </c>
      <c r="C63" s="441" t="s">
        <v>137</v>
      </c>
      <c r="D63" s="563">
        <v>5.7000000000000002E-2</v>
      </c>
      <c r="E63" s="439">
        <v>195200</v>
      </c>
      <c r="F63" s="562">
        <f>E63*D63</f>
        <v>11126</v>
      </c>
      <c r="G63" s="563"/>
      <c r="H63" s="439"/>
      <c r="I63" s="445"/>
    </row>
    <row r="64" spans="1:9" s="435" customFormat="1" ht="51" x14ac:dyDescent="0.2">
      <c r="A64" s="436" t="s">
        <v>226</v>
      </c>
      <c r="B64" s="437" t="s">
        <v>227</v>
      </c>
      <c r="C64" s="441" t="s">
        <v>137</v>
      </c>
      <c r="D64" s="563">
        <v>1.2689999999999999</v>
      </c>
      <c r="E64" s="439">
        <v>192000</v>
      </c>
      <c r="F64" s="562">
        <f t="shared" ref="F64:F68" si="3">E64*D64</f>
        <v>243648</v>
      </c>
      <c r="G64" s="563"/>
      <c r="H64" s="439"/>
      <c r="I64" s="445"/>
    </row>
    <row r="65" spans="1:10" s="435" customFormat="1" x14ac:dyDescent="0.2">
      <c r="A65" s="436" t="s">
        <v>228</v>
      </c>
      <c r="B65" s="437" t="s">
        <v>229</v>
      </c>
      <c r="C65" s="441" t="s">
        <v>177</v>
      </c>
      <c r="D65" s="563">
        <v>36</v>
      </c>
      <c r="E65" s="439">
        <v>107</v>
      </c>
      <c r="F65" s="562">
        <f t="shared" si="3"/>
        <v>3852</v>
      </c>
      <c r="G65" s="563"/>
      <c r="H65" s="439"/>
      <c r="I65" s="445"/>
    </row>
    <row r="66" spans="1:10" s="435" customFormat="1" ht="25.5" x14ac:dyDescent="0.2">
      <c r="A66" s="436" t="s">
        <v>230</v>
      </c>
      <c r="B66" s="437" t="s">
        <v>231</v>
      </c>
      <c r="C66" s="441" t="s">
        <v>177</v>
      </c>
      <c r="D66" s="563">
        <v>3</v>
      </c>
      <c r="E66" s="439">
        <v>185</v>
      </c>
      <c r="F66" s="562">
        <f t="shared" si="3"/>
        <v>555</v>
      </c>
      <c r="G66" s="563"/>
      <c r="H66" s="439"/>
      <c r="I66" s="445"/>
    </row>
    <row r="67" spans="1:10" s="435" customFormat="1" ht="25.5" x14ac:dyDescent="0.2">
      <c r="A67" s="436" t="s">
        <v>232</v>
      </c>
      <c r="B67" s="437" t="s">
        <v>233</v>
      </c>
      <c r="C67" s="441" t="s">
        <v>177</v>
      </c>
      <c r="D67" s="563">
        <v>65</v>
      </c>
      <c r="E67" s="439">
        <v>280</v>
      </c>
      <c r="F67" s="562">
        <f t="shared" si="3"/>
        <v>18200</v>
      </c>
      <c r="G67" s="561"/>
      <c r="H67" s="444"/>
      <c r="I67" s="445"/>
    </row>
    <row r="68" spans="1:10" s="435" customFormat="1" ht="13.5" thickBot="1" x14ac:dyDescent="0.25">
      <c r="A68" s="436" t="s">
        <v>234</v>
      </c>
      <c r="B68" s="446" t="s">
        <v>235</v>
      </c>
      <c r="C68" s="447" t="s">
        <v>177</v>
      </c>
      <c r="D68" s="564">
        <v>114</v>
      </c>
      <c r="E68" s="565">
        <v>80</v>
      </c>
      <c r="F68" s="566">
        <f t="shared" si="3"/>
        <v>9120</v>
      </c>
      <c r="G68" s="569"/>
      <c r="H68" s="570"/>
      <c r="I68" s="571"/>
    </row>
    <row r="69" spans="1:10" ht="13.5" thickBot="1" x14ac:dyDescent="0.25">
      <c r="A69" s="530" t="s">
        <v>236</v>
      </c>
      <c r="B69" s="531"/>
      <c r="C69" s="531"/>
      <c r="D69" s="531"/>
      <c r="E69" s="532"/>
      <c r="F69" s="428">
        <f>SUM(F15:F68)</f>
        <v>1144014</v>
      </c>
      <c r="G69" s="533"/>
      <c r="H69" s="534"/>
      <c r="I69" s="448">
        <f>SUM(I15:I68)</f>
        <v>61362</v>
      </c>
      <c r="J69" s="424"/>
    </row>
    <row r="71" spans="1:10" x14ac:dyDescent="0.2">
      <c r="A71" s="535" t="s">
        <v>237</v>
      </c>
      <c r="B71" s="535"/>
      <c r="C71" s="535"/>
      <c r="D71" s="535"/>
      <c r="E71" s="535"/>
      <c r="F71" s="535"/>
      <c r="G71" s="535"/>
      <c r="H71" s="535"/>
      <c r="I71" s="535"/>
    </row>
  </sheetData>
  <autoFilter ref="A14:I69"/>
  <mergeCells count="16">
    <mergeCell ref="A8:I8"/>
    <mergeCell ref="H1:I1"/>
    <mergeCell ref="F2:I2"/>
    <mergeCell ref="H3:I3"/>
    <mergeCell ref="B5:I5"/>
    <mergeCell ref="B6:I6"/>
    <mergeCell ref="A9:I9"/>
    <mergeCell ref="A11:A13"/>
    <mergeCell ref="B11:B13"/>
    <mergeCell ref="C11:C13"/>
    <mergeCell ref="D11:I11"/>
    <mergeCell ref="D12:F12"/>
    <mergeCell ref="G12:I12"/>
    <mergeCell ref="A69:E69"/>
    <mergeCell ref="G69:H69"/>
    <mergeCell ref="A71:I71"/>
  </mergeCells>
  <pageMargins left="0.75" right="0.75" top="1" bottom="1" header="0.5" footer="0.5"/>
  <pageSetup paperSize="9" scale="7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8.2</vt:lpstr>
      <vt:lpstr>Приложение 1 к форме 8.2</vt:lpstr>
      <vt:lpstr>Приложение 2 к форме 8.2</vt:lpstr>
      <vt:lpstr>Приложение 3 к форме 8.2</vt:lpstr>
      <vt:lpstr>'Приложение 2 к форме 8.2'!Заголовки_для_печати</vt:lpstr>
      <vt:lpstr>'Приложение 2 к форме 8.2'!Область_печати</vt:lpstr>
      <vt:lpstr>'Приложение 3 к форме 8.2'!Область_печати</vt:lpstr>
      <vt:lpstr>'Форма 8.2'!Область_печати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2015-07-15T05:07:39Z</dcterms:modified>
</cp:coreProperties>
</file>