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4"/>
  </bookViews>
  <sheets>
    <sheet name="ЛОТ № 1-302" sheetId="4" r:id="rId1"/>
    <sheet name="ЛОТ № 2-302" sheetId="5" r:id="rId2"/>
    <sheet name="ЛОТ № 3-302" sheetId="6" r:id="rId3"/>
    <sheet name="ЛОТ № 4-302" sheetId="7" r:id="rId4"/>
    <sheet name="ЛОТ 5-302" sheetId="8" r:id="rId5"/>
  </sheets>
  <externalReferences>
    <externalReference r:id="rId6"/>
  </externalReferences>
  <definedNames>
    <definedName name="_xlnm.Print_Titles" localSheetId="0">'ЛОТ № 1-302'!$11:$13</definedName>
    <definedName name="_xlnm.Print_Titles" localSheetId="1">'ЛОТ № 2-302'!$11:$13</definedName>
    <definedName name="_xlnm.Print_Titles" localSheetId="2">'ЛОТ № 3-302'!$11:$13</definedName>
    <definedName name="_xlnm.Print_Titles" localSheetId="3">'ЛОТ № 4-302'!$11:$13</definedName>
    <definedName name="_xlnm.Print_Area" localSheetId="4">'ЛОТ 5-302'!$A$1:$I$100</definedName>
    <definedName name="_xlnm.Print_Area" localSheetId="0">'ЛОТ № 1-302'!$A$1:$J$132</definedName>
    <definedName name="_xlnm.Print_Area" localSheetId="1">'ЛОТ № 2-302'!$A$1:$J$132</definedName>
    <definedName name="_xlnm.Print_Area" localSheetId="2">'ЛОТ № 3-302'!$A$1:$J$132</definedName>
    <definedName name="_xlnm.Print_Area" localSheetId="3">'ЛОТ № 4-302'!$A$1:$I$122</definedName>
  </definedNames>
  <calcPr calcId="145621"/>
</workbook>
</file>

<file path=xl/calcChain.xml><?xml version="1.0" encoding="utf-8"?>
<calcChain xmlns="http://schemas.openxmlformats.org/spreadsheetml/2006/main">
  <c r="G15" i="4" l="1"/>
  <c r="H15" i="4"/>
  <c r="I15" i="4"/>
  <c r="F16" i="4"/>
  <c r="G16" i="4"/>
  <c r="H16" i="4"/>
  <c r="I16" i="4"/>
  <c r="F17" i="4"/>
  <c r="F18" i="4" s="1"/>
  <c r="G17" i="4"/>
  <c r="G18" i="4" s="1"/>
  <c r="H17" i="4"/>
  <c r="J17" i="4" s="1"/>
  <c r="I17" i="4"/>
  <c r="I18" i="4" s="1"/>
  <c r="F21" i="4"/>
  <c r="G21" i="4"/>
  <c r="H21" i="4"/>
  <c r="I21" i="4"/>
  <c r="F22" i="4"/>
  <c r="F23" i="4" s="1"/>
  <c r="G22" i="4"/>
  <c r="H22" i="4"/>
  <c r="H23" i="4" s="1"/>
  <c r="I22" i="4"/>
  <c r="I23" i="4" s="1"/>
  <c r="G23" i="4"/>
  <c r="F26" i="4"/>
  <c r="G26" i="4"/>
  <c r="H26" i="4"/>
  <c r="I26" i="4"/>
  <c r="F27" i="4"/>
  <c r="F28" i="4" s="1"/>
  <c r="G27" i="4"/>
  <c r="H27" i="4"/>
  <c r="H28" i="4" s="1"/>
  <c r="I27" i="4"/>
  <c r="I28" i="4" s="1"/>
  <c r="G28" i="4"/>
  <c r="F31" i="4"/>
  <c r="G31" i="4"/>
  <c r="H31" i="4"/>
  <c r="I31" i="4"/>
  <c r="F32" i="4"/>
  <c r="F33" i="4" s="1"/>
  <c r="G32" i="4"/>
  <c r="G33" i="4" s="1"/>
  <c r="H32" i="4"/>
  <c r="H33" i="4" s="1"/>
  <c r="I32" i="4"/>
  <c r="I33" i="4" s="1"/>
  <c r="F36" i="4"/>
  <c r="G36" i="4"/>
  <c r="H36" i="4"/>
  <c r="I36" i="4"/>
  <c r="F37" i="4"/>
  <c r="F38" i="4" s="1"/>
  <c r="G37" i="4"/>
  <c r="J37" i="4" s="1"/>
  <c r="H37" i="4"/>
  <c r="H38" i="4" s="1"/>
  <c r="I37" i="4"/>
  <c r="I38" i="4" s="1"/>
  <c r="G38" i="4"/>
  <c r="I41" i="4"/>
  <c r="F42" i="4"/>
  <c r="G42" i="4"/>
  <c r="G43" i="4" s="1"/>
  <c r="H42" i="4"/>
  <c r="H43" i="4" s="1"/>
  <c r="I42" i="4"/>
  <c r="I43" i="4" s="1"/>
  <c r="F43" i="4"/>
  <c r="G44" i="4"/>
  <c r="H44" i="4"/>
  <c r="H46" i="4" s="1"/>
  <c r="I44" i="4"/>
  <c r="I46" i="4" s="1"/>
  <c r="G45" i="4"/>
  <c r="H45" i="4"/>
  <c r="I45" i="4"/>
  <c r="F46" i="4"/>
  <c r="G46" i="4"/>
  <c r="F47" i="4"/>
  <c r="G47" i="4"/>
  <c r="H47" i="4"/>
  <c r="H48" i="4" s="1"/>
  <c r="I47" i="4"/>
  <c r="F48" i="4"/>
  <c r="F51" i="4"/>
  <c r="G51" i="4"/>
  <c r="H51" i="4"/>
  <c r="I51" i="4"/>
  <c r="F52" i="4"/>
  <c r="G52" i="4"/>
  <c r="H52" i="4"/>
  <c r="H53" i="4" s="1"/>
  <c r="I52" i="4"/>
  <c r="I53" i="4" s="1"/>
  <c r="F53" i="4"/>
  <c r="F56" i="4"/>
  <c r="G56" i="4"/>
  <c r="H56" i="4"/>
  <c r="I56" i="4"/>
  <c r="F57" i="4"/>
  <c r="G57" i="4"/>
  <c r="G58" i="4" s="1"/>
  <c r="H57" i="4"/>
  <c r="H58" i="4" s="1"/>
  <c r="I57" i="4"/>
  <c r="I58" i="4" s="1"/>
  <c r="F58" i="4"/>
  <c r="F61" i="4"/>
  <c r="G61" i="4"/>
  <c r="H61" i="4"/>
  <c r="I61" i="4"/>
  <c r="F62" i="4"/>
  <c r="G62" i="4"/>
  <c r="H62" i="4"/>
  <c r="I62" i="4"/>
  <c r="I63" i="4" s="1"/>
  <c r="F63" i="4"/>
  <c r="H63" i="4"/>
  <c r="F66" i="4"/>
  <c r="G66" i="4"/>
  <c r="H66" i="4"/>
  <c r="I66" i="4"/>
  <c r="F67" i="4"/>
  <c r="G67" i="4"/>
  <c r="G68" i="4" s="1"/>
  <c r="H67" i="4"/>
  <c r="H68" i="4" s="1"/>
  <c r="I67" i="4"/>
  <c r="I68" i="4" s="1"/>
  <c r="F68" i="4"/>
  <c r="F71" i="4"/>
  <c r="G71" i="4"/>
  <c r="H71" i="4"/>
  <c r="I71" i="4"/>
  <c r="F72" i="4"/>
  <c r="G72" i="4"/>
  <c r="H72" i="4"/>
  <c r="I72" i="4"/>
  <c r="I73" i="4" s="1"/>
  <c r="F73" i="4"/>
  <c r="H73" i="4"/>
  <c r="F76" i="4"/>
  <c r="G76" i="4"/>
  <c r="H76" i="4"/>
  <c r="I76" i="4"/>
  <c r="F77" i="4"/>
  <c r="G77" i="4"/>
  <c r="G78" i="4" s="1"/>
  <c r="H77" i="4"/>
  <c r="H78" i="4" s="1"/>
  <c r="I77" i="4"/>
  <c r="I78" i="4" s="1"/>
  <c r="F78" i="4"/>
  <c r="F81" i="4"/>
  <c r="G81" i="4"/>
  <c r="H81" i="4"/>
  <c r="I81" i="4"/>
  <c r="F82" i="4"/>
  <c r="G82" i="4"/>
  <c r="H82" i="4"/>
  <c r="H83" i="4" s="1"/>
  <c r="I82" i="4"/>
  <c r="I83" i="4" s="1"/>
  <c r="F83" i="4"/>
  <c r="F86" i="4"/>
  <c r="G86" i="4"/>
  <c r="H86" i="4"/>
  <c r="I86" i="4"/>
  <c r="F87" i="4"/>
  <c r="G87" i="4"/>
  <c r="G88" i="4" s="1"/>
  <c r="H87" i="4"/>
  <c r="H88" i="4" s="1"/>
  <c r="I87" i="4"/>
  <c r="I88" i="4" s="1"/>
  <c r="F88" i="4"/>
  <c r="F91" i="4"/>
  <c r="G91" i="4"/>
  <c r="H91" i="4"/>
  <c r="I91" i="4"/>
  <c r="F92" i="4"/>
  <c r="G92" i="4"/>
  <c r="H92" i="4"/>
  <c r="H93" i="4" s="1"/>
  <c r="I92" i="4"/>
  <c r="I93" i="4" s="1"/>
  <c r="F93" i="4"/>
  <c r="F98" i="4"/>
  <c r="G98" i="4"/>
  <c r="H98" i="4"/>
  <c r="I98" i="4"/>
  <c r="F99" i="4"/>
  <c r="G99" i="4"/>
  <c r="H99" i="4"/>
  <c r="I99" i="4"/>
  <c r="I100" i="4" s="1"/>
  <c r="F100" i="4"/>
  <c r="F103" i="4"/>
  <c r="G103" i="4"/>
  <c r="H103" i="4"/>
  <c r="I103" i="4"/>
  <c r="F104" i="4"/>
  <c r="G104" i="4"/>
  <c r="H104" i="4"/>
  <c r="H105" i="4" s="1"/>
  <c r="I104" i="4"/>
  <c r="I105" i="4" s="1"/>
  <c r="F105" i="4"/>
  <c r="G106" i="4"/>
  <c r="J92" i="4" l="1"/>
  <c r="J27" i="4"/>
  <c r="J82" i="4"/>
  <c r="G48" i="4"/>
  <c r="J104" i="4"/>
  <c r="J72" i="4"/>
  <c r="J62" i="4"/>
  <c r="J52" i="4"/>
  <c r="H100" i="4"/>
  <c r="H18" i="4"/>
  <c r="J18" i="4" s="1"/>
  <c r="J47" i="4"/>
  <c r="G100" i="4"/>
  <c r="J43" i="4"/>
  <c r="J23" i="4"/>
  <c r="J38" i="4"/>
  <c r="I48" i="4"/>
  <c r="J48" i="4" s="1"/>
  <c r="J33" i="4"/>
  <c r="J88" i="4"/>
  <c r="J78" i="4"/>
  <c r="J68" i="4"/>
  <c r="J58" i="4"/>
  <c r="J28" i="4"/>
  <c r="F107" i="4"/>
  <c r="F106" i="4"/>
  <c r="G105" i="4"/>
  <c r="J105" i="4" s="1"/>
  <c r="J99" i="4"/>
  <c r="G93" i="4"/>
  <c r="J93" i="4" s="1"/>
  <c r="J87" i="4"/>
  <c r="G83" i="4"/>
  <c r="J83" i="4" s="1"/>
  <c r="J77" i="4"/>
  <c r="G73" i="4"/>
  <c r="J73" i="4" s="1"/>
  <c r="J67" i="4"/>
  <c r="G63" i="4"/>
  <c r="J63" i="4" s="1"/>
  <c r="J57" i="4"/>
  <c r="G53" i="4"/>
  <c r="J53" i="4" s="1"/>
  <c r="J42" i="4"/>
  <c r="J32" i="4"/>
  <c r="J22" i="4"/>
  <c r="I106" i="4"/>
  <c r="H106" i="4"/>
  <c r="H71" i="8"/>
  <c r="G71" i="8"/>
  <c r="F71" i="8"/>
  <c r="E71" i="8"/>
  <c r="H70" i="8"/>
  <c r="G70" i="8"/>
  <c r="G72" i="8" s="1"/>
  <c r="F70" i="8"/>
  <c r="E70" i="8"/>
  <c r="E72" i="8" s="1"/>
  <c r="H64" i="8"/>
  <c r="G64" i="8"/>
  <c r="F64" i="8"/>
  <c r="E64" i="8"/>
  <c r="H63" i="8"/>
  <c r="G63" i="8"/>
  <c r="F63" i="8"/>
  <c r="E63" i="8"/>
  <c r="H39" i="8"/>
  <c r="G39" i="8"/>
  <c r="F39" i="8"/>
  <c r="E39" i="8"/>
  <c r="H38" i="8"/>
  <c r="G38" i="8"/>
  <c r="F38" i="8"/>
  <c r="E38" i="8"/>
  <c r="H34" i="8"/>
  <c r="G34" i="8"/>
  <c r="F34" i="8"/>
  <c r="E34" i="8"/>
  <c r="H33" i="8"/>
  <c r="G33" i="8"/>
  <c r="F33" i="8"/>
  <c r="E33" i="8"/>
  <c r="H29" i="8"/>
  <c r="G29" i="8"/>
  <c r="F29" i="8"/>
  <c r="E29" i="8"/>
  <c r="H28" i="8"/>
  <c r="G28" i="8"/>
  <c r="F28" i="8"/>
  <c r="E28" i="8"/>
  <c r="H24" i="8"/>
  <c r="G24" i="8"/>
  <c r="F24" i="8"/>
  <c r="E24" i="8"/>
  <c r="H23" i="8"/>
  <c r="G23" i="8"/>
  <c r="F23" i="8"/>
  <c r="E23" i="8"/>
  <c r="H19" i="8"/>
  <c r="G19" i="8"/>
  <c r="F19" i="8"/>
  <c r="E19" i="8"/>
  <c r="E18" i="8"/>
  <c r="H17" i="8"/>
  <c r="H18" i="8" s="1"/>
  <c r="G17" i="8"/>
  <c r="G18" i="8" s="1"/>
  <c r="F17" i="8"/>
  <c r="F18" i="8" s="1"/>
  <c r="I95" i="7"/>
  <c r="H84" i="7"/>
  <c r="G84" i="7"/>
  <c r="F84" i="7"/>
  <c r="E84" i="7"/>
  <c r="H83" i="7"/>
  <c r="G83" i="7"/>
  <c r="F83" i="7"/>
  <c r="E83" i="7"/>
  <c r="H77" i="7"/>
  <c r="G77" i="7"/>
  <c r="F77" i="7"/>
  <c r="E77" i="7"/>
  <c r="H76" i="7"/>
  <c r="G76" i="7"/>
  <c r="F76" i="7"/>
  <c r="E76" i="7"/>
  <c r="H72" i="7"/>
  <c r="H73" i="7" s="1"/>
  <c r="G72" i="7"/>
  <c r="G73" i="7" s="1"/>
  <c r="F72" i="7"/>
  <c r="F73" i="7" s="1"/>
  <c r="E72" i="7"/>
  <c r="H71" i="7"/>
  <c r="G71" i="7"/>
  <c r="F71" i="7"/>
  <c r="E71" i="7"/>
  <c r="H67" i="7"/>
  <c r="H68" i="7" s="1"/>
  <c r="G67" i="7"/>
  <c r="G68" i="7" s="1"/>
  <c r="F67" i="7"/>
  <c r="F68" i="7" s="1"/>
  <c r="E67" i="7"/>
  <c r="E68" i="7" s="1"/>
  <c r="H66" i="7"/>
  <c r="G66" i="7"/>
  <c r="F66" i="7"/>
  <c r="E66" i="7"/>
  <c r="H62" i="7"/>
  <c r="H63" i="7" s="1"/>
  <c r="G62" i="7"/>
  <c r="G63" i="7" s="1"/>
  <c r="F62" i="7"/>
  <c r="F63" i="7" s="1"/>
  <c r="E62" i="7"/>
  <c r="H61" i="7"/>
  <c r="G61" i="7"/>
  <c r="F61" i="7"/>
  <c r="E61" i="7"/>
  <c r="H57" i="7"/>
  <c r="H58" i="7" s="1"/>
  <c r="G57" i="7"/>
  <c r="G58" i="7" s="1"/>
  <c r="F57" i="7"/>
  <c r="F58" i="7" s="1"/>
  <c r="E57" i="7"/>
  <c r="E58" i="7" s="1"/>
  <c r="H56" i="7"/>
  <c r="G56" i="7"/>
  <c r="F56" i="7"/>
  <c r="E56" i="7"/>
  <c r="H52" i="7"/>
  <c r="H53" i="7" s="1"/>
  <c r="G52" i="7"/>
  <c r="G53" i="7" s="1"/>
  <c r="F52" i="7"/>
  <c r="F53" i="7" s="1"/>
  <c r="E52" i="7"/>
  <c r="H51" i="7"/>
  <c r="G51" i="7"/>
  <c r="F51" i="7"/>
  <c r="E51" i="7"/>
  <c r="H47" i="7"/>
  <c r="H48" i="7" s="1"/>
  <c r="G47" i="7"/>
  <c r="G48" i="7" s="1"/>
  <c r="F47" i="7"/>
  <c r="F48" i="7" s="1"/>
  <c r="E47" i="7"/>
  <c r="E48" i="7" s="1"/>
  <c r="H46" i="7"/>
  <c r="G46" i="7"/>
  <c r="F46" i="7"/>
  <c r="E46" i="7"/>
  <c r="H42" i="7"/>
  <c r="H43" i="7" s="1"/>
  <c r="G42" i="7"/>
  <c r="G43" i="7" s="1"/>
  <c r="F42" i="7"/>
  <c r="F43" i="7" s="1"/>
  <c r="E42" i="7"/>
  <c r="H41" i="7"/>
  <c r="G41" i="7"/>
  <c r="F41" i="7"/>
  <c r="E41" i="7"/>
  <c r="H37" i="7"/>
  <c r="G37" i="7"/>
  <c r="F37" i="7"/>
  <c r="E37" i="7"/>
  <c r="E38" i="7" s="1"/>
  <c r="E36" i="7"/>
  <c r="H35" i="7"/>
  <c r="G35" i="7"/>
  <c r="F35" i="7"/>
  <c r="H34" i="7"/>
  <c r="G34" i="7"/>
  <c r="F34" i="7"/>
  <c r="H32" i="7"/>
  <c r="H33" i="7" s="1"/>
  <c r="G32" i="7"/>
  <c r="G33" i="7" s="1"/>
  <c r="F32" i="7"/>
  <c r="F33" i="7" s="1"/>
  <c r="E32" i="7"/>
  <c r="E33" i="7" s="1"/>
  <c r="H31" i="7"/>
  <c r="G31" i="7"/>
  <c r="F31" i="7"/>
  <c r="E31" i="7"/>
  <c r="H27" i="7"/>
  <c r="H28" i="7" s="1"/>
  <c r="G27" i="7"/>
  <c r="G28" i="7" s="1"/>
  <c r="F27" i="7"/>
  <c r="F28" i="7" s="1"/>
  <c r="E27" i="7"/>
  <c r="H26" i="7"/>
  <c r="G26" i="7"/>
  <c r="F26" i="7"/>
  <c r="E26" i="7"/>
  <c r="H22" i="7"/>
  <c r="H23" i="7" s="1"/>
  <c r="G22" i="7"/>
  <c r="G23" i="7" s="1"/>
  <c r="F22" i="7"/>
  <c r="F23" i="7" s="1"/>
  <c r="E22" i="7"/>
  <c r="E23" i="7" s="1"/>
  <c r="H21" i="7"/>
  <c r="G21" i="7"/>
  <c r="F21" i="7"/>
  <c r="E21" i="7"/>
  <c r="H17" i="7"/>
  <c r="G17" i="7"/>
  <c r="F17" i="7"/>
  <c r="E17" i="7"/>
  <c r="E16" i="7"/>
  <c r="H15" i="7"/>
  <c r="G15" i="7"/>
  <c r="G16" i="7" s="1"/>
  <c r="F15" i="7"/>
  <c r="I104" i="6"/>
  <c r="H104" i="6"/>
  <c r="G104" i="6"/>
  <c r="F104" i="6"/>
  <c r="I103" i="6"/>
  <c r="H103" i="6"/>
  <c r="G103" i="6"/>
  <c r="F103" i="6"/>
  <c r="I99" i="6"/>
  <c r="H99" i="6"/>
  <c r="G99" i="6"/>
  <c r="F99" i="6"/>
  <c r="I98" i="6"/>
  <c r="H98" i="6"/>
  <c r="G98" i="6"/>
  <c r="F98" i="6"/>
  <c r="I92" i="6"/>
  <c r="H92" i="6"/>
  <c r="G92" i="6"/>
  <c r="F92" i="6"/>
  <c r="I91" i="6"/>
  <c r="H91" i="6"/>
  <c r="G91" i="6"/>
  <c r="F91" i="6"/>
  <c r="I87" i="6"/>
  <c r="H87" i="6"/>
  <c r="G87" i="6"/>
  <c r="F87" i="6"/>
  <c r="I86" i="6"/>
  <c r="H86" i="6"/>
  <c r="G86" i="6"/>
  <c r="F86" i="6"/>
  <c r="I82" i="6"/>
  <c r="H82" i="6"/>
  <c r="G82" i="6"/>
  <c r="F82" i="6"/>
  <c r="I81" i="6"/>
  <c r="H81" i="6"/>
  <c r="G81" i="6"/>
  <c r="F81" i="6"/>
  <c r="I77" i="6"/>
  <c r="H77" i="6"/>
  <c r="G77" i="6"/>
  <c r="F77" i="6"/>
  <c r="I76" i="6"/>
  <c r="H76" i="6"/>
  <c r="G76" i="6"/>
  <c r="F76" i="6"/>
  <c r="I72" i="6"/>
  <c r="H72" i="6"/>
  <c r="G72" i="6"/>
  <c r="F72" i="6"/>
  <c r="I71" i="6"/>
  <c r="H71" i="6"/>
  <c r="G71" i="6"/>
  <c r="F71" i="6"/>
  <c r="I67" i="6"/>
  <c r="H67" i="6"/>
  <c r="G67" i="6"/>
  <c r="F67" i="6"/>
  <c r="I66" i="6"/>
  <c r="H66" i="6"/>
  <c r="G66" i="6"/>
  <c r="F66" i="6"/>
  <c r="I62" i="6"/>
  <c r="H62" i="6"/>
  <c r="G62" i="6"/>
  <c r="F62" i="6"/>
  <c r="I61" i="6"/>
  <c r="H61" i="6"/>
  <c r="G61" i="6"/>
  <c r="F61" i="6"/>
  <c r="I57" i="6"/>
  <c r="H57" i="6"/>
  <c r="G57" i="6"/>
  <c r="F57" i="6"/>
  <c r="I56" i="6"/>
  <c r="H56" i="6"/>
  <c r="G56" i="6"/>
  <c r="F56" i="6"/>
  <c r="I52" i="6"/>
  <c r="H52" i="6"/>
  <c r="G52" i="6"/>
  <c r="F52" i="6"/>
  <c r="I51" i="6"/>
  <c r="H51" i="6"/>
  <c r="G51" i="6"/>
  <c r="F51" i="6"/>
  <c r="I47" i="6"/>
  <c r="H47" i="6"/>
  <c r="G47" i="6"/>
  <c r="F47" i="6"/>
  <c r="F46" i="6"/>
  <c r="I45" i="6"/>
  <c r="H45" i="6"/>
  <c r="G45" i="6"/>
  <c r="I44" i="6"/>
  <c r="H44" i="6"/>
  <c r="G44" i="6"/>
  <c r="I42" i="6"/>
  <c r="H42" i="6"/>
  <c r="G42" i="6"/>
  <c r="F42" i="6"/>
  <c r="I41" i="6"/>
  <c r="I37" i="6"/>
  <c r="H37" i="6"/>
  <c r="G37" i="6"/>
  <c r="F37" i="6"/>
  <c r="I36" i="6"/>
  <c r="H36" i="6"/>
  <c r="G36" i="6"/>
  <c r="F36" i="6"/>
  <c r="I32" i="6"/>
  <c r="H32" i="6"/>
  <c r="G32" i="6"/>
  <c r="F32" i="6"/>
  <c r="I31" i="6"/>
  <c r="H31" i="6"/>
  <c r="G31" i="6"/>
  <c r="F31" i="6"/>
  <c r="I27" i="6"/>
  <c r="H27" i="6"/>
  <c r="G27" i="6"/>
  <c r="F27" i="6"/>
  <c r="I26" i="6"/>
  <c r="H26" i="6"/>
  <c r="G26" i="6"/>
  <c r="F26" i="6"/>
  <c r="I22" i="6"/>
  <c r="H22" i="6"/>
  <c r="G22" i="6"/>
  <c r="F22" i="6"/>
  <c r="I21" i="6"/>
  <c r="H21" i="6"/>
  <c r="G21" i="6"/>
  <c r="F21" i="6"/>
  <c r="I17" i="6"/>
  <c r="H17" i="6"/>
  <c r="G17" i="6"/>
  <c r="F17" i="6"/>
  <c r="F16" i="6"/>
  <c r="I15" i="6"/>
  <c r="I16" i="6" s="1"/>
  <c r="H15" i="6"/>
  <c r="H16" i="6" s="1"/>
  <c r="G15" i="6"/>
  <c r="G16" i="6" s="1"/>
  <c r="I104" i="5"/>
  <c r="H104" i="5"/>
  <c r="G104" i="5"/>
  <c r="F104" i="5"/>
  <c r="I103" i="5"/>
  <c r="H103" i="5"/>
  <c r="G103" i="5"/>
  <c r="F103" i="5"/>
  <c r="I99" i="5"/>
  <c r="H99" i="5"/>
  <c r="G99" i="5"/>
  <c r="F99" i="5"/>
  <c r="I98" i="5"/>
  <c r="H98" i="5"/>
  <c r="G98" i="5"/>
  <c r="F98" i="5"/>
  <c r="I92" i="5"/>
  <c r="H92" i="5"/>
  <c r="G92" i="5"/>
  <c r="F92" i="5"/>
  <c r="I91" i="5"/>
  <c r="H91" i="5"/>
  <c r="G91" i="5"/>
  <c r="F91" i="5"/>
  <c r="I87" i="5"/>
  <c r="H87" i="5"/>
  <c r="G87" i="5"/>
  <c r="F87" i="5"/>
  <c r="I86" i="5"/>
  <c r="H86" i="5"/>
  <c r="G86" i="5"/>
  <c r="F86" i="5"/>
  <c r="I82" i="5"/>
  <c r="H82" i="5"/>
  <c r="G82" i="5"/>
  <c r="F82" i="5"/>
  <c r="I81" i="5"/>
  <c r="H81" i="5"/>
  <c r="G81" i="5"/>
  <c r="F81" i="5"/>
  <c r="I77" i="5"/>
  <c r="H77" i="5"/>
  <c r="G77" i="5"/>
  <c r="F77" i="5"/>
  <c r="I76" i="5"/>
  <c r="H76" i="5"/>
  <c r="G76" i="5"/>
  <c r="F76" i="5"/>
  <c r="I72" i="5"/>
  <c r="H72" i="5"/>
  <c r="G72" i="5"/>
  <c r="F72" i="5"/>
  <c r="I71" i="5"/>
  <c r="H71" i="5"/>
  <c r="G71" i="5"/>
  <c r="F71" i="5"/>
  <c r="I67" i="5"/>
  <c r="H67" i="5"/>
  <c r="G67" i="5"/>
  <c r="F67" i="5"/>
  <c r="I66" i="5"/>
  <c r="H66" i="5"/>
  <c r="G66" i="5"/>
  <c r="F66" i="5"/>
  <c r="I62" i="5"/>
  <c r="H62" i="5"/>
  <c r="G62" i="5"/>
  <c r="F62" i="5"/>
  <c r="I61" i="5"/>
  <c r="H61" i="5"/>
  <c r="G61" i="5"/>
  <c r="F61" i="5"/>
  <c r="I57" i="5"/>
  <c r="H57" i="5"/>
  <c r="G57" i="5"/>
  <c r="F57" i="5"/>
  <c r="I56" i="5"/>
  <c r="H56" i="5"/>
  <c r="G56" i="5"/>
  <c r="F56" i="5"/>
  <c r="I52" i="5"/>
  <c r="H52" i="5"/>
  <c r="G52" i="5"/>
  <c r="F52" i="5"/>
  <c r="I51" i="5"/>
  <c r="H51" i="5"/>
  <c r="G51" i="5"/>
  <c r="F51" i="5"/>
  <c r="I47" i="5"/>
  <c r="H47" i="5"/>
  <c r="G47" i="5"/>
  <c r="F47" i="5"/>
  <c r="F46" i="5"/>
  <c r="I45" i="5"/>
  <c r="H45" i="5"/>
  <c r="G45" i="5"/>
  <c r="I44" i="5"/>
  <c r="H44" i="5"/>
  <c r="G44" i="5"/>
  <c r="I42" i="5"/>
  <c r="H42" i="5"/>
  <c r="G42" i="5"/>
  <c r="F42" i="5"/>
  <c r="I41" i="5"/>
  <c r="I37" i="5"/>
  <c r="H37" i="5"/>
  <c r="G37" i="5"/>
  <c r="F37" i="5"/>
  <c r="I36" i="5"/>
  <c r="H36" i="5"/>
  <c r="G36" i="5"/>
  <c r="F36" i="5"/>
  <c r="I32" i="5"/>
  <c r="H32" i="5"/>
  <c r="G32" i="5"/>
  <c r="F32" i="5"/>
  <c r="I31" i="5"/>
  <c r="H31" i="5"/>
  <c r="G31" i="5"/>
  <c r="F31" i="5"/>
  <c r="I27" i="5"/>
  <c r="H27" i="5"/>
  <c r="G27" i="5"/>
  <c r="F27" i="5"/>
  <c r="I26" i="5"/>
  <c r="H26" i="5"/>
  <c r="G26" i="5"/>
  <c r="F26" i="5"/>
  <c r="I22" i="5"/>
  <c r="H22" i="5"/>
  <c r="G22" i="5"/>
  <c r="F22" i="5"/>
  <c r="I21" i="5"/>
  <c r="H21" i="5"/>
  <c r="G21" i="5"/>
  <c r="F21" i="5"/>
  <c r="I17" i="5"/>
  <c r="H17" i="5"/>
  <c r="G17" i="5"/>
  <c r="F17" i="5"/>
  <c r="F16" i="5"/>
  <c r="I15" i="5"/>
  <c r="I16" i="5" s="1"/>
  <c r="H15" i="5"/>
  <c r="H16" i="5" s="1"/>
  <c r="G15" i="5"/>
  <c r="G16" i="5" s="1"/>
  <c r="F18" i="7" l="1"/>
  <c r="H107" i="4"/>
  <c r="J100" i="4"/>
  <c r="I107" i="4"/>
  <c r="G107" i="4"/>
  <c r="J106" i="4"/>
  <c r="F93" i="7"/>
  <c r="H78" i="7"/>
  <c r="H93" i="7"/>
  <c r="E93" i="7"/>
  <c r="G93" i="7"/>
  <c r="E73" i="8"/>
  <c r="G73" i="8"/>
  <c r="F73" i="8"/>
  <c r="H73" i="8"/>
  <c r="G36" i="7"/>
  <c r="I42" i="7"/>
  <c r="I48" i="7"/>
  <c r="I84" i="7"/>
  <c r="I17" i="7"/>
  <c r="I68" i="7"/>
  <c r="I23" i="7"/>
  <c r="F72" i="8"/>
  <c r="H72" i="8"/>
  <c r="H36" i="7"/>
  <c r="J42" i="6"/>
  <c r="H46" i="6"/>
  <c r="J17" i="5"/>
  <c r="J22" i="5"/>
  <c r="J27" i="5"/>
  <c r="J32" i="5"/>
  <c r="J37" i="5"/>
  <c r="H46" i="5"/>
  <c r="G46" i="5"/>
  <c r="J47" i="5"/>
  <c r="J57" i="5"/>
  <c r="J67" i="5"/>
  <c r="J77" i="5"/>
  <c r="J87" i="5"/>
  <c r="I46" i="5"/>
  <c r="F36" i="7"/>
  <c r="G18" i="7"/>
  <c r="G38" i="7"/>
  <c r="G85" i="7"/>
  <c r="J47" i="6"/>
  <c r="I19" i="8"/>
  <c r="I24" i="8"/>
  <c r="I29" i="8"/>
  <c r="I34" i="8"/>
  <c r="I39" i="8"/>
  <c r="I71" i="8"/>
  <c r="J99" i="5"/>
  <c r="E18" i="7"/>
  <c r="I27" i="7"/>
  <c r="E28" i="7"/>
  <c r="I28" i="7" s="1"/>
  <c r="E43" i="7"/>
  <c r="I43" i="7" s="1"/>
  <c r="I52" i="7"/>
  <c r="E53" i="7"/>
  <c r="I53" i="7" s="1"/>
  <c r="I62" i="7"/>
  <c r="E63" i="7"/>
  <c r="I63" i="7" s="1"/>
  <c r="I72" i="7"/>
  <c r="E73" i="7"/>
  <c r="I73" i="7" s="1"/>
  <c r="E78" i="7"/>
  <c r="E85" i="7"/>
  <c r="J42" i="5"/>
  <c r="G106" i="5"/>
  <c r="I106" i="5"/>
  <c r="G100" i="6"/>
  <c r="I100" i="6"/>
  <c r="G106" i="6"/>
  <c r="G78" i="7"/>
  <c r="I105" i="5"/>
  <c r="G105" i="5"/>
  <c r="I93" i="5"/>
  <c r="G93" i="5"/>
  <c r="I88" i="5"/>
  <c r="G88" i="5"/>
  <c r="I83" i="5"/>
  <c r="G83" i="5"/>
  <c r="I78" i="5"/>
  <c r="G78" i="5"/>
  <c r="I73" i="5"/>
  <c r="G73" i="5"/>
  <c r="I68" i="5"/>
  <c r="G68" i="5"/>
  <c r="I63" i="5"/>
  <c r="G63" i="5"/>
  <c r="I58" i="5"/>
  <c r="G58" i="5"/>
  <c r="I53" i="5"/>
  <c r="G53" i="5"/>
  <c r="I43" i="5"/>
  <c r="G43" i="5"/>
  <c r="H38" i="5"/>
  <c r="F38" i="5"/>
  <c r="H33" i="5"/>
  <c r="F33" i="5"/>
  <c r="H28" i="5"/>
  <c r="F28" i="5"/>
  <c r="F18" i="5"/>
  <c r="H18" i="5"/>
  <c r="F23" i="5"/>
  <c r="H23" i="5"/>
  <c r="I28" i="5"/>
  <c r="G33" i="5"/>
  <c r="I38" i="5"/>
  <c r="F43" i="5"/>
  <c r="F48" i="5"/>
  <c r="H53" i="5"/>
  <c r="F58" i="5"/>
  <c r="H63" i="5"/>
  <c r="F68" i="5"/>
  <c r="H73" i="5"/>
  <c r="F78" i="5"/>
  <c r="H83" i="5"/>
  <c r="F88" i="5"/>
  <c r="H93" i="5"/>
  <c r="F100" i="5"/>
  <c r="H105" i="5"/>
  <c r="H105" i="6"/>
  <c r="F105" i="6"/>
  <c r="H93" i="6"/>
  <c r="F93" i="6"/>
  <c r="H88" i="6"/>
  <c r="F88" i="6"/>
  <c r="H83" i="6"/>
  <c r="F83" i="6"/>
  <c r="H78" i="6"/>
  <c r="F78" i="6"/>
  <c r="H73" i="6"/>
  <c r="F73" i="6"/>
  <c r="H68" i="6"/>
  <c r="F68" i="6"/>
  <c r="H63" i="6"/>
  <c r="F63" i="6"/>
  <c r="H58" i="6"/>
  <c r="F58" i="6"/>
  <c r="H53" i="6"/>
  <c r="F53" i="6"/>
  <c r="I43" i="6"/>
  <c r="G43" i="6"/>
  <c r="H38" i="6"/>
  <c r="F38" i="6"/>
  <c r="H33" i="6"/>
  <c r="F33" i="6"/>
  <c r="H28" i="6"/>
  <c r="F28" i="6"/>
  <c r="H23" i="6"/>
  <c r="F23" i="6"/>
  <c r="H18" i="6"/>
  <c r="F18" i="6"/>
  <c r="G18" i="6"/>
  <c r="G23" i="6"/>
  <c r="G28" i="6"/>
  <c r="G33" i="6"/>
  <c r="G38" i="6"/>
  <c r="H43" i="6"/>
  <c r="G48" i="6"/>
  <c r="G46" i="6"/>
  <c r="I48" i="6"/>
  <c r="I46" i="6"/>
  <c r="H48" i="6"/>
  <c r="G53" i="6"/>
  <c r="G58" i="6"/>
  <c r="G63" i="6"/>
  <c r="G68" i="6"/>
  <c r="G73" i="6"/>
  <c r="G78" i="6"/>
  <c r="G83" i="6"/>
  <c r="G88" i="6"/>
  <c r="G93" i="6"/>
  <c r="I106" i="6"/>
  <c r="G105" i="6"/>
  <c r="H18" i="7"/>
  <c r="H16" i="7"/>
  <c r="F16" i="7"/>
  <c r="F78" i="7"/>
  <c r="G65" i="8"/>
  <c r="E65" i="8"/>
  <c r="G40" i="8"/>
  <c r="E40" i="8"/>
  <c r="G35" i="8"/>
  <c r="E35" i="8"/>
  <c r="G30" i="8"/>
  <c r="E30" i="8"/>
  <c r="G25" i="8"/>
  <c r="E25" i="8"/>
  <c r="G20" i="8"/>
  <c r="E20" i="8"/>
  <c r="H65" i="8"/>
  <c r="F40" i="8"/>
  <c r="H35" i="8"/>
  <c r="F30" i="8"/>
  <c r="H25" i="8"/>
  <c r="F20" i="8"/>
  <c r="H20" i="8"/>
  <c r="F35" i="8"/>
  <c r="H40" i="8"/>
  <c r="G18" i="5"/>
  <c r="I18" i="5"/>
  <c r="G23" i="5"/>
  <c r="I23" i="5"/>
  <c r="G28" i="5"/>
  <c r="I33" i="5"/>
  <c r="G38" i="5"/>
  <c r="H43" i="5"/>
  <c r="G48" i="5"/>
  <c r="I48" i="5"/>
  <c r="H48" i="5"/>
  <c r="J52" i="5"/>
  <c r="F53" i="5"/>
  <c r="H58" i="5"/>
  <c r="J62" i="5"/>
  <c r="F63" i="5"/>
  <c r="H68" i="5"/>
  <c r="J72" i="5"/>
  <c r="F73" i="5"/>
  <c r="H78" i="5"/>
  <c r="J82" i="5"/>
  <c r="F83" i="5"/>
  <c r="H88" i="5"/>
  <c r="J92" i="5"/>
  <c r="F93" i="5"/>
  <c r="G100" i="5"/>
  <c r="I100" i="5"/>
  <c r="H100" i="5"/>
  <c r="F106" i="5"/>
  <c r="H106" i="5"/>
  <c r="F105" i="5"/>
  <c r="J17" i="6"/>
  <c r="I18" i="6"/>
  <c r="J22" i="6"/>
  <c r="I23" i="6"/>
  <c r="J27" i="6"/>
  <c r="I28" i="6"/>
  <c r="J32" i="6"/>
  <c r="I33" i="6"/>
  <c r="J37" i="6"/>
  <c r="I38" i="6"/>
  <c r="F43" i="6"/>
  <c r="F48" i="6"/>
  <c r="J52" i="6"/>
  <c r="I53" i="6"/>
  <c r="J57" i="6"/>
  <c r="I58" i="6"/>
  <c r="J62" i="6"/>
  <c r="I63" i="6"/>
  <c r="J67" i="6"/>
  <c r="I68" i="6"/>
  <c r="J72" i="6"/>
  <c r="I73" i="6"/>
  <c r="J77" i="6"/>
  <c r="I78" i="6"/>
  <c r="J82" i="6"/>
  <c r="I83" i="6"/>
  <c r="J87" i="6"/>
  <c r="I88" i="6"/>
  <c r="J92" i="6"/>
  <c r="I93" i="6"/>
  <c r="F100" i="6"/>
  <c r="H100" i="6"/>
  <c r="F106" i="6"/>
  <c r="H106" i="6"/>
  <c r="I105" i="6"/>
  <c r="I33" i="7"/>
  <c r="F38" i="7"/>
  <c r="H38" i="7"/>
  <c r="I58" i="7"/>
  <c r="F25" i="8"/>
  <c r="H30" i="8"/>
  <c r="F65" i="8"/>
  <c r="J104" i="5"/>
  <c r="J99" i="6"/>
  <c r="J104" i="6"/>
  <c r="I22" i="7"/>
  <c r="I32" i="7"/>
  <c r="I37" i="7"/>
  <c r="I47" i="7"/>
  <c r="I57" i="7"/>
  <c r="I67" i="7"/>
  <c r="F85" i="7"/>
  <c r="F94" i="7" s="1"/>
  <c r="H85" i="7"/>
  <c r="I64" i="8"/>
  <c r="I77" i="7"/>
  <c r="I93" i="7" l="1"/>
  <c r="E94" i="7"/>
  <c r="I18" i="7"/>
  <c r="J48" i="6"/>
  <c r="G74" i="8"/>
  <c r="H94" i="7"/>
  <c r="J107" i="4"/>
  <c r="E74" i="8"/>
  <c r="G94" i="7"/>
  <c r="G107" i="6"/>
  <c r="I72" i="8"/>
  <c r="F74" i="8"/>
  <c r="H74" i="8"/>
  <c r="I73" i="8"/>
  <c r="F107" i="5"/>
  <c r="J106" i="6"/>
  <c r="J106" i="5"/>
  <c r="I78" i="7"/>
  <c r="F107" i="6"/>
  <c r="I107" i="6"/>
  <c r="H107" i="6"/>
  <c r="H107" i="5"/>
  <c r="G107" i="5"/>
  <c r="I107" i="5"/>
  <c r="J93" i="5"/>
  <c r="J73" i="5"/>
  <c r="J53" i="5"/>
  <c r="I65" i="8"/>
  <c r="J43" i="5"/>
  <c r="I38" i="7"/>
  <c r="J105" i="5"/>
  <c r="I20" i="8"/>
  <c r="I25" i="8"/>
  <c r="I30" i="8"/>
  <c r="I35" i="8"/>
  <c r="I40" i="8"/>
  <c r="J18" i="6"/>
  <c r="J23" i="6"/>
  <c r="J28" i="6"/>
  <c r="J33" i="6"/>
  <c r="J38" i="6"/>
  <c r="J53" i="6"/>
  <c r="J58" i="6"/>
  <c r="J63" i="6"/>
  <c r="J68" i="6"/>
  <c r="J73" i="6"/>
  <c r="J78" i="6"/>
  <c r="J83" i="6"/>
  <c r="J88" i="6"/>
  <c r="J93" i="6"/>
  <c r="J105" i="6"/>
  <c r="J28" i="5"/>
  <c r="J33" i="5"/>
  <c r="J38" i="5"/>
  <c r="I85" i="7"/>
  <c r="J100" i="6"/>
  <c r="J43" i="6"/>
  <c r="J83" i="5"/>
  <c r="J63" i="5"/>
  <c r="J100" i="5"/>
  <c r="J88" i="5"/>
  <c r="J78" i="5"/>
  <c r="J68" i="5"/>
  <c r="J58" i="5"/>
  <c r="J48" i="5"/>
  <c r="J23" i="5"/>
  <c r="J18" i="5"/>
  <c r="I74" i="8" l="1"/>
  <c r="I76" i="8"/>
  <c r="I94" i="7"/>
  <c r="I97" i="7" s="1"/>
  <c r="J107" i="6"/>
  <c r="J107" i="5"/>
</calcChain>
</file>

<file path=xl/sharedStrings.xml><?xml version="1.0" encoding="utf-8"?>
<sst xmlns="http://schemas.openxmlformats.org/spreadsheetml/2006/main" count="700" uniqueCount="111">
  <si>
    <t xml:space="preserve">Коэффициент к Прейскуранту (МУГИС-98)* </t>
  </si>
  <si>
    <t>Средний температурный коэффициент =1,1 
(для всех операций и каждого проезда)</t>
  </si>
  <si>
    <t xml:space="preserve">Стоимость проезда "база-скважина-база" с учетом коэффициента к Прейскуранту
 (руб. без НДС) </t>
  </si>
  <si>
    <t>среднее расстояние "база-скважина-база" (км)</t>
  </si>
  <si>
    <t>Стоимость 1 км по Прейскуранту (руб. без НДС)</t>
  </si>
  <si>
    <t>ГЕОФИЗИЧЕСКИЕ ИССЛЕДОВАНИЯ В СКВАЖИНАХ</t>
  </si>
  <si>
    <t>№ п/п</t>
  </si>
  <si>
    <t xml:space="preserve">№ задачи </t>
  </si>
  <si>
    <t xml:space="preserve">Наименование задачи </t>
  </si>
  <si>
    <t>Измеритель</t>
  </si>
  <si>
    <t>Глубина исследования, м</t>
  </si>
  <si>
    <t>ИТОГО</t>
  </si>
  <si>
    <t>до 2000</t>
  </si>
  <si>
    <t>от 2001 до 2500</t>
  </si>
  <si>
    <t>от 2501 до 3000</t>
  </si>
  <si>
    <t>свыше 3000</t>
  </si>
  <si>
    <t>Стоимость согласно Прейскуранту с учетом применения коэффициентов индексации и количество операций</t>
  </si>
  <si>
    <t>Привязка репера, пакера</t>
  </si>
  <si>
    <t>комплекс</t>
  </si>
  <si>
    <t>интерпретация</t>
  </si>
  <si>
    <t>всего</t>
  </si>
  <si>
    <t>кол-во операций</t>
  </si>
  <si>
    <t>Радиоактивный каротаж и МЛМ</t>
  </si>
  <si>
    <t>Широкополосная акустика в интервале детальных исследований</t>
  </si>
  <si>
    <t>Гироскопический инклинометр</t>
  </si>
  <si>
    <t>Шаблонирование</t>
  </si>
  <si>
    <t xml:space="preserve">Широкополосная акустика на жестком кабеле  </t>
  </si>
  <si>
    <t>Определение работающих интервалов в крутонаклонных и горизонтальных скважинах на ЖК</t>
  </si>
  <si>
    <t>Определение профилей притока,источников обводнения, техсостояния ЭК в добывающих скважинах при компрессировании</t>
  </si>
  <si>
    <t>Определение профилей поглощения водонагнетательных скважин на одном режиме</t>
  </si>
  <si>
    <t>Определение профилей поглощения техсостояния эксплуатационных колонн водонагнетательных скважин на одном режиме</t>
  </si>
  <si>
    <t>Определение техсостояния эксплуатационных колонн водонагнетательных скважин</t>
  </si>
  <si>
    <t>Определение мест негерметичности обсадных колонн и НКТ методом термометрии</t>
  </si>
  <si>
    <t>Определение мест негерметичности обсадных колонн и НКТ при компрессировании</t>
  </si>
  <si>
    <t>Определение мест прихвата бурильных труб и НКТ</t>
  </si>
  <si>
    <t>Установка цементного моста желонкой с привязкой интервала</t>
  </si>
  <si>
    <t>Освоение скважины с запакерованным затрубьем ("свабирование", нормативное время-18 часов)</t>
  </si>
  <si>
    <t>Освоение скважины с открытым затрубьем ("свабирование", нормативное время-39 часов)</t>
  </si>
  <si>
    <t>Отработка скважины свабированием (отработка скважины свабированием сверх нормы)</t>
  </si>
  <si>
    <t>ст-ть 1 часа свабирования сверх нормы</t>
  </si>
  <si>
    <t>кол-во часов сверх нормы</t>
  </si>
  <si>
    <t>Освоение скважины УГИС и интенсификация притока с манометрическим контролем поверхностными датчиками</t>
  </si>
  <si>
    <t>КОЛИЧЕСТВО ГИС</t>
  </si>
  <si>
    <t>* Прейскурант на производство ГИРС, разработанный согласно «Методическим указаниям по расчету норм и расценок на геофизические услуги в скважинах на нефть и газ (Утверждено Министерством топлива и энергетики 08.05.1998г., Министерством природных ресурсов 07.05.1998г, Российским Акционерным Обществом «Газпром» 14.05.1998г., согласовано Департаментом экономики минеральных ресурсов и геодезии, Министерство экономики РФ, Всероссийским научно-исследовательским институтом организации управления и экономики нефтегазовой промышленности, Москва-98)».</t>
  </si>
  <si>
    <r>
      <rPr>
        <b/>
        <u/>
        <sz val="14"/>
        <rFont val="Times New Roman"/>
        <family val="1"/>
        <charset val="204"/>
      </rPr>
      <t>ПРИМЕЧАНИЯ</t>
    </r>
    <r>
      <rPr>
        <u/>
        <sz val="14"/>
        <rFont val="Times New Roman"/>
        <family val="1"/>
        <charset val="204"/>
      </rPr>
      <t xml:space="preserve"> к расчетам стоимости операций:</t>
    </r>
  </si>
  <si>
    <t>Стоимость каждой операции, а также стоимость проезда  "база-скважина Заказчика-база" - рассчитывать с учетом температурного коэффициента = 1,1.</t>
  </si>
  <si>
    <t xml:space="preserve">При расчете задачи № 372 "Освоение скважины с запакерованным затрубьем", предусматривающей нормативное время работ-18 часов, учитывать 30 часов сверх-нормы на каждую операцию, которые расчитывать по задаче № 598. </t>
  </si>
  <si>
    <t xml:space="preserve">При расчете задачи № 373 "Освоение скважины с открытым затрубьем", предусматривающей нормативное время работ- 39 часов, учитывать  9 часов сверх-нормы на каждую операцию, которые расчитывать по задаче № 598. </t>
  </si>
  <si>
    <t>ВАЖНО:</t>
  </si>
  <si>
    <t>Уважаемые претенденты!</t>
  </si>
  <si>
    <t>Средний температурный коэффициент =1,1
 (для всех операций и каждого проезда)</t>
  </si>
  <si>
    <t>Средний температурный коэффициент =1,1 (для всех операций и каждого проезда)</t>
  </si>
  <si>
    <t xml:space="preserve">Средний проезд между скважинами - 30 км. Стоимость за 1 переезд между скважинами
(руб. без НДС) </t>
  </si>
  <si>
    <t xml:space="preserve">СТОИМОСТЬ ГИС </t>
  </si>
  <si>
    <t xml:space="preserve">СМЕТНОЕ СОДЕРЖАНИЕ ПАРТИИ
</t>
  </si>
  <si>
    <t>Стоимость за     1 месяц:</t>
  </si>
  <si>
    <t>Общая стоимость за           12 месяцев:</t>
  </si>
  <si>
    <t>ПРИМЕЧАНИЯ к расчетам стоимости операций:</t>
  </si>
  <si>
    <t>Сметное содержание партии на Тайлаковском месторождении закладывать на 12 месяцев</t>
  </si>
  <si>
    <t>Средний. температурный коэффициент =1,1 (для всех операций и каждого проезда)</t>
  </si>
  <si>
    <t>среднее расстояние между скважинами (км)</t>
  </si>
  <si>
    <t>плановый объем скважин январь-апрель</t>
  </si>
  <si>
    <t>всего кол-во операций на 2016г.</t>
  </si>
  <si>
    <t>Общая стоимость за           8 месяцев:</t>
  </si>
  <si>
    <r>
      <t xml:space="preserve">Для сохранения </t>
    </r>
    <r>
      <rPr>
        <u/>
        <sz val="14"/>
        <color indexed="10"/>
        <rFont val="Times New Roman"/>
        <family val="1"/>
        <charset val="204"/>
      </rPr>
      <t>соответствия предоставленных расчетов операций, указанных в лотах</t>
    </r>
    <r>
      <rPr>
        <sz val="14"/>
        <color indexed="10"/>
        <rFont val="Times New Roman"/>
        <family val="1"/>
        <charset val="204"/>
      </rPr>
      <t xml:space="preserve"> от всех заявившихся претендентов - просьба </t>
    </r>
    <r>
      <rPr>
        <u/>
        <sz val="14"/>
        <color indexed="10"/>
        <rFont val="Times New Roman"/>
        <family val="1"/>
        <charset val="204"/>
      </rPr>
      <t>в лотах не удалять и не корректировать формулы</t>
    </r>
    <r>
      <rPr>
        <sz val="14"/>
        <color indexed="10"/>
        <rFont val="Times New Roman"/>
        <family val="1"/>
        <charset val="204"/>
      </rPr>
      <t xml:space="preserve">! </t>
    </r>
  </si>
  <si>
    <r>
      <t xml:space="preserve">В случае возникновения вопросов по расчетам операций, необходимости во внесении изменений, либо дополнений, просьба </t>
    </r>
    <r>
      <rPr>
        <b/>
        <u/>
        <sz val="14"/>
        <color indexed="10"/>
        <rFont val="Times New Roman"/>
        <family val="1"/>
        <charset val="204"/>
      </rPr>
      <t xml:space="preserve">согласовывать их с техническими специалистами отдела планирования ГТМ </t>
    </r>
    <r>
      <rPr>
        <u/>
        <sz val="14"/>
        <color indexed="10"/>
        <rFont val="Times New Roman"/>
        <family val="1"/>
        <charset val="204"/>
      </rPr>
      <t>ОАО "СН-МНГ"</t>
    </r>
    <r>
      <rPr>
        <sz val="14"/>
        <color indexed="10"/>
        <rFont val="Times New Roman"/>
        <family val="1"/>
        <charset val="204"/>
      </rPr>
      <t xml:space="preserve"> по телефону, указанному в ПДО.</t>
    </r>
  </si>
  <si>
    <t xml:space="preserve">Тип сделки № 302 ГИС при ТКРС </t>
  </si>
  <si>
    <r>
      <t>ОБЪЕКТЫ РАБОТ:</t>
    </r>
    <r>
      <rPr>
        <b/>
        <sz val="16"/>
        <rFont val="Times New Roman"/>
        <family val="1"/>
        <charset val="204"/>
      </rPr>
      <t xml:space="preserve">   Аганское, Южно-Аганское, Мегионское, Ватинское, Мыхпайское, Северо-Покурское, Аригольское, Западно-Аригольское, Кысомское, Узунское, Максимкинское, Луговое, Ново-Покурское, Южно-Покамасовское, Покамасовское, Северо-Островное, Локосовское, Западно-Асомкинское, Западно-Усть-Балыкское, Кетовское, Северо-Ореховское.</t>
    </r>
  </si>
  <si>
    <t>Стоимость каждой операции рассчитывать согласно «Методическим указаниям по расчету норм и расценок на геофизические услуги в скважинах на нефть и газ (Утверждено Министерством топлива и энергетики 08.05.1998г., Министерством природных ресурсов 07.05.1998г, Российским Акционерным Обществом «Газпром» 14.05.1998г., согласовано Департаментом экономики минеральных ресурсов и геодезии, Министерство экономики РФ, Всероссийским научно-исследовательским институтом организации управления и экономики нефтегазовой промышленности, Москва-98)» с  коэффициентом индексации к задачам.</t>
  </si>
  <si>
    <t>Технологическое дежурство, холостые проезды, простои партий (п.п.10.3.1., 10.3.2., 10.3.3. Стандартного договора (ФОРМА 6 к ПДО) на производство геофизических исследований (ГИС) при текущем и капитальном ремонте скважин (ТКРС)) рассчитывать с коэффициентом индексации.</t>
  </si>
  <si>
    <t>Стоимость каждой операции рассчитывать с учетом проезда = 165 км "база-скважина Заказчика-база" согласно  «Методическим указаниям по расчету норм и расценок на геофизические услуги в скважинах на нефть и газ" по стоимости  44 рубля за 1 км с применением коэффицента индексации.</t>
  </si>
  <si>
    <r>
      <t xml:space="preserve">В случае исправлений формул в лотах или внесения дополнений без согласования с техническими специалистами отдела планирования ГТМ ОАО "СН-МНГ" - </t>
    </r>
    <r>
      <rPr>
        <b/>
        <sz val="14"/>
        <color rgb="FFFF0000"/>
        <rFont val="Times New Roman"/>
        <family val="1"/>
        <charset val="204"/>
      </rPr>
      <t>оферта рассматриваться не будет</t>
    </r>
    <r>
      <rPr>
        <sz val="14"/>
        <color rgb="FFFF0000"/>
        <rFont val="Times New Roman"/>
        <family val="1"/>
        <charset val="204"/>
      </rPr>
      <t>.</t>
    </r>
  </si>
  <si>
    <t>Стоимость каждой операции рассчитывать согласно «Методическим указаниям по расчету норм и расценок на геофизические услуги в скважинах на нефть и газ (Утверждено Министерством топлива и энергетики 08.05.1998г., Министерством природных ресурсов 07.05.1998г, Российским Акционерным Обществом «Газпром» 14.05.1998г., согласовано Департаментом экономики минеральных ресурсов и геодезии, Министерство экономики РФ, Всероссийским научно-исследовательским институтом организации управления и экономики нефтегазовой промышленности, Москва-98)»  с  коэффициентом индексации к задачам.</t>
  </si>
  <si>
    <t>Стоимость каждой операции на пеиод с 01 января по 30 апреля рассчитывать с учетом проезда = 750 км "база-скважина Заказчика-база"  согласно  Прейскуранту по стоимости  44 рубля за 1 км с применением коэффициента индексации.</t>
  </si>
  <si>
    <t>Сметное содержание партии на Чистинном и Ачимовском месторождении закладывать на период с 01 мая по 31 декабря (8 месяцев)</t>
  </si>
  <si>
    <t>Технологическое дежурство, холостые проезды, простои партий (п.п.10.3.1., 10.3.2., 10.3.3. Стандартного договора на производство геофизических исследований (ГИС) при текущем и капитальном ремонте скважин (ТКРС)) рассчитывать с коэффициентом индексации.</t>
  </si>
  <si>
    <t>Технологическое дежурство, холостые проезды, простои партий (п.п.10.3.1., 10.3.2., 10.3.3. Стандартного договора на производство геофизических исследований (ГИС) при текущем и капитальном ремонте скважин (ТКРС)) рассчитывать  с коэффициентом индексации.</t>
  </si>
  <si>
    <r>
      <t>ОБЪЕКТ РАБОТ:</t>
    </r>
    <r>
      <rPr>
        <b/>
        <sz val="16"/>
        <rFont val="Times New Roman"/>
        <family val="1"/>
        <charset val="204"/>
      </rPr>
      <t xml:space="preserve"> ТАЙЛАКОВСКОЕ МЕСТОРОЖДЕНИЕ</t>
    </r>
  </si>
  <si>
    <r>
      <t>ОБЪЕКТЫ РАБОТ:</t>
    </r>
    <r>
      <rPr>
        <b/>
        <sz val="16"/>
        <rFont val="Times New Roman"/>
        <family val="1"/>
        <charset val="204"/>
      </rPr>
      <t xml:space="preserve"> ЧИСТИННОЕ И АЧИМОВСКОЕ МЕСТОРОЖДЕНИЯ</t>
    </r>
  </si>
  <si>
    <t>Наименование предприятия</t>
  </si>
  <si>
    <t>м.п</t>
  </si>
  <si>
    <t>Должность руководителя предприятия</t>
  </si>
  <si>
    <t>____________________________ Ф.И.О.</t>
  </si>
  <si>
    <t xml:space="preserve"> (№, дата доверенности - если необходимо)</t>
  </si>
  <si>
    <t>ЛОТ № 1</t>
  </si>
  <si>
    <t>раздел № 302</t>
  </si>
  <si>
    <t>ЛОТ № 4</t>
  </si>
  <si>
    <t>ЛОТ № 5</t>
  </si>
  <si>
    <t>ЛОТ № 2</t>
  </si>
  <si>
    <t>ЛОТ № 3</t>
  </si>
  <si>
    <t>СТОИМОСТЬ ГИС по лоту № 1 раздел
№ 302. :</t>
  </si>
  <si>
    <t>СТОИМОСТЬ ГИС по лоту № 2 раздел
№ 302. :</t>
  </si>
  <si>
    <t>СТОИМОСТЬ ГИС по лоту № 3 раздел
№ 302. :</t>
  </si>
  <si>
    <t>СТОИМОСТЬ ГИС по лоту № 4 раздел
№ 302. :</t>
  </si>
  <si>
    <t>СТОИМОСТЬ ГИС по лоту № 5 раздел
№ 302. :</t>
  </si>
  <si>
    <t>! ЛОТ № 1 (разделы № 302 и № 501) рассматриваются совместно и являются неделимыми.</t>
  </si>
  <si>
    <t>! ЛОТ № 2 (разделы № 302 и № 501) рассматриваются совместно и являются неделимыми.</t>
  </si>
  <si>
    <t>! ЛОТ № 3 (разделы № 302 и № 501) рассматриваются совместно и являются неделимыми.</t>
  </si>
  <si>
    <t>! ЛОТ № 4 (разделы № 302 и № 501) рассматриваются совместно и являются неделимыми.</t>
  </si>
  <si>
    <t>! ЛОТ № 5 (разделы № 302 и № 501) рассматриваются совместно и являются неделимыми.</t>
  </si>
  <si>
    <t>Стоимость каждой операции, а также стоимость проезда (44 рубля за 1 км согласно Прейскуранту с применением коэффициента индексации ) в пределах Тайлаковского местрождения (среднее расстояние между кустами скважин Тайлаковского месторождения -30 км) - рассчитывать с учетом температурного коэффициента = 1,1.</t>
  </si>
  <si>
    <t>Стоимость каждой операции, а также стоимость проезда (44 рубля за 1 км согласно Прейскуранту  с применением коэффициента индексации)  - рассчитывать с учетом температурного коэффициента = 1,1.</t>
  </si>
  <si>
    <t>Указать справочно:</t>
  </si>
  <si>
    <r>
      <t xml:space="preserve">Коэффициент индексации на технологическое дежурство, холостые проезды, простои партий (п.п.10.3.1., 10.3.2., 10.3.3. Стандартного договора (ФОРМА 6 к ПДО) на производство геофизических исследований (ГИС) при текущем и капитальном ремонте скважин (ТКРС))  составит </t>
    </r>
    <r>
      <rPr>
        <sz val="14"/>
        <color rgb="FFFF0000"/>
        <rFont val="Times New Roman"/>
        <family val="1"/>
        <charset val="204"/>
      </rPr>
      <t>_________.</t>
    </r>
  </si>
  <si>
    <r>
      <t xml:space="preserve">Коэффициент индексации в 4.2.  Стандартного договора (ФОРМА 6 к ПДО) составит </t>
    </r>
    <r>
      <rPr>
        <sz val="14"/>
        <color rgb="FFFF0000"/>
        <rFont val="Times New Roman"/>
        <family val="1"/>
        <charset val="204"/>
      </rPr>
      <t>__________.</t>
    </r>
  </si>
  <si>
    <t>Форма 4.1.5</t>
  </si>
  <si>
    <t>Форма 4.1.4</t>
  </si>
  <si>
    <t>Форма 4.1.3</t>
  </si>
  <si>
    <t>Форма 4.1.2</t>
  </si>
  <si>
    <t>Форма 4.1.1</t>
  </si>
  <si>
    <t xml:space="preserve"> Приложение 1: Плановый объем работ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</si>
</sst>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* #,##0\ _р_._-;\-* #,##0\ _р_._-;_-* &quot;-&quot;??\ _р_._-;_-@_-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color indexed="10"/>
      <name val="Times New Roman"/>
      <family val="1"/>
      <charset val="204"/>
    </font>
    <font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14" fillId="0" borderId="1" xfId="2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/>
    </xf>
    <xf numFmtId="3" fontId="13" fillId="0" borderId="1" xfId="1" applyNumberFormat="1" applyFont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3" fontId="2" fillId="4" borderId="1" xfId="1" applyNumberFormat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3" fontId="13" fillId="5" borderId="1" xfId="1" applyNumberFormat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3" fontId="2" fillId="6" borderId="1" xfId="1" applyNumberFormat="1" applyFont="1" applyFill="1" applyBorder="1" applyAlignment="1">
      <alignment horizontal="center" vertical="center" wrapText="1"/>
    </xf>
    <xf numFmtId="0" fontId="13" fillId="6" borderId="1" xfId="1" applyFont="1" applyFill="1" applyBorder="1" applyAlignment="1">
      <alignment horizontal="center" vertical="center" wrapText="1"/>
    </xf>
    <xf numFmtId="3" fontId="13" fillId="6" borderId="1" xfId="1" applyNumberFormat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3" fontId="10" fillId="4" borderId="1" xfId="1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center" wrapText="1"/>
    </xf>
    <xf numFmtId="3" fontId="13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21" fillId="0" borderId="0" xfId="1" applyFont="1" applyBorder="1" applyAlignment="1">
      <alignment vertical="center" wrapText="1"/>
    </xf>
    <xf numFmtId="0" fontId="9" fillId="0" borderId="0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 wrapText="1"/>
    </xf>
    <xf numFmtId="3" fontId="14" fillId="0" borderId="1" xfId="2" applyNumberFormat="1" applyFont="1" applyBorder="1" applyAlignment="1">
      <alignment horizontal="center"/>
    </xf>
    <xf numFmtId="0" fontId="22" fillId="0" borderId="0" xfId="1" applyFont="1" applyBorder="1" applyAlignment="1">
      <alignment vertical="center" wrapText="1"/>
    </xf>
    <xf numFmtId="3" fontId="14" fillId="6" borderId="1" xfId="2" applyNumberFormat="1" applyFont="1" applyFill="1" applyBorder="1" applyAlignment="1">
      <alignment horizontal="center"/>
    </xf>
    <xf numFmtId="3" fontId="10" fillId="4" borderId="4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center" vertical="center" wrapText="1"/>
    </xf>
    <xf numFmtId="3" fontId="24" fillId="0" borderId="0" xfId="1" applyNumberFormat="1" applyFont="1" applyBorder="1" applyAlignment="1">
      <alignment horizontal="center" vertical="center" wrapText="1"/>
    </xf>
    <xf numFmtId="0" fontId="6" fillId="8" borderId="0" xfId="1" applyFont="1" applyFill="1" applyBorder="1" applyAlignment="1">
      <alignment vertical="center" wrapText="1"/>
    </xf>
    <xf numFmtId="0" fontId="5" fillId="8" borderId="1" xfId="1" applyFont="1" applyFill="1" applyBorder="1" applyAlignment="1">
      <alignment horizontal="center" vertical="center" wrapText="1"/>
    </xf>
    <xf numFmtId="165" fontId="12" fillId="3" borderId="1" xfId="2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14" fillId="0" borderId="1" xfId="2" applyNumberFormat="1" applyFont="1" applyFill="1" applyBorder="1" applyAlignment="1">
      <alignment horizontal="center"/>
    </xf>
    <xf numFmtId="3" fontId="13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center" vertical="center" wrapText="1"/>
    </xf>
    <xf numFmtId="3" fontId="14" fillId="0" borderId="0" xfId="2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left" vertical="center" wrapText="1"/>
    </xf>
    <xf numFmtId="0" fontId="6" fillId="8" borderId="0" xfId="1" applyFont="1" applyFill="1" applyBorder="1" applyAlignment="1">
      <alignment horizontal="center" vertical="center" wrapText="1"/>
    </xf>
    <xf numFmtId="0" fontId="5" fillId="8" borderId="5" xfId="1" applyFont="1" applyFill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 wrapText="1"/>
    </xf>
    <xf numFmtId="0" fontId="5" fillId="8" borderId="0" xfId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0" fontId="10" fillId="8" borderId="0" xfId="1" applyFont="1" applyFill="1" applyBorder="1" applyAlignment="1">
      <alignment horizontal="center" vertical="center" wrapText="1"/>
    </xf>
    <xf numFmtId="3" fontId="10" fillId="8" borderId="0" xfId="1" applyNumberFormat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14" fillId="0" borderId="4" xfId="2" applyNumberFormat="1" applyFont="1" applyBorder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3" fontId="13" fillId="4" borderId="1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3" fontId="25" fillId="2" borderId="2" xfId="1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10" fillId="0" borderId="0" xfId="1" applyFont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17" fillId="0" borderId="0" xfId="1" applyFont="1" applyBorder="1" applyAlignment="1">
      <alignment vertical="center" wrapText="1"/>
    </xf>
    <xf numFmtId="0" fontId="3" fillId="0" borderId="0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left"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7" fillId="0" borderId="0" xfId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15" fillId="0" borderId="0" xfId="1" applyFont="1" applyBorder="1" applyAlignment="1">
      <alignment horizontal="left" vertical="center" wrapText="1"/>
    </xf>
    <xf numFmtId="3" fontId="3" fillId="3" borderId="2" xfId="1" applyNumberFormat="1" applyFont="1" applyFill="1" applyBorder="1" applyAlignment="1">
      <alignment horizontal="left" vertical="center" wrapText="1"/>
    </xf>
    <xf numFmtId="3" fontId="3" fillId="3" borderId="8" xfId="1" applyNumberFormat="1" applyFont="1" applyFill="1" applyBorder="1" applyAlignment="1">
      <alignment horizontal="left" vertical="center" wrapText="1"/>
    </xf>
    <xf numFmtId="3" fontId="3" fillId="3" borderId="4" xfId="1" applyNumberFormat="1" applyFont="1" applyFill="1" applyBorder="1" applyAlignment="1">
      <alignment horizontal="left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0" fontId="12" fillId="0" borderId="3" xfId="1" applyFont="1" applyBorder="1" applyAlignment="1">
      <alignment horizontal="left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3" fontId="12" fillId="0" borderId="2" xfId="1" applyNumberFormat="1" applyFont="1" applyBorder="1" applyAlignment="1">
      <alignment horizontal="center" vertical="center" wrapText="1"/>
    </xf>
    <xf numFmtId="3" fontId="12" fillId="0" borderId="4" xfId="1" applyNumberFormat="1" applyFont="1" applyBorder="1" applyAlignment="1">
      <alignment horizontal="center" vertical="center" wrapText="1"/>
    </xf>
    <xf numFmtId="165" fontId="11" fillId="2" borderId="5" xfId="2" applyNumberFormat="1" applyFont="1" applyFill="1" applyBorder="1" applyAlignment="1">
      <alignment horizontal="center" vertical="center" wrapText="1"/>
    </xf>
    <xf numFmtId="165" fontId="11" fillId="2" borderId="9" xfId="2" applyNumberFormat="1" applyFont="1" applyFill="1" applyBorder="1" applyAlignment="1">
      <alignment horizontal="center" vertical="center" wrapText="1"/>
    </xf>
    <xf numFmtId="165" fontId="11" fillId="2" borderId="10" xfId="2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6" fillId="0" borderId="0" xfId="1" applyFont="1" applyBorder="1" applyAlignment="1">
      <alignment horizontal="left" vertical="center" wrapText="1"/>
    </xf>
    <xf numFmtId="3" fontId="14" fillId="0" borderId="5" xfId="1" applyNumberFormat="1" applyFont="1" applyBorder="1" applyAlignment="1">
      <alignment horizontal="left" vertical="center" wrapText="1"/>
    </xf>
    <xf numFmtId="3" fontId="14" fillId="0" borderId="10" xfId="1" applyNumberFormat="1" applyFont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165" fontId="11" fillId="2" borderId="1" xfId="2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 wrapText="1"/>
    </xf>
    <xf numFmtId="3" fontId="2" fillId="0" borderId="0" xfId="1" applyNumberFormat="1" applyFont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3" fontId="3" fillId="7" borderId="1" xfId="1" applyNumberFormat="1" applyFont="1" applyFill="1" applyBorder="1" applyAlignment="1">
      <alignment horizontal="left" vertical="center" wrapText="1"/>
    </xf>
    <xf numFmtId="0" fontId="3" fillId="7" borderId="1" xfId="1" applyFont="1" applyFill="1" applyBorder="1" applyAlignment="1">
      <alignment horizontal="left" vertical="center" wrapText="1"/>
    </xf>
    <xf numFmtId="0" fontId="16" fillId="0" borderId="0" xfId="1" applyFont="1" applyBorder="1" applyAlignment="1">
      <alignment horizontal="left" vertical="center" wrapText="1"/>
    </xf>
    <xf numFmtId="0" fontId="13" fillId="0" borderId="0" xfId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13" fillId="6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3" fontId="3" fillId="7" borderId="4" xfId="1" applyNumberFormat="1" applyFont="1" applyFill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72;&#1090;&#1088;&#1080;&#1094;&#1072;_&#1043;&#1048;&#1057;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 № 1-302"/>
      <sheetName val="ЛОТ № 2-302"/>
      <sheetName val="ЛОТ № 3-302"/>
      <sheetName val="ЛОТ № 4-302"/>
      <sheetName val="ЛОТ 5-302"/>
      <sheetName val="Уд.опер.-осн_ГИС"/>
      <sheetName val="Уд.опер.-тайл_ГИС"/>
      <sheetName val="Уд.опер.-ч+а_ГИС"/>
      <sheetName val="ГИС_осн_деньги"/>
      <sheetName val="ГИС_тайл_деньги"/>
      <sheetName val="ГИС_ч+а_деньги"/>
      <sheetName val="Уд.опер.-осн_ПВР"/>
      <sheetName val="Уд.опер.-тайл_ПВР"/>
      <sheetName val="Уд.опер.-ч+а_ПВР"/>
      <sheetName val="ПВР_осн_деньги"/>
      <sheetName val="ПВР_ч+а"/>
      <sheetName val="ПВР_тайл_деньги"/>
      <sheetName val="ПВР_ч+а_деньги"/>
      <sheetName val="ПВР осн ЛОТ 50%(м)"/>
      <sheetName val="ПВР осн ЛОТ 30%(м)"/>
      <sheetName val="ПВР осн ЛОТ 20%(м)"/>
      <sheetName val="ПВР_тайл_ЛОТ"/>
      <sheetName val="ПВР_ч+а_ЛОТ"/>
      <sheetName val="ПВР_осн_ЛОТ_50%"/>
      <sheetName val="ПВР_осн_ЛОТ_30%"/>
      <sheetName val="ПВР_осн_ЛОТ_20%"/>
      <sheetName val="ПВР_тай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Q2">
            <v>1.1000000000000001</v>
          </cell>
        </row>
        <row r="7">
          <cell r="F7">
            <v>90</v>
          </cell>
          <cell r="G7">
            <v>136</v>
          </cell>
          <cell r="H7">
            <v>136</v>
          </cell>
          <cell r="I7">
            <v>91</v>
          </cell>
        </row>
        <row r="8">
          <cell r="F8">
            <v>54</v>
          </cell>
          <cell r="G8">
            <v>82</v>
          </cell>
          <cell r="H8">
            <v>82</v>
          </cell>
          <cell r="I8">
            <v>54</v>
          </cell>
        </row>
        <row r="9">
          <cell r="F9">
            <v>36</v>
          </cell>
          <cell r="G9">
            <v>54</v>
          </cell>
          <cell r="H9">
            <v>54</v>
          </cell>
          <cell r="I9">
            <v>36</v>
          </cell>
        </row>
        <row r="12">
          <cell r="F12">
            <v>24</v>
          </cell>
          <cell r="G12">
            <v>36</v>
          </cell>
          <cell r="H12">
            <v>36</v>
          </cell>
          <cell r="I12">
            <v>24</v>
          </cell>
        </row>
        <row r="13">
          <cell r="F13">
            <v>14</v>
          </cell>
          <cell r="G13">
            <v>22</v>
          </cell>
          <cell r="H13">
            <v>22</v>
          </cell>
          <cell r="I13">
            <v>14</v>
          </cell>
        </row>
        <row r="14">
          <cell r="F14">
            <v>9</v>
          </cell>
          <cell r="G14">
            <v>14</v>
          </cell>
          <cell r="H14">
            <v>14</v>
          </cell>
          <cell r="I14">
            <v>10</v>
          </cell>
        </row>
        <row r="17">
          <cell r="F17">
            <v>27</v>
          </cell>
          <cell r="G17">
            <v>42</v>
          </cell>
          <cell r="H17">
            <v>42</v>
          </cell>
          <cell r="I17">
            <v>28</v>
          </cell>
        </row>
        <row r="18">
          <cell r="F18">
            <v>16</v>
          </cell>
          <cell r="G18">
            <v>25</v>
          </cell>
          <cell r="H18">
            <v>25</v>
          </cell>
          <cell r="I18">
            <v>17</v>
          </cell>
        </row>
        <row r="19">
          <cell r="F19">
            <v>11</v>
          </cell>
          <cell r="G19">
            <v>16</v>
          </cell>
          <cell r="H19">
            <v>16</v>
          </cell>
          <cell r="I19">
            <v>10</v>
          </cell>
        </row>
        <row r="22">
          <cell r="F22">
            <v>3</v>
          </cell>
          <cell r="G22">
            <v>4</v>
          </cell>
          <cell r="H22">
            <v>4</v>
          </cell>
          <cell r="I22">
            <v>3</v>
          </cell>
        </row>
        <row r="23">
          <cell r="F23">
            <v>2</v>
          </cell>
          <cell r="G23">
            <v>2</v>
          </cell>
          <cell r="H23">
            <v>2</v>
          </cell>
          <cell r="I23">
            <v>2</v>
          </cell>
        </row>
        <row r="24">
          <cell r="F24">
            <v>0</v>
          </cell>
          <cell r="G24">
            <v>1</v>
          </cell>
          <cell r="H24">
            <v>1</v>
          </cell>
          <cell r="I24">
            <v>0</v>
          </cell>
        </row>
        <row r="27">
          <cell r="F27">
            <v>12</v>
          </cell>
          <cell r="G27">
            <v>18</v>
          </cell>
          <cell r="H27">
            <v>18</v>
          </cell>
          <cell r="I27">
            <v>12</v>
          </cell>
        </row>
        <row r="28">
          <cell r="F28">
            <v>7</v>
          </cell>
          <cell r="G28">
            <v>11</v>
          </cell>
          <cell r="H28">
            <v>11</v>
          </cell>
          <cell r="I28">
            <v>7</v>
          </cell>
        </row>
        <row r="29">
          <cell r="F29">
            <v>5</v>
          </cell>
          <cell r="G29">
            <v>6</v>
          </cell>
          <cell r="H29">
            <v>6</v>
          </cell>
          <cell r="I29">
            <v>4</v>
          </cell>
        </row>
        <row r="42">
          <cell r="F42">
            <v>3</v>
          </cell>
          <cell r="G42">
            <v>3</v>
          </cell>
          <cell r="H42">
            <v>3</v>
          </cell>
          <cell r="I42">
            <v>2</v>
          </cell>
        </row>
        <row r="43">
          <cell r="F43">
            <v>2</v>
          </cell>
          <cell r="G43">
            <v>2</v>
          </cell>
          <cell r="H43">
            <v>2</v>
          </cell>
          <cell r="I43">
            <v>1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1</v>
          </cell>
        </row>
        <row r="47">
          <cell r="F47">
            <v>5</v>
          </cell>
          <cell r="G47">
            <v>7</v>
          </cell>
          <cell r="H47">
            <v>7</v>
          </cell>
          <cell r="I47">
            <v>5</v>
          </cell>
        </row>
        <row r="48">
          <cell r="F48">
            <v>3</v>
          </cell>
          <cell r="G48">
            <v>4</v>
          </cell>
          <cell r="H48">
            <v>4</v>
          </cell>
          <cell r="I48">
            <v>3</v>
          </cell>
        </row>
        <row r="49">
          <cell r="F49">
            <v>1</v>
          </cell>
          <cell r="G49">
            <v>3</v>
          </cell>
          <cell r="H49">
            <v>3</v>
          </cell>
          <cell r="I49">
            <v>2</v>
          </cell>
        </row>
        <row r="57">
          <cell r="F57">
            <v>26</v>
          </cell>
          <cell r="G57">
            <v>39</v>
          </cell>
          <cell r="H57">
            <v>39</v>
          </cell>
          <cell r="I57">
            <v>27</v>
          </cell>
        </row>
        <row r="58">
          <cell r="F58">
            <v>16</v>
          </cell>
          <cell r="G58">
            <v>23</v>
          </cell>
          <cell r="H58">
            <v>23</v>
          </cell>
          <cell r="I58">
            <v>16</v>
          </cell>
        </row>
        <row r="59">
          <cell r="F59">
            <v>10</v>
          </cell>
          <cell r="G59">
            <v>16</v>
          </cell>
          <cell r="H59">
            <v>16</v>
          </cell>
          <cell r="I59">
            <v>10</v>
          </cell>
        </row>
        <row r="62">
          <cell r="F62">
            <v>7</v>
          </cell>
          <cell r="G62">
            <v>11</v>
          </cell>
          <cell r="H62">
            <v>11</v>
          </cell>
          <cell r="I62">
            <v>7</v>
          </cell>
        </row>
        <row r="63">
          <cell r="F63">
            <v>4</v>
          </cell>
          <cell r="G63">
            <v>7</v>
          </cell>
          <cell r="H63">
            <v>7</v>
          </cell>
          <cell r="I63">
            <v>4</v>
          </cell>
        </row>
        <row r="64">
          <cell r="F64">
            <v>3</v>
          </cell>
          <cell r="G64">
            <v>4</v>
          </cell>
          <cell r="H64">
            <v>4</v>
          </cell>
          <cell r="I64">
            <v>3</v>
          </cell>
        </row>
        <row r="77">
          <cell r="F77">
            <v>7</v>
          </cell>
          <cell r="G77">
            <v>11</v>
          </cell>
          <cell r="H77">
            <v>11</v>
          </cell>
          <cell r="I77">
            <v>7</v>
          </cell>
        </row>
        <row r="78">
          <cell r="F78">
            <v>4</v>
          </cell>
          <cell r="G78">
            <v>7</v>
          </cell>
          <cell r="H78">
            <v>7</v>
          </cell>
          <cell r="I78">
            <v>4</v>
          </cell>
        </row>
        <row r="79">
          <cell r="F79">
            <v>3</v>
          </cell>
          <cell r="G79">
            <v>4</v>
          </cell>
          <cell r="H79">
            <v>4</v>
          </cell>
          <cell r="I79">
            <v>3</v>
          </cell>
        </row>
        <row r="87">
          <cell r="F87">
            <v>1</v>
          </cell>
          <cell r="G87">
            <v>1</v>
          </cell>
          <cell r="H87">
            <v>1</v>
          </cell>
          <cell r="I87">
            <v>1</v>
          </cell>
        </row>
        <row r="88">
          <cell r="F88">
            <v>0</v>
          </cell>
          <cell r="G88">
            <v>1</v>
          </cell>
          <cell r="H88">
            <v>1</v>
          </cell>
          <cell r="I88">
            <v>1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</row>
        <row r="92">
          <cell r="F92">
            <v>2</v>
          </cell>
          <cell r="G92">
            <v>3</v>
          </cell>
          <cell r="H92">
            <v>3</v>
          </cell>
          <cell r="I92">
            <v>2</v>
          </cell>
        </row>
        <row r="93">
          <cell r="F93">
            <v>1</v>
          </cell>
          <cell r="G93">
            <v>2</v>
          </cell>
          <cell r="H93">
            <v>2</v>
          </cell>
          <cell r="I93">
            <v>1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</row>
        <row r="97">
          <cell r="F97">
            <v>1</v>
          </cell>
          <cell r="G97">
            <v>1</v>
          </cell>
          <cell r="H97">
            <v>1</v>
          </cell>
          <cell r="I97">
            <v>1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</row>
        <row r="102">
          <cell r="F102">
            <v>1</v>
          </cell>
          <cell r="G102">
            <v>2</v>
          </cell>
          <cell r="H102">
            <v>2</v>
          </cell>
          <cell r="I102">
            <v>1</v>
          </cell>
        </row>
        <row r="103">
          <cell r="F103">
            <v>1</v>
          </cell>
          <cell r="G103">
            <v>1</v>
          </cell>
          <cell r="H103">
            <v>1</v>
          </cell>
          <cell r="I103">
            <v>1</v>
          </cell>
        </row>
        <row r="104"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7">
          <cell r="F107">
            <v>40</v>
          </cell>
          <cell r="G107">
            <v>60</v>
          </cell>
          <cell r="H107">
            <v>60</v>
          </cell>
          <cell r="I107">
            <v>40</v>
          </cell>
        </row>
        <row r="108">
          <cell r="F108">
            <v>24</v>
          </cell>
          <cell r="G108">
            <v>36</v>
          </cell>
          <cell r="H108">
            <v>36</v>
          </cell>
          <cell r="I108">
            <v>24</v>
          </cell>
        </row>
        <row r="109">
          <cell r="F109">
            <v>16</v>
          </cell>
          <cell r="G109">
            <v>24</v>
          </cell>
          <cell r="H109">
            <v>24</v>
          </cell>
          <cell r="I109">
            <v>16</v>
          </cell>
        </row>
        <row r="112">
          <cell r="F112">
            <v>8</v>
          </cell>
          <cell r="G112">
            <v>12</v>
          </cell>
          <cell r="H112">
            <v>12</v>
          </cell>
          <cell r="I112">
            <v>8</v>
          </cell>
        </row>
        <row r="113">
          <cell r="F113">
            <v>4</v>
          </cell>
          <cell r="G113">
            <v>6</v>
          </cell>
          <cell r="H113">
            <v>6</v>
          </cell>
          <cell r="I113">
            <v>4</v>
          </cell>
        </row>
        <row r="114">
          <cell r="F114">
            <v>3</v>
          </cell>
          <cell r="G114">
            <v>5</v>
          </cell>
          <cell r="H114">
            <v>5</v>
          </cell>
          <cell r="I114">
            <v>3</v>
          </cell>
        </row>
        <row r="117">
          <cell r="F117">
            <v>1268</v>
          </cell>
          <cell r="G117">
            <v>1904</v>
          </cell>
          <cell r="H117">
            <v>1904</v>
          </cell>
          <cell r="I117">
            <v>1268</v>
          </cell>
        </row>
        <row r="118">
          <cell r="F118">
            <v>761</v>
          </cell>
          <cell r="G118">
            <v>1142</v>
          </cell>
          <cell r="H118">
            <v>1142</v>
          </cell>
          <cell r="I118">
            <v>761</v>
          </cell>
        </row>
        <row r="119">
          <cell r="F119">
            <v>507</v>
          </cell>
          <cell r="G119">
            <v>761</v>
          </cell>
          <cell r="H119">
            <v>761</v>
          </cell>
          <cell r="I119">
            <v>507</v>
          </cell>
        </row>
        <row r="124">
          <cell r="F124">
            <v>1</v>
          </cell>
          <cell r="G124">
            <v>1</v>
          </cell>
          <cell r="H124">
            <v>1</v>
          </cell>
          <cell r="I124">
            <v>0</v>
          </cell>
        </row>
        <row r="125">
          <cell r="F125">
            <v>0</v>
          </cell>
          <cell r="G125">
            <v>1</v>
          </cell>
          <cell r="H125">
            <v>1</v>
          </cell>
          <cell r="I125">
            <v>0</v>
          </cell>
        </row>
        <row r="126"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</sheetData>
      <sheetData sheetId="9">
        <row r="10">
          <cell r="F10">
            <v>11</v>
          </cell>
          <cell r="G10">
            <v>10</v>
          </cell>
          <cell r="H10">
            <v>41</v>
          </cell>
          <cell r="I10">
            <v>41</v>
          </cell>
        </row>
        <row r="15">
          <cell r="F15">
            <v>3</v>
          </cell>
          <cell r="G15">
            <v>3</v>
          </cell>
          <cell r="H15">
            <v>13</v>
          </cell>
          <cell r="I15">
            <v>13</v>
          </cell>
        </row>
        <row r="20">
          <cell r="F20">
            <v>1</v>
          </cell>
          <cell r="G20">
            <v>1</v>
          </cell>
          <cell r="H20">
            <v>2</v>
          </cell>
          <cell r="I20">
            <v>2</v>
          </cell>
        </row>
        <row r="30">
          <cell r="F30">
            <v>1</v>
          </cell>
          <cell r="G30">
            <v>1</v>
          </cell>
          <cell r="H30">
            <v>5</v>
          </cell>
          <cell r="I30">
            <v>5</v>
          </cell>
        </row>
        <row r="50">
          <cell r="F50">
            <v>1</v>
          </cell>
          <cell r="G50">
            <v>0</v>
          </cell>
          <cell r="H50">
            <v>1</v>
          </cell>
          <cell r="I50">
            <v>1</v>
          </cell>
        </row>
        <row r="60">
          <cell r="F60">
            <v>3</v>
          </cell>
          <cell r="G60">
            <v>3</v>
          </cell>
          <cell r="H60">
            <v>14</v>
          </cell>
          <cell r="I60">
            <v>14</v>
          </cell>
        </row>
        <row r="65">
          <cell r="F65">
            <v>1</v>
          </cell>
          <cell r="G65">
            <v>1</v>
          </cell>
          <cell r="H65">
            <v>3</v>
          </cell>
          <cell r="I65">
            <v>3</v>
          </cell>
        </row>
        <row r="80">
          <cell r="F80">
            <v>2</v>
          </cell>
          <cell r="G80">
            <v>1</v>
          </cell>
          <cell r="H80">
            <v>5</v>
          </cell>
          <cell r="I80">
            <v>5</v>
          </cell>
        </row>
        <row r="90">
          <cell r="F90">
            <v>1</v>
          </cell>
          <cell r="G90">
            <v>0</v>
          </cell>
          <cell r="H90">
            <v>1</v>
          </cell>
          <cell r="I90">
            <v>1</v>
          </cell>
        </row>
        <row r="95">
          <cell r="F95">
            <v>1</v>
          </cell>
          <cell r="G95">
            <v>0</v>
          </cell>
          <cell r="H95">
            <v>1</v>
          </cell>
          <cell r="I95">
            <v>1</v>
          </cell>
        </row>
        <row r="100">
          <cell r="F100">
            <v>2</v>
          </cell>
          <cell r="G100">
            <v>1</v>
          </cell>
          <cell r="H100">
            <v>4</v>
          </cell>
          <cell r="I100">
            <v>4</v>
          </cell>
        </row>
        <row r="111">
          <cell r="F111">
            <v>8</v>
          </cell>
          <cell r="G111">
            <v>8</v>
          </cell>
          <cell r="H111">
            <v>31</v>
          </cell>
          <cell r="I111">
            <v>31</v>
          </cell>
        </row>
        <row r="116">
          <cell r="F116">
            <v>1</v>
          </cell>
          <cell r="G116">
            <v>0</v>
          </cell>
          <cell r="H116">
            <v>0</v>
          </cell>
          <cell r="I116">
            <v>0</v>
          </cell>
        </row>
        <row r="123">
          <cell r="K123">
            <v>249</v>
          </cell>
          <cell r="L123">
            <v>240</v>
          </cell>
          <cell r="M123">
            <v>930</v>
          </cell>
          <cell r="N123">
            <v>930</v>
          </cell>
        </row>
      </sheetData>
      <sheetData sheetId="10">
        <row r="10">
          <cell r="F10">
            <v>3</v>
          </cell>
          <cell r="G10">
            <v>6</v>
          </cell>
          <cell r="H10">
            <v>11</v>
          </cell>
          <cell r="I10">
            <v>8</v>
          </cell>
        </row>
        <row r="20">
          <cell r="F20">
            <v>1</v>
          </cell>
          <cell r="G20">
            <v>0</v>
          </cell>
          <cell r="H20">
            <v>0</v>
          </cell>
          <cell r="I20">
            <v>0</v>
          </cell>
        </row>
        <row r="30">
          <cell r="F30">
            <v>0</v>
          </cell>
          <cell r="G30">
            <v>1</v>
          </cell>
          <cell r="H30">
            <v>2</v>
          </cell>
          <cell r="I30">
            <v>1</v>
          </cell>
        </row>
        <row r="60">
          <cell r="F60">
            <v>1</v>
          </cell>
          <cell r="G60">
            <v>2</v>
          </cell>
          <cell r="H60">
            <v>3</v>
          </cell>
          <cell r="I60">
            <v>2</v>
          </cell>
        </row>
        <row r="80">
          <cell r="F80">
            <v>1</v>
          </cell>
          <cell r="G80">
            <v>3</v>
          </cell>
          <cell r="H80">
            <v>6</v>
          </cell>
          <cell r="I80">
            <v>4</v>
          </cell>
        </row>
        <row r="111">
          <cell r="F111">
            <v>2</v>
          </cell>
          <cell r="G111">
            <v>3</v>
          </cell>
          <cell r="H111">
            <v>6</v>
          </cell>
          <cell r="I111">
            <v>5</v>
          </cell>
        </row>
        <row r="118">
          <cell r="F118">
            <v>36</v>
          </cell>
          <cell r="G118">
            <v>54</v>
          </cell>
          <cell r="H118">
            <v>108</v>
          </cell>
          <cell r="I118">
            <v>90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32"/>
  <sheetViews>
    <sheetView view="pageBreakPreview" topLeftCell="A113" zoomScale="70" zoomScaleNormal="60" zoomScaleSheetLayoutView="70" workbookViewId="0">
      <selection activeCell="D125" sqref="D125"/>
    </sheetView>
  </sheetViews>
  <sheetFormatPr defaultRowHeight="18.75" x14ac:dyDescent="0.25"/>
  <cols>
    <col min="1" max="1" width="16.5703125" style="3" customWidth="1"/>
    <col min="2" max="2" width="5.85546875" style="1" customWidth="1"/>
    <col min="3" max="3" width="18.7109375" style="1" customWidth="1"/>
    <col min="4" max="4" width="38.7109375" style="2" customWidth="1"/>
    <col min="5" max="5" width="19.85546875" style="1" customWidth="1"/>
    <col min="6" max="9" width="15.7109375" style="1" customWidth="1"/>
    <col min="10" max="10" width="36.42578125" style="36" customWidth="1"/>
    <col min="11" max="12" width="9.140625" style="3"/>
    <col min="13" max="13" width="11.7109375" style="3" bestFit="1" customWidth="1"/>
    <col min="14" max="256" width="9.140625" style="3"/>
    <col min="257" max="257" width="9.140625" style="3" customWidth="1"/>
    <col min="258" max="258" width="5.85546875" style="3" customWidth="1"/>
    <col min="259" max="259" width="18.7109375" style="3" customWidth="1"/>
    <col min="260" max="260" width="35.42578125" style="3" customWidth="1"/>
    <col min="261" max="261" width="19.85546875" style="3" customWidth="1"/>
    <col min="262" max="265" width="15.7109375" style="3" customWidth="1"/>
    <col min="266" max="266" width="17.5703125" style="3" customWidth="1"/>
    <col min="267" max="268" width="9.140625" style="3"/>
    <col min="269" max="269" width="11.7109375" style="3" bestFit="1" customWidth="1"/>
    <col min="270" max="512" width="9.140625" style="3"/>
    <col min="513" max="513" width="9.140625" style="3" customWidth="1"/>
    <col min="514" max="514" width="5.85546875" style="3" customWidth="1"/>
    <col min="515" max="515" width="18.7109375" style="3" customWidth="1"/>
    <col min="516" max="516" width="35.42578125" style="3" customWidth="1"/>
    <col min="517" max="517" width="19.85546875" style="3" customWidth="1"/>
    <col min="518" max="521" width="15.7109375" style="3" customWidth="1"/>
    <col min="522" max="522" width="17.5703125" style="3" customWidth="1"/>
    <col min="523" max="524" width="9.140625" style="3"/>
    <col min="525" max="525" width="11.7109375" style="3" bestFit="1" customWidth="1"/>
    <col min="526" max="768" width="9.140625" style="3"/>
    <col min="769" max="769" width="9.140625" style="3" customWidth="1"/>
    <col min="770" max="770" width="5.85546875" style="3" customWidth="1"/>
    <col min="771" max="771" width="18.7109375" style="3" customWidth="1"/>
    <col min="772" max="772" width="35.42578125" style="3" customWidth="1"/>
    <col min="773" max="773" width="19.85546875" style="3" customWidth="1"/>
    <col min="774" max="777" width="15.7109375" style="3" customWidth="1"/>
    <col min="778" max="778" width="17.5703125" style="3" customWidth="1"/>
    <col min="779" max="780" width="9.140625" style="3"/>
    <col min="781" max="781" width="11.7109375" style="3" bestFit="1" customWidth="1"/>
    <col min="782" max="1024" width="9.140625" style="3"/>
    <col min="1025" max="1025" width="9.140625" style="3" customWidth="1"/>
    <col min="1026" max="1026" width="5.85546875" style="3" customWidth="1"/>
    <col min="1027" max="1027" width="18.7109375" style="3" customWidth="1"/>
    <col min="1028" max="1028" width="35.42578125" style="3" customWidth="1"/>
    <col min="1029" max="1029" width="19.85546875" style="3" customWidth="1"/>
    <col min="1030" max="1033" width="15.7109375" style="3" customWidth="1"/>
    <col min="1034" max="1034" width="17.5703125" style="3" customWidth="1"/>
    <col min="1035" max="1036" width="9.140625" style="3"/>
    <col min="1037" max="1037" width="11.7109375" style="3" bestFit="1" customWidth="1"/>
    <col min="1038" max="1280" width="9.140625" style="3"/>
    <col min="1281" max="1281" width="9.140625" style="3" customWidth="1"/>
    <col min="1282" max="1282" width="5.85546875" style="3" customWidth="1"/>
    <col min="1283" max="1283" width="18.7109375" style="3" customWidth="1"/>
    <col min="1284" max="1284" width="35.42578125" style="3" customWidth="1"/>
    <col min="1285" max="1285" width="19.85546875" style="3" customWidth="1"/>
    <col min="1286" max="1289" width="15.7109375" style="3" customWidth="1"/>
    <col min="1290" max="1290" width="17.5703125" style="3" customWidth="1"/>
    <col min="1291" max="1292" width="9.140625" style="3"/>
    <col min="1293" max="1293" width="11.7109375" style="3" bestFit="1" customWidth="1"/>
    <col min="1294" max="1536" width="9.140625" style="3"/>
    <col min="1537" max="1537" width="9.140625" style="3" customWidth="1"/>
    <col min="1538" max="1538" width="5.85546875" style="3" customWidth="1"/>
    <col min="1539" max="1539" width="18.7109375" style="3" customWidth="1"/>
    <col min="1540" max="1540" width="35.42578125" style="3" customWidth="1"/>
    <col min="1541" max="1541" width="19.85546875" style="3" customWidth="1"/>
    <col min="1542" max="1545" width="15.7109375" style="3" customWidth="1"/>
    <col min="1546" max="1546" width="17.5703125" style="3" customWidth="1"/>
    <col min="1547" max="1548" width="9.140625" style="3"/>
    <col min="1549" max="1549" width="11.7109375" style="3" bestFit="1" customWidth="1"/>
    <col min="1550" max="1792" width="9.140625" style="3"/>
    <col min="1793" max="1793" width="9.140625" style="3" customWidth="1"/>
    <col min="1794" max="1794" width="5.85546875" style="3" customWidth="1"/>
    <col min="1795" max="1795" width="18.7109375" style="3" customWidth="1"/>
    <col min="1796" max="1796" width="35.42578125" style="3" customWidth="1"/>
    <col min="1797" max="1797" width="19.85546875" style="3" customWidth="1"/>
    <col min="1798" max="1801" width="15.7109375" style="3" customWidth="1"/>
    <col min="1802" max="1802" width="17.5703125" style="3" customWidth="1"/>
    <col min="1803" max="1804" width="9.140625" style="3"/>
    <col min="1805" max="1805" width="11.7109375" style="3" bestFit="1" customWidth="1"/>
    <col min="1806" max="2048" width="9.140625" style="3"/>
    <col min="2049" max="2049" width="9.140625" style="3" customWidth="1"/>
    <col min="2050" max="2050" width="5.85546875" style="3" customWidth="1"/>
    <col min="2051" max="2051" width="18.7109375" style="3" customWidth="1"/>
    <col min="2052" max="2052" width="35.42578125" style="3" customWidth="1"/>
    <col min="2053" max="2053" width="19.85546875" style="3" customWidth="1"/>
    <col min="2054" max="2057" width="15.7109375" style="3" customWidth="1"/>
    <col min="2058" max="2058" width="17.5703125" style="3" customWidth="1"/>
    <col min="2059" max="2060" width="9.140625" style="3"/>
    <col min="2061" max="2061" width="11.7109375" style="3" bestFit="1" customWidth="1"/>
    <col min="2062" max="2304" width="9.140625" style="3"/>
    <col min="2305" max="2305" width="9.140625" style="3" customWidth="1"/>
    <col min="2306" max="2306" width="5.85546875" style="3" customWidth="1"/>
    <col min="2307" max="2307" width="18.7109375" style="3" customWidth="1"/>
    <col min="2308" max="2308" width="35.42578125" style="3" customWidth="1"/>
    <col min="2309" max="2309" width="19.85546875" style="3" customWidth="1"/>
    <col min="2310" max="2313" width="15.7109375" style="3" customWidth="1"/>
    <col min="2314" max="2314" width="17.5703125" style="3" customWidth="1"/>
    <col min="2315" max="2316" width="9.140625" style="3"/>
    <col min="2317" max="2317" width="11.7109375" style="3" bestFit="1" customWidth="1"/>
    <col min="2318" max="2560" width="9.140625" style="3"/>
    <col min="2561" max="2561" width="9.140625" style="3" customWidth="1"/>
    <col min="2562" max="2562" width="5.85546875" style="3" customWidth="1"/>
    <col min="2563" max="2563" width="18.7109375" style="3" customWidth="1"/>
    <col min="2564" max="2564" width="35.42578125" style="3" customWidth="1"/>
    <col min="2565" max="2565" width="19.85546875" style="3" customWidth="1"/>
    <col min="2566" max="2569" width="15.7109375" style="3" customWidth="1"/>
    <col min="2570" max="2570" width="17.5703125" style="3" customWidth="1"/>
    <col min="2571" max="2572" width="9.140625" style="3"/>
    <col min="2573" max="2573" width="11.7109375" style="3" bestFit="1" customWidth="1"/>
    <col min="2574" max="2816" width="9.140625" style="3"/>
    <col min="2817" max="2817" width="9.140625" style="3" customWidth="1"/>
    <col min="2818" max="2818" width="5.85546875" style="3" customWidth="1"/>
    <col min="2819" max="2819" width="18.7109375" style="3" customWidth="1"/>
    <col min="2820" max="2820" width="35.42578125" style="3" customWidth="1"/>
    <col min="2821" max="2821" width="19.85546875" style="3" customWidth="1"/>
    <col min="2822" max="2825" width="15.7109375" style="3" customWidth="1"/>
    <col min="2826" max="2826" width="17.5703125" style="3" customWidth="1"/>
    <col min="2827" max="2828" width="9.140625" style="3"/>
    <col min="2829" max="2829" width="11.7109375" style="3" bestFit="1" customWidth="1"/>
    <col min="2830" max="3072" width="9.140625" style="3"/>
    <col min="3073" max="3073" width="9.140625" style="3" customWidth="1"/>
    <col min="3074" max="3074" width="5.85546875" style="3" customWidth="1"/>
    <col min="3075" max="3075" width="18.7109375" style="3" customWidth="1"/>
    <col min="3076" max="3076" width="35.42578125" style="3" customWidth="1"/>
    <col min="3077" max="3077" width="19.85546875" style="3" customWidth="1"/>
    <col min="3078" max="3081" width="15.7109375" style="3" customWidth="1"/>
    <col min="3082" max="3082" width="17.5703125" style="3" customWidth="1"/>
    <col min="3083" max="3084" width="9.140625" style="3"/>
    <col min="3085" max="3085" width="11.7109375" style="3" bestFit="1" customWidth="1"/>
    <col min="3086" max="3328" width="9.140625" style="3"/>
    <col min="3329" max="3329" width="9.140625" style="3" customWidth="1"/>
    <col min="3330" max="3330" width="5.85546875" style="3" customWidth="1"/>
    <col min="3331" max="3331" width="18.7109375" style="3" customWidth="1"/>
    <col min="3332" max="3332" width="35.42578125" style="3" customWidth="1"/>
    <col min="3333" max="3333" width="19.85546875" style="3" customWidth="1"/>
    <col min="3334" max="3337" width="15.7109375" style="3" customWidth="1"/>
    <col min="3338" max="3338" width="17.5703125" style="3" customWidth="1"/>
    <col min="3339" max="3340" width="9.140625" style="3"/>
    <col min="3341" max="3341" width="11.7109375" style="3" bestFit="1" customWidth="1"/>
    <col min="3342" max="3584" width="9.140625" style="3"/>
    <col min="3585" max="3585" width="9.140625" style="3" customWidth="1"/>
    <col min="3586" max="3586" width="5.85546875" style="3" customWidth="1"/>
    <col min="3587" max="3587" width="18.7109375" style="3" customWidth="1"/>
    <col min="3588" max="3588" width="35.42578125" style="3" customWidth="1"/>
    <col min="3589" max="3589" width="19.85546875" style="3" customWidth="1"/>
    <col min="3590" max="3593" width="15.7109375" style="3" customWidth="1"/>
    <col min="3594" max="3594" width="17.5703125" style="3" customWidth="1"/>
    <col min="3595" max="3596" width="9.140625" style="3"/>
    <col min="3597" max="3597" width="11.7109375" style="3" bestFit="1" customWidth="1"/>
    <col min="3598" max="3840" width="9.140625" style="3"/>
    <col min="3841" max="3841" width="9.140625" style="3" customWidth="1"/>
    <col min="3842" max="3842" width="5.85546875" style="3" customWidth="1"/>
    <col min="3843" max="3843" width="18.7109375" style="3" customWidth="1"/>
    <col min="3844" max="3844" width="35.42578125" style="3" customWidth="1"/>
    <col min="3845" max="3845" width="19.85546875" style="3" customWidth="1"/>
    <col min="3846" max="3849" width="15.7109375" style="3" customWidth="1"/>
    <col min="3850" max="3850" width="17.5703125" style="3" customWidth="1"/>
    <col min="3851" max="3852" width="9.140625" style="3"/>
    <col min="3853" max="3853" width="11.7109375" style="3" bestFit="1" customWidth="1"/>
    <col min="3854" max="4096" width="9.140625" style="3"/>
    <col min="4097" max="4097" width="9.140625" style="3" customWidth="1"/>
    <col min="4098" max="4098" width="5.85546875" style="3" customWidth="1"/>
    <col min="4099" max="4099" width="18.7109375" style="3" customWidth="1"/>
    <col min="4100" max="4100" width="35.42578125" style="3" customWidth="1"/>
    <col min="4101" max="4101" width="19.85546875" style="3" customWidth="1"/>
    <col min="4102" max="4105" width="15.7109375" style="3" customWidth="1"/>
    <col min="4106" max="4106" width="17.5703125" style="3" customWidth="1"/>
    <col min="4107" max="4108" width="9.140625" style="3"/>
    <col min="4109" max="4109" width="11.7109375" style="3" bestFit="1" customWidth="1"/>
    <col min="4110" max="4352" width="9.140625" style="3"/>
    <col min="4353" max="4353" width="9.140625" style="3" customWidth="1"/>
    <col min="4354" max="4354" width="5.85546875" style="3" customWidth="1"/>
    <col min="4355" max="4355" width="18.7109375" style="3" customWidth="1"/>
    <col min="4356" max="4356" width="35.42578125" style="3" customWidth="1"/>
    <col min="4357" max="4357" width="19.85546875" style="3" customWidth="1"/>
    <col min="4358" max="4361" width="15.7109375" style="3" customWidth="1"/>
    <col min="4362" max="4362" width="17.5703125" style="3" customWidth="1"/>
    <col min="4363" max="4364" width="9.140625" style="3"/>
    <col min="4365" max="4365" width="11.7109375" style="3" bestFit="1" customWidth="1"/>
    <col min="4366" max="4608" width="9.140625" style="3"/>
    <col min="4609" max="4609" width="9.140625" style="3" customWidth="1"/>
    <col min="4610" max="4610" width="5.85546875" style="3" customWidth="1"/>
    <col min="4611" max="4611" width="18.7109375" style="3" customWidth="1"/>
    <col min="4612" max="4612" width="35.42578125" style="3" customWidth="1"/>
    <col min="4613" max="4613" width="19.85546875" style="3" customWidth="1"/>
    <col min="4614" max="4617" width="15.7109375" style="3" customWidth="1"/>
    <col min="4618" max="4618" width="17.5703125" style="3" customWidth="1"/>
    <col min="4619" max="4620" width="9.140625" style="3"/>
    <col min="4621" max="4621" width="11.7109375" style="3" bestFit="1" customWidth="1"/>
    <col min="4622" max="4864" width="9.140625" style="3"/>
    <col min="4865" max="4865" width="9.140625" style="3" customWidth="1"/>
    <col min="4866" max="4866" width="5.85546875" style="3" customWidth="1"/>
    <col min="4867" max="4867" width="18.7109375" style="3" customWidth="1"/>
    <col min="4868" max="4868" width="35.42578125" style="3" customWidth="1"/>
    <col min="4869" max="4869" width="19.85546875" style="3" customWidth="1"/>
    <col min="4870" max="4873" width="15.7109375" style="3" customWidth="1"/>
    <col min="4874" max="4874" width="17.5703125" style="3" customWidth="1"/>
    <col min="4875" max="4876" width="9.140625" style="3"/>
    <col min="4877" max="4877" width="11.7109375" style="3" bestFit="1" customWidth="1"/>
    <col min="4878" max="5120" width="9.140625" style="3"/>
    <col min="5121" max="5121" width="9.140625" style="3" customWidth="1"/>
    <col min="5122" max="5122" width="5.85546875" style="3" customWidth="1"/>
    <col min="5123" max="5123" width="18.7109375" style="3" customWidth="1"/>
    <col min="5124" max="5124" width="35.42578125" style="3" customWidth="1"/>
    <col min="5125" max="5125" width="19.85546875" style="3" customWidth="1"/>
    <col min="5126" max="5129" width="15.7109375" style="3" customWidth="1"/>
    <col min="5130" max="5130" width="17.5703125" style="3" customWidth="1"/>
    <col min="5131" max="5132" width="9.140625" style="3"/>
    <col min="5133" max="5133" width="11.7109375" style="3" bestFit="1" customWidth="1"/>
    <col min="5134" max="5376" width="9.140625" style="3"/>
    <col min="5377" max="5377" width="9.140625" style="3" customWidth="1"/>
    <col min="5378" max="5378" width="5.85546875" style="3" customWidth="1"/>
    <col min="5379" max="5379" width="18.7109375" style="3" customWidth="1"/>
    <col min="5380" max="5380" width="35.42578125" style="3" customWidth="1"/>
    <col min="5381" max="5381" width="19.85546875" style="3" customWidth="1"/>
    <col min="5382" max="5385" width="15.7109375" style="3" customWidth="1"/>
    <col min="5386" max="5386" width="17.5703125" style="3" customWidth="1"/>
    <col min="5387" max="5388" width="9.140625" style="3"/>
    <col min="5389" max="5389" width="11.7109375" style="3" bestFit="1" customWidth="1"/>
    <col min="5390" max="5632" width="9.140625" style="3"/>
    <col min="5633" max="5633" width="9.140625" style="3" customWidth="1"/>
    <col min="5634" max="5634" width="5.85546875" style="3" customWidth="1"/>
    <col min="5635" max="5635" width="18.7109375" style="3" customWidth="1"/>
    <col min="5636" max="5636" width="35.42578125" style="3" customWidth="1"/>
    <col min="5637" max="5637" width="19.85546875" style="3" customWidth="1"/>
    <col min="5638" max="5641" width="15.7109375" style="3" customWidth="1"/>
    <col min="5642" max="5642" width="17.5703125" style="3" customWidth="1"/>
    <col min="5643" max="5644" width="9.140625" style="3"/>
    <col min="5645" max="5645" width="11.7109375" style="3" bestFit="1" customWidth="1"/>
    <col min="5646" max="5888" width="9.140625" style="3"/>
    <col min="5889" max="5889" width="9.140625" style="3" customWidth="1"/>
    <col min="5890" max="5890" width="5.85546875" style="3" customWidth="1"/>
    <col min="5891" max="5891" width="18.7109375" style="3" customWidth="1"/>
    <col min="5892" max="5892" width="35.42578125" style="3" customWidth="1"/>
    <col min="5893" max="5893" width="19.85546875" style="3" customWidth="1"/>
    <col min="5894" max="5897" width="15.7109375" style="3" customWidth="1"/>
    <col min="5898" max="5898" width="17.5703125" style="3" customWidth="1"/>
    <col min="5899" max="5900" width="9.140625" style="3"/>
    <col min="5901" max="5901" width="11.7109375" style="3" bestFit="1" customWidth="1"/>
    <col min="5902" max="6144" width="9.140625" style="3"/>
    <col min="6145" max="6145" width="9.140625" style="3" customWidth="1"/>
    <col min="6146" max="6146" width="5.85546875" style="3" customWidth="1"/>
    <col min="6147" max="6147" width="18.7109375" style="3" customWidth="1"/>
    <col min="6148" max="6148" width="35.42578125" style="3" customWidth="1"/>
    <col min="6149" max="6149" width="19.85546875" style="3" customWidth="1"/>
    <col min="6150" max="6153" width="15.7109375" style="3" customWidth="1"/>
    <col min="6154" max="6154" width="17.5703125" style="3" customWidth="1"/>
    <col min="6155" max="6156" width="9.140625" style="3"/>
    <col min="6157" max="6157" width="11.7109375" style="3" bestFit="1" customWidth="1"/>
    <col min="6158" max="6400" width="9.140625" style="3"/>
    <col min="6401" max="6401" width="9.140625" style="3" customWidth="1"/>
    <col min="6402" max="6402" width="5.85546875" style="3" customWidth="1"/>
    <col min="6403" max="6403" width="18.7109375" style="3" customWidth="1"/>
    <col min="6404" max="6404" width="35.42578125" style="3" customWidth="1"/>
    <col min="6405" max="6405" width="19.85546875" style="3" customWidth="1"/>
    <col min="6406" max="6409" width="15.7109375" style="3" customWidth="1"/>
    <col min="6410" max="6410" width="17.5703125" style="3" customWidth="1"/>
    <col min="6411" max="6412" width="9.140625" style="3"/>
    <col min="6413" max="6413" width="11.7109375" style="3" bestFit="1" customWidth="1"/>
    <col min="6414" max="6656" width="9.140625" style="3"/>
    <col min="6657" max="6657" width="9.140625" style="3" customWidth="1"/>
    <col min="6658" max="6658" width="5.85546875" style="3" customWidth="1"/>
    <col min="6659" max="6659" width="18.7109375" style="3" customWidth="1"/>
    <col min="6660" max="6660" width="35.42578125" style="3" customWidth="1"/>
    <col min="6661" max="6661" width="19.85546875" style="3" customWidth="1"/>
    <col min="6662" max="6665" width="15.7109375" style="3" customWidth="1"/>
    <col min="6666" max="6666" width="17.5703125" style="3" customWidth="1"/>
    <col min="6667" max="6668" width="9.140625" style="3"/>
    <col min="6669" max="6669" width="11.7109375" style="3" bestFit="1" customWidth="1"/>
    <col min="6670" max="6912" width="9.140625" style="3"/>
    <col min="6913" max="6913" width="9.140625" style="3" customWidth="1"/>
    <col min="6914" max="6914" width="5.85546875" style="3" customWidth="1"/>
    <col min="6915" max="6915" width="18.7109375" style="3" customWidth="1"/>
    <col min="6916" max="6916" width="35.42578125" style="3" customWidth="1"/>
    <col min="6917" max="6917" width="19.85546875" style="3" customWidth="1"/>
    <col min="6918" max="6921" width="15.7109375" style="3" customWidth="1"/>
    <col min="6922" max="6922" width="17.5703125" style="3" customWidth="1"/>
    <col min="6923" max="6924" width="9.140625" style="3"/>
    <col min="6925" max="6925" width="11.7109375" style="3" bestFit="1" customWidth="1"/>
    <col min="6926" max="7168" width="9.140625" style="3"/>
    <col min="7169" max="7169" width="9.140625" style="3" customWidth="1"/>
    <col min="7170" max="7170" width="5.85546875" style="3" customWidth="1"/>
    <col min="7171" max="7171" width="18.7109375" style="3" customWidth="1"/>
    <col min="7172" max="7172" width="35.42578125" style="3" customWidth="1"/>
    <col min="7173" max="7173" width="19.85546875" style="3" customWidth="1"/>
    <col min="7174" max="7177" width="15.7109375" style="3" customWidth="1"/>
    <col min="7178" max="7178" width="17.5703125" style="3" customWidth="1"/>
    <col min="7179" max="7180" width="9.140625" style="3"/>
    <col min="7181" max="7181" width="11.7109375" style="3" bestFit="1" customWidth="1"/>
    <col min="7182" max="7424" width="9.140625" style="3"/>
    <col min="7425" max="7425" width="9.140625" style="3" customWidth="1"/>
    <col min="7426" max="7426" width="5.85546875" style="3" customWidth="1"/>
    <col min="7427" max="7427" width="18.7109375" style="3" customWidth="1"/>
    <col min="7428" max="7428" width="35.42578125" style="3" customWidth="1"/>
    <col min="7429" max="7429" width="19.85546875" style="3" customWidth="1"/>
    <col min="7430" max="7433" width="15.7109375" style="3" customWidth="1"/>
    <col min="7434" max="7434" width="17.5703125" style="3" customWidth="1"/>
    <col min="7435" max="7436" width="9.140625" style="3"/>
    <col min="7437" max="7437" width="11.7109375" style="3" bestFit="1" customWidth="1"/>
    <col min="7438" max="7680" width="9.140625" style="3"/>
    <col min="7681" max="7681" width="9.140625" style="3" customWidth="1"/>
    <col min="7682" max="7682" width="5.85546875" style="3" customWidth="1"/>
    <col min="7683" max="7683" width="18.7109375" style="3" customWidth="1"/>
    <col min="7684" max="7684" width="35.42578125" style="3" customWidth="1"/>
    <col min="7685" max="7685" width="19.85546875" style="3" customWidth="1"/>
    <col min="7686" max="7689" width="15.7109375" style="3" customWidth="1"/>
    <col min="7690" max="7690" width="17.5703125" style="3" customWidth="1"/>
    <col min="7691" max="7692" width="9.140625" style="3"/>
    <col min="7693" max="7693" width="11.7109375" style="3" bestFit="1" customWidth="1"/>
    <col min="7694" max="7936" width="9.140625" style="3"/>
    <col min="7937" max="7937" width="9.140625" style="3" customWidth="1"/>
    <col min="7938" max="7938" width="5.85546875" style="3" customWidth="1"/>
    <col min="7939" max="7939" width="18.7109375" style="3" customWidth="1"/>
    <col min="7940" max="7940" width="35.42578125" style="3" customWidth="1"/>
    <col min="7941" max="7941" width="19.85546875" style="3" customWidth="1"/>
    <col min="7942" max="7945" width="15.7109375" style="3" customWidth="1"/>
    <col min="7946" max="7946" width="17.5703125" style="3" customWidth="1"/>
    <col min="7947" max="7948" width="9.140625" style="3"/>
    <col min="7949" max="7949" width="11.7109375" style="3" bestFit="1" customWidth="1"/>
    <col min="7950" max="8192" width="9.140625" style="3"/>
    <col min="8193" max="8193" width="9.140625" style="3" customWidth="1"/>
    <col min="8194" max="8194" width="5.85546875" style="3" customWidth="1"/>
    <col min="8195" max="8195" width="18.7109375" style="3" customWidth="1"/>
    <col min="8196" max="8196" width="35.42578125" style="3" customWidth="1"/>
    <col min="8197" max="8197" width="19.85546875" style="3" customWidth="1"/>
    <col min="8198" max="8201" width="15.7109375" style="3" customWidth="1"/>
    <col min="8202" max="8202" width="17.5703125" style="3" customWidth="1"/>
    <col min="8203" max="8204" width="9.140625" style="3"/>
    <col min="8205" max="8205" width="11.7109375" style="3" bestFit="1" customWidth="1"/>
    <col min="8206" max="8448" width="9.140625" style="3"/>
    <col min="8449" max="8449" width="9.140625" style="3" customWidth="1"/>
    <col min="8450" max="8450" width="5.85546875" style="3" customWidth="1"/>
    <col min="8451" max="8451" width="18.7109375" style="3" customWidth="1"/>
    <col min="8452" max="8452" width="35.42578125" style="3" customWidth="1"/>
    <col min="8453" max="8453" width="19.85546875" style="3" customWidth="1"/>
    <col min="8454" max="8457" width="15.7109375" style="3" customWidth="1"/>
    <col min="8458" max="8458" width="17.5703125" style="3" customWidth="1"/>
    <col min="8459" max="8460" width="9.140625" style="3"/>
    <col min="8461" max="8461" width="11.7109375" style="3" bestFit="1" customWidth="1"/>
    <col min="8462" max="8704" width="9.140625" style="3"/>
    <col min="8705" max="8705" width="9.140625" style="3" customWidth="1"/>
    <col min="8706" max="8706" width="5.85546875" style="3" customWidth="1"/>
    <col min="8707" max="8707" width="18.7109375" style="3" customWidth="1"/>
    <col min="8708" max="8708" width="35.42578125" style="3" customWidth="1"/>
    <col min="8709" max="8709" width="19.85546875" style="3" customWidth="1"/>
    <col min="8710" max="8713" width="15.7109375" style="3" customWidth="1"/>
    <col min="8714" max="8714" width="17.5703125" style="3" customWidth="1"/>
    <col min="8715" max="8716" width="9.140625" style="3"/>
    <col min="8717" max="8717" width="11.7109375" style="3" bestFit="1" customWidth="1"/>
    <col min="8718" max="8960" width="9.140625" style="3"/>
    <col min="8961" max="8961" width="9.140625" style="3" customWidth="1"/>
    <col min="8962" max="8962" width="5.85546875" style="3" customWidth="1"/>
    <col min="8963" max="8963" width="18.7109375" style="3" customWidth="1"/>
    <col min="8964" max="8964" width="35.42578125" style="3" customWidth="1"/>
    <col min="8965" max="8965" width="19.85546875" style="3" customWidth="1"/>
    <col min="8966" max="8969" width="15.7109375" style="3" customWidth="1"/>
    <col min="8970" max="8970" width="17.5703125" style="3" customWidth="1"/>
    <col min="8971" max="8972" width="9.140625" style="3"/>
    <col min="8973" max="8973" width="11.7109375" style="3" bestFit="1" customWidth="1"/>
    <col min="8974" max="9216" width="9.140625" style="3"/>
    <col min="9217" max="9217" width="9.140625" style="3" customWidth="1"/>
    <col min="9218" max="9218" width="5.85546875" style="3" customWidth="1"/>
    <col min="9219" max="9219" width="18.7109375" style="3" customWidth="1"/>
    <col min="9220" max="9220" width="35.42578125" style="3" customWidth="1"/>
    <col min="9221" max="9221" width="19.85546875" style="3" customWidth="1"/>
    <col min="9222" max="9225" width="15.7109375" style="3" customWidth="1"/>
    <col min="9226" max="9226" width="17.5703125" style="3" customWidth="1"/>
    <col min="9227" max="9228" width="9.140625" style="3"/>
    <col min="9229" max="9229" width="11.7109375" style="3" bestFit="1" customWidth="1"/>
    <col min="9230" max="9472" width="9.140625" style="3"/>
    <col min="9473" max="9473" width="9.140625" style="3" customWidth="1"/>
    <col min="9474" max="9474" width="5.85546875" style="3" customWidth="1"/>
    <col min="9475" max="9475" width="18.7109375" style="3" customWidth="1"/>
    <col min="9476" max="9476" width="35.42578125" style="3" customWidth="1"/>
    <col min="9477" max="9477" width="19.85546875" style="3" customWidth="1"/>
    <col min="9478" max="9481" width="15.7109375" style="3" customWidth="1"/>
    <col min="9482" max="9482" width="17.5703125" style="3" customWidth="1"/>
    <col min="9483" max="9484" width="9.140625" style="3"/>
    <col min="9485" max="9485" width="11.7109375" style="3" bestFit="1" customWidth="1"/>
    <col min="9486" max="9728" width="9.140625" style="3"/>
    <col min="9729" max="9729" width="9.140625" style="3" customWidth="1"/>
    <col min="9730" max="9730" width="5.85546875" style="3" customWidth="1"/>
    <col min="9731" max="9731" width="18.7109375" style="3" customWidth="1"/>
    <col min="9732" max="9732" width="35.42578125" style="3" customWidth="1"/>
    <col min="9733" max="9733" width="19.85546875" style="3" customWidth="1"/>
    <col min="9734" max="9737" width="15.7109375" style="3" customWidth="1"/>
    <col min="9738" max="9738" width="17.5703125" style="3" customWidth="1"/>
    <col min="9739" max="9740" width="9.140625" style="3"/>
    <col min="9741" max="9741" width="11.7109375" style="3" bestFit="1" customWidth="1"/>
    <col min="9742" max="9984" width="9.140625" style="3"/>
    <col min="9985" max="9985" width="9.140625" style="3" customWidth="1"/>
    <col min="9986" max="9986" width="5.85546875" style="3" customWidth="1"/>
    <col min="9987" max="9987" width="18.7109375" style="3" customWidth="1"/>
    <col min="9988" max="9988" width="35.42578125" style="3" customWidth="1"/>
    <col min="9989" max="9989" width="19.85546875" style="3" customWidth="1"/>
    <col min="9990" max="9993" width="15.7109375" style="3" customWidth="1"/>
    <col min="9994" max="9994" width="17.5703125" style="3" customWidth="1"/>
    <col min="9995" max="9996" width="9.140625" style="3"/>
    <col min="9997" max="9997" width="11.7109375" style="3" bestFit="1" customWidth="1"/>
    <col min="9998" max="10240" width="9.140625" style="3"/>
    <col min="10241" max="10241" width="9.140625" style="3" customWidth="1"/>
    <col min="10242" max="10242" width="5.85546875" style="3" customWidth="1"/>
    <col min="10243" max="10243" width="18.7109375" style="3" customWidth="1"/>
    <col min="10244" max="10244" width="35.42578125" style="3" customWidth="1"/>
    <col min="10245" max="10245" width="19.85546875" style="3" customWidth="1"/>
    <col min="10246" max="10249" width="15.7109375" style="3" customWidth="1"/>
    <col min="10250" max="10250" width="17.5703125" style="3" customWidth="1"/>
    <col min="10251" max="10252" width="9.140625" style="3"/>
    <col min="10253" max="10253" width="11.7109375" style="3" bestFit="1" customWidth="1"/>
    <col min="10254" max="10496" width="9.140625" style="3"/>
    <col min="10497" max="10497" width="9.140625" style="3" customWidth="1"/>
    <col min="10498" max="10498" width="5.85546875" style="3" customWidth="1"/>
    <col min="10499" max="10499" width="18.7109375" style="3" customWidth="1"/>
    <col min="10500" max="10500" width="35.42578125" style="3" customWidth="1"/>
    <col min="10501" max="10501" width="19.85546875" style="3" customWidth="1"/>
    <col min="10502" max="10505" width="15.7109375" style="3" customWidth="1"/>
    <col min="10506" max="10506" width="17.5703125" style="3" customWidth="1"/>
    <col min="10507" max="10508" width="9.140625" style="3"/>
    <col min="10509" max="10509" width="11.7109375" style="3" bestFit="1" customWidth="1"/>
    <col min="10510" max="10752" width="9.140625" style="3"/>
    <col min="10753" max="10753" width="9.140625" style="3" customWidth="1"/>
    <col min="10754" max="10754" width="5.85546875" style="3" customWidth="1"/>
    <col min="10755" max="10755" width="18.7109375" style="3" customWidth="1"/>
    <col min="10756" max="10756" width="35.42578125" style="3" customWidth="1"/>
    <col min="10757" max="10757" width="19.85546875" style="3" customWidth="1"/>
    <col min="10758" max="10761" width="15.7109375" style="3" customWidth="1"/>
    <col min="10762" max="10762" width="17.5703125" style="3" customWidth="1"/>
    <col min="10763" max="10764" width="9.140625" style="3"/>
    <col min="10765" max="10765" width="11.7109375" style="3" bestFit="1" customWidth="1"/>
    <col min="10766" max="11008" width="9.140625" style="3"/>
    <col min="11009" max="11009" width="9.140625" style="3" customWidth="1"/>
    <col min="11010" max="11010" width="5.85546875" style="3" customWidth="1"/>
    <col min="11011" max="11011" width="18.7109375" style="3" customWidth="1"/>
    <col min="11012" max="11012" width="35.42578125" style="3" customWidth="1"/>
    <col min="11013" max="11013" width="19.85546875" style="3" customWidth="1"/>
    <col min="11014" max="11017" width="15.7109375" style="3" customWidth="1"/>
    <col min="11018" max="11018" width="17.5703125" style="3" customWidth="1"/>
    <col min="11019" max="11020" width="9.140625" style="3"/>
    <col min="11021" max="11021" width="11.7109375" style="3" bestFit="1" customWidth="1"/>
    <col min="11022" max="11264" width="9.140625" style="3"/>
    <col min="11265" max="11265" width="9.140625" style="3" customWidth="1"/>
    <col min="11266" max="11266" width="5.85546875" style="3" customWidth="1"/>
    <col min="11267" max="11267" width="18.7109375" style="3" customWidth="1"/>
    <col min="11268" max="11268" width="35.42578125" style="3" customWidth="1"/>
    <col min="11269" max="11269" width="19.85546875" style="3" customWidth="1"/>
    <col min="11270" max="11273" width="15.7109375" style="3" customWidth="1"/>
    <col min="11274" max="11274" width="17.5703125" style="3" customWidth="1"/>
    <col min="11275" max="11276" width="9.140625" style="3"/>
    <col min="11277" max="11277" width="11.7109375" style="3" bestFit="1" customWidth="1"/>
    <col min="11278" max="11520" width="9.140625" style="3"/>
    <col min="11521" max="11521" width="9.140625" style="3" customWidth="1"/>
    <col min="11522" max="11522" width="5.85546875" style="3" customWidth="1"/>
    <col min="11523" max="11523" width="18.7109375" style="3" customWidth="1"/>
    <col min="11524" max="11524" width="35.42578125" style="3" customWidth="1"/>
    <col min="11525" max="11525" width="19.85546875" style="3" customWidth="1"/>
    <col min="11526" max="11529" width="15.7109375" style="3" customWidth="1"/>
    <col min="11530" max="11530" width="17.5703125" style="3" customWidth="1"/>
    <col min="11531" max="11532" width="9.140625" style="3"/>
    <col min="11533" max="11533" width="11.7109375" style="3" bestFit="1" customWidth="1"/>
    <col min="11534" max="11776" width="9.140625" style="3"/>
    <col min="11777" max="11777" width="9.140625" style="3" customWidth="1"/>
    <col min="11778" max="11778" width="5.85546875" style="3" customWidth="1"/>
    <col min="11779" max="11779" width="18.7109375" style="3" customWidth="1"/>
    <col min="11780" max="11780" width="35.42578125" style="3" customWidth="1"/>
    <col min="11781" max="11781" width="19.85546875" style="3" customWidth="1"/>
    <col min="11782" max="11785" width="15.7109375" style="3" customWidth="1"/>
    <col min="11786" max="11786" width="17.5703125" style="3" customWidth="1"/>
    <col min="11787" max="11788" width="9.140625" style="3"/>
    <col min="11789" max="11789" width="11.7109375" style="3" bestFit="1" customWidth="1"/>
    <col min="11790" max="12032" width="9.140625" style="3"/>
    <col min="12033" max="12033" width="9.140625" style="3" customWidth="1"/>
    <col min="12034" max="12034" width="5.85546875" style="3" customWidth="1"/>
    <col min="12035" max="12035" width="18.7109375" style="3" customWidth="1"/>
    <col min="12036" max="12036" width="35.42578125" style="3" customWidth="1"/>
    <col min="12037" max="12037" width="19.85546875" style="3" customWidth="1"/>
    <col min="12038" max="12041" width="15.7109375" style="3" customWidth="1"/>
    <col min="12042" max="12042" width="17.5703125" style="3" customWidth="1"/>
    <col min="12043" max="12044" width="9.140625" style="3"/>
    <col min="12045" max="12045" width="11.7109375" style="3" bestFit="1" customWidth="1"/>
    <col min="12046" max="12288" width="9.140625" style="3"/>
    <col min="12289" max="12289" width="9.140625" style="3" customWidth="1"/>
    <col min="12290" max="12290" width="5.85546875" style="3" customWidth="1"/>
    <col min="12291" max="12291" width="18.7109375" style="3" customWidth="1"/>
    <col min="12292" max="12292" width="35.42578125" style="3" customWidth="1"/>
    <col min="12293" max="12293" width="19.85546875" style="3" customWidth="1"/>
    <col min="12294" max="12297" width="15.7109375" style="3" customWidth="1"/>
    <col min="12298" max="12298" width="17.5703125" style="3" customWidth="1"/>
    <col min="12299" max="12300" width="9.140625" style="3"/>
    <col min="12301" max="12301" width="11.7109375" style="3" bestFit="1" customWidth="1"/>
    <col min="12302" max="12544" width="9.140625" style="3"/>
    <col min="12545" max="12545" width="9.140625" style="3" customWidth="1"/>
    <col min="12546" max="12546" width="5.85546875" style="3" customWidth="1"/>
    <col min="12547" max="12547" width="18.7109375" style="3" customWidth="1"/>
    <col min="12548" max="12548" width="35.42578125" style="3" customWidth="1"/>
    <col min="12549" max="12549" width="19.85546875" style="3" customWidth="1"/>
    <col min="12550" max="12553" width="15.7109375" style="3" customWidth="1"/>
    <col min="12554" max="12554" width="17.5703125" style="3" customWidth="1"/>
    <col min="12555" max="12556" width="9.140625" style="3"/>
    <col min="12557" max="12557" width="11.7109375" style="3" bestFit="1" customWidth="1"/>
    <col min="12558" max="12800" width="9.140625" style="3"/>
    <col min="12801" max="12801" width="9.140625" style="3" customWidth="1"/>
    <col min="12802" max="12802" width="5.85546875" style="3" customWidth="1"/>
    <col min="12803" max="12803" width="18.7109375" style="3" customWidth="1"/>
    <col min="12804" max="12804" width="35.42578125" style="3" customWidth="1"/>
    <col min="12805" max="12805" width="19.85546875" style="3" customWidth="1"/>
    <col min="12806" max="12809" width="15.7109375" style="3" customWidth="1"/>
    <col min="12810" max="12810" width="17.5703125" style="3" customWidth="1"/>
    <col min="12811" max="12812" width="9.140625" style="3"/>
    <col min="12813" max="12813" width="11.7109375" style="3" bestFit="1" customWidth="1"/>
    <col min="12814" max="13056" width="9.140625" style="3"/>
    <col min="13057" max="13057" width="9.140625" style="3" customWidth="1"/>
    <col min="13058" max="13058" width="5.85546875" style="3" customWidth="1"/>
    <col min="13059" max="13059" width="18.7109375" style="3" customWidth="1"/>
    <col min="13060" max="13060" width="35.42578125" style="3" customWidth="1"/>
    <col min="13061" max="13061" width="19.85546875" style="3" customWidth="1"/>
    <col min="13062" max="13065" width="15.7109375" style="3" customWidth="1"/>
    <col min="13066" max="13066" width="17.5703125" style="3" customWidth="1"/>
    <col min="13067" max="13068" width="9.140625" style="3"/>
    <col min="13069" max="13069" width="11.7109375" style="3" bestFit="1" customWidth="1"/>
    <col min="13070" max="13312" width="9.140625" style="3"/>
    <col min="13313" max="13313" width="9.140625" style="3" customWidth="1"/>
    <col min="13314" max="13314" width="5.85546875" style="3" customWidth="1"/>
    <col min="13315" max="13315" width="18.7109375" style="3" customWidth="1"/>
    <col min="13316" max="13316" width="35.42578125" style="3" customWidth="1"/>
    <col min="13317" max="13317" width="19.85546875" style="3" customWidth="1"/>
    <col min="13318" max="13321" width="15.7109375" style="3" customWidth="1"/>
    <col min="13322" max="13322" width="17.5703125" style="3" customWidth="1"/>
    <col min="13323" max="13324" width="9.140625" style="3"/>
    <col min="13325" max="13325" width="11.7109375" style="3" bestFit="1" customWidth="1"/>
    <col min="13326" max="13568" width="9.140625" style="3"/>
    <col min="13569" max="13569" width="9.140625" style="3" customWidth="1"/>
    <col min="13570" max="13570" width="5.85546875" style="3" customWidth="1"/>
    <col min="13571" max="13571" width="18.7109375" style="3" customWidth="1"/>
    <col min="13572" max="13572" width="35.42578125" style="3" customWidth="1"/>
    <col min="13573" max="13573" width="19.85546875" style="3" customWidth="1"/>
    <col min="13574" max="13577" width="15.7109375" style="3" customWidth="1"/>
    <col min="13578" max="13578" width="17.5703125" style="3" customWidth="1"/>
    <col min="13579" max="13580" width="9.140625" style="3"/>
    <col min="13581" max="13581" width="11.7109375" style="3" bestFit="1" customWidth="1"/>
    <col min="13582" max="13824" width="9.140625" style="3"/>
    <col min="13825" max="13825" width="9.140625" style="3" customWidth="1"/>
    <col min="13826" max="13826" width="5.85546875" style="3" customWidth="1"/>
    <col min="13827" max="13827" width="18.7109375" style="3" customWidth="1"/>
    <col min="13828" max="13828" width="35.42578125" style="3" customWidth="1"/>
    <col min="13829" max="13829" width="19.85546875" style="3" customWidth="1"/>
    <col min="13830" max="13833" width="15.7109375" style="3" customWidth="1"/>
    <col min="13834" max="13834" width="17.5703125" style="3" customWidth="1"/>
    <col min="13835" max="13836" width="9.140625" style="3"/>
    <col min="13837" max="13837" width="11.7109375" style="3" bestFit="1" customWidth="1"/>
    <col min="13838" max="14080" width="9.140625" style="3"/>
    <col min="14081" max="14081" width="9.140625" style="3" customWidth="1"/>
    <col min="14082" max="14082" width="5.85546875" style="3" customWidth="1"/>
    <col min="14083" max="14083" width="18.7109375" style="3" customWidth="1"/>
    <col min="14084" max="14084" width="35.42578125" style="3" customWidth="1"/>
    <col min="14085" max="14085" width="19.85546875" style="3" customWidth="1"/>
    <col min="14086" max="14089" width="15.7109375" style="3" customWidth="1"/>
    <col min="14090" max="14090" width="17.5703125" style="3" customWidth="1"/>
    <col min="14091" max="14092" width="9.140625" style="3"/>
    <col min="14093" max="14093" width="11.7109375" style="3" bestFit="1" customWidth="1"/>
    <col min="14094" max="14336" width="9.140625" style="3"/>
    <col min="14337" max="14337" width="9.140625" style="3" customWidth="1"/>
    <col min="14338" max="14338" width="5.85546875" style="3" customWidth="1"/>
    <col min="14339" max="14339" width="18.7109375" style="3" customWidth="1"/>
    <col min="14340" max="14340" width="35.42578125" style="3" customWidth="1"/>
    <col min="14341" max="14341" width="19.85546875" style="3" customWidth="1"/>
    <col min="14342" max="14345" width="15.7109375" style="3" customWidth="1"/>
    <col min="14346" max="14346" width="17.5703125" style="3" customWidth="1"/>
    <col min="14347" max="14348" width="9.140625" style="3"/>
    <col min="14349" max="14349" width="11.7109375" style="3" bestFit="1" customWidth="1"/>
    <col min="14350" max="14592" width="9.140625" style="3"/>
    <col min="14593" max="14593" width="9.140625" style="3" customWidth="1"/>
    <col min="14594" max="14594" width="5.85546875" style="3" customWidth="1"/>
    <col min="14595" max="14595" width="18.7109375" style="3" customWidth="1"/>
    <col min="14596" max="14596" width="35.42578125" style="3" customWidth="1"/>
    <col min="14597" max="14597" width="19.85546875" style="3" customWidth="1"/>
    <col min="14598" max="14601" width="15.7109375" style="3" customWidth="1"/>
    <col min="14602" max="14602" width="17.5703125" style="3" customWidth="1"/>
    <col min="14603" max="14604" width="9.140625" style="3"/>
    <col min="14605" max="14605" width="11.7109375" style="3" bestFit="1" customWidth="1"/>
    <col min="14606" max="14848" width="9.140625" style="3"/>
    <col min="14849" max="14849" width="9.140625" style="3" customWidth="1"/>
    <col min="14850" max="14850" width="5.85546875" style="3" customWidth="1"/>
    <col min="14851" max="14851" width="18.7109375" style="3" customWidth="1"/>
    <col min="14852" max="14852" width="35.42578125" style="3" customWidth="1"/>
    <col min="14853" max="14853" width="19.85546875" style="3" customWidth="1"/>
    <col min="14854" max="14857" width="15.7109375" style="3" customWidth="1"/>
    <col min="14858" max="14858" width="17.5703125" style="3" customWidth="1"/>
    <col min="14859" max="14860" width="9.140625" style="3"/>
    <col min="14861" max="14861" width="11.7109375" style="3" bestFit="1" customWidth="1"/>
    <col min="14862" max="15104" width="9.140625" style="3"/>
    <col min="15105" max="15105" width="9.140625" style="3" customWidth="1"/>
    <col min="15106" max="15106" width="5.85546875" style="3" customWidth="1"/>
    <col min="15107" max="15107" width="18.7109375" style="3" customWidth="1"/>
    <col min="15108" max="15108" width="35.42578125" style="3" customWidth="1"/>
    <col min="15109" max="15109" width="19.85546875" style="3" customWidth="1"/>
    <col min="15110" max="15113" width="15.7109375" style="3" customWidth="1"/>
    <col min="15114" max="15114" width="17.5703125" style="3" customWidth="1"/>
    <col min="15115" max="15116" width="9.140625" style="3"/>
    <col min="15117" max="15117" width="11.7109375" style="3" bestFit="1" customWidth="1"/>
    <col min="15118" max="15360" width="9.140625" style="3"/>
    <col min="15361" max="15361" width="9.140625" style="3" customWidth="1"/>
    <col min="15362" max="15362" width="5.85546875" style="3" customWidth="1"/>
    <col min="15363" max="15363" width="18.7109375" style="3" customWidth="1"/>
    <col min="15364" max="15364" width="35.42578125" style="3" customWidth="1"/>
    <col min="15365" max="15365" width="19.85546875" style="3" customWidth="1"/>
    <col min="15366" max="15369" width="15.7109375" style="3" customWidth="1"/>
    <col min="15370" max="15370" width="17.5703125" style="3" customWidth="1"/>
    <col min="15371" max="15372" width="9.140625" style="3"/>
    <col min="15373" max="15373" width="11.7109375" style="3" bestFit="1" customWidth="1"/>
    <col min="15374" max="15616" width="9.140625" style="3"/>
    <col min="15617" max="15617" width="9.140625" style="3" customWidth="1"/>
    <col min="15618" max="15618" width="5.85546875" style="3" customWidth="1"/>
    <col min="15619" max="15619" width="18.7109375" style="3" customWidth="1"/>
    <col min="15620" max="15620" width="35.42578125" style="3" customWidth="1"/>
    <col min="15621" max="15621" width="19.85546875" style="3" customWidth="1"/>
    <col min="15622" max="15625" width="15.7109375" style="3" customWidth="1"/>
    <col min="15626" max="15626" width="17.5703125" style="3" customWidth="1"/>
    <col min="15627" max="15628" width="9.140625" style="3"/>
    <col min="15629" max="15629" width="11.7109375" style="3" bestFit="1" customWidth="1"/>
    <col min="15630" max="15872" width="9.140625" style="3"/>
    <col min="15873" max="15873" width="9.140625" style="3" customWidth="1"/>
    <col min="15874" max="15874" width="5.85546875" style="3" customWidth="1"/>
    <col min="15875" max="15875" width="18.7109375" style="3" customWidth="1"/>
    <col min="15876" max="15876" width="35.42578125" style="3" customWidth="1"/>
    <col min="15877" max="15877" width="19.85546875" style="3" customWidth="1"/>
    <col min="15878" max="15881" width="15.7109375" style="3" customWidth="1"/>
    <col min="15882" max="15882" width="17.5703125" style="3" customWidth="1"/>
    <col min="15883" max="15884" width="9.140625" style="3"/>
    <col min="15885" max="15885" width="11.7109375" style="3" bestFit="1" customWidth="1"/>
    <col min="15886" max="16128" width="9.140625" style="3"/>
    <col min="16129" max="16129" width="9.140625" style="3" customWidth="1"/>
    <col min="16130" max="16130" width="5.85546875" style="3" customWidth="1"/>
    <col min="16131" max="16131" width="18.7109375" style="3" customWidth="1"/>
    <col min="16132" max="16132" width="35.42578125" style="3" customWidth="1"/>
    <col min="16133" max="16133" width="19.85546875" style="3" customWidth="1"/>
    <col min="16134" max="16137" width="15.7109375" style="3" customWidth="1"/>
    <col min="16138" max="16138" width="17.5703125" style="3" customWidth="1"/>
    <col min="16139" max="16140" width="9.140625" style="3"/>
    <col min="16141" max="16141" width="11.7109375" style="3" bestFit="1" customWidth="1"/>
    <col min="16142" max="16384" width="9.140625" style="3"/>
  </cols>
  <sheetData>
    <row r="1" spans="2:10" x14ac:dyDescent="0.25">
      <c r="D1" s="88"/>
      <c r="J1" s="36" t="s">
        <v>109</v>
      </c>
    </row>
    <row r="2" spans="2:10" x14ac:dyDescent="0.25">
      <c r="D2" s="88"/>
    </row>
    <row r="3" spans="2:10" ht="28.5" customHeight="1" x14ac:dyDescent="0.25">
      <c r="I3" s="125" t="s">
        <v>84</v>
      </c>
      <c r="J3" s="125"/>
    </row>
    <row r="4" spans="2:10" ht="28.5" customHeight="1" x14ac:dyDescent="0.25">
      <c r="D4" s="73"/>
      <c r="I4" s="125" t="s">
        <v>85</v>
      </c>
      <c r="J4" s="125"/>
    </row>
    <row r="5" spans="2:10" ht="28.5" customHeight="1" x14ac:dyDescent="0.25">
      <c r="B5" s="135" t="s">
        <v>66</v>
      </c>
      <c r="C5" s="135"/>
      <c r="D5" s="135"/>
      <c r="E5" s="135"/>
      <c r="F5" s="135"/>
      <c r="G5" s="135"/>
      <c r="H5" s="135"/>
      <c r="I5" s="135"/>
      <c r="J5" s="135"/>
    </row>
    <row r="6" spans="2:10" ht="86.25" customHeight="1" x14ac:dyDescent="0.25">
      <c r="B6" s="126" t="s">
        <v>67</v>
      </c>
      <c r="C6" s="126"/>
      <c r="D6" s="126"/>
      <c r="E6" s="126"/>
      <c r="F6" s="126"/>
      <c r="G6" s="126"/>
      <c r="H6" s="126"/>
      <c r="I6" s="126"/>
      <c r="J6" s="126"/>
    </row>
    <row r="7" spans="2:10" ht="76.5" customHeight="1" x14ac:dyDescent="0.25">
      <c r="B7" s="4"/>
      <c r="C7" s="74" t="s">
        <v>0</v>
      </c>
      <c r="D7" s="74" t="s">
        <v>1</v>
      </c>
      <c r="E7" s="74" t="s">
        <v>2</v>
      </c>
      <c r="F7" s="127" t="s">
        <v>3</v>
      </c>
      <c r="G7" s="128"/>
      <c r="H7" s="6">
        <v>165</v>
      </c>
      <c r="I7" s="3"/>
      <c r="J7" s="7"/>
    </row>
    <row r="8" spans="2:10" ht="30.75" customHeight="1" x14ac:dyDescent="0.25">
      <c r="B8" s="8"/>
      <c r="C8" s="75"/>
      <c r="D8" s="75"/>
      <c r="E8" s="76"/>
      <c r="F8" s="127" t="s">
        <v>4</v>
      </c>
      <c r="G8" s="128"/>
      <c r="H8" s="11">
        <v>44</v>
      </c>
      <c r="I8" s="12"/>
      <c r="J8" s="12"/>
    </row>
    <row r="9" spans="2:10" ht="18.75" customHeight="1" x14ac:dyDescent="0.25">
      <c r="B9" s="129" t="s">
        <v>5</v>
      </c>
      <c r="C9" s="130"/>
      <c r="D9" s="130"/>
      <c r="E9" s="130"/>
      <c r="F9" s="130"/>
      <c r="G9" s="130"/>
      <c r="H9" s="130"/>
      <c r="I9" s="130"/>
      <c r="J9" s="131"/>
    </row>
    <row r="10" spans="2:10" ht="19.5" customHeight="1" x14ac:dyDescent="0.25">
      <c r="B10" s="132"/>
      <c r="C10" s="133"/>
      <c r="D10" s="133"/>
      <c r="E10" s="133"/>
      <c r="F10" s="133"/>
      <c r="G10" s="133"/>
      <c r="H10" s="133"/>
      <c r="I10" s="133"/>
      <c r="J10" s="134"/>
    </row>
    <row r="11" spans="2:10" s="13" customFormat="1" ht="26.25" customHeight="1" x14ac:dyDescent="0.25">
      <c r="B11" s="111" t="s">
        <v>6</v>
      </c>
      <c r="C11" s="111" t="s">
        <v>7</v>
      </c>
      <c r="D11" s="114" t="s">
        <v>8</v>
      </c>
      <c r="E11" s="111" t="s">
        <v>9</v>
      </c>
      <c r="F11" s="117" t="s">
        <v>10</v>
      </c>
      <c r="G11" s="118"/>
      <c r="H11" s="118"/>
      <c r="I11" s="119"/>
      <c r="J11" s="120" t="s">
        <v>11</v>
      </c>
    </row>
    <row r="12" spans="2:10" s="13" customFormat="1" ht="26.25" customHeight="1" x14ac:dyDescent="0.25">
      <c r="B12" s="112"/>
      <c r="C12" s="112"/>
      <c r="D12" s="115"/>
      <c r="E12" s="113"/>
      <c r="F12" s="14" t="s">
        <v>12</v>
      </c>
      <c r="G12" s="14" t="s">
        <v>13</v>
      </c>
      <c r="H12" s="14" t="s">
        <v>14</v>
      </c>
      <c r="I12" s="14" t="s">
        <v>15</v>
      </c>
      <c r="J12" s="121"/>
    </row>
    <row r="13" spans="2:10" s="13" customFormat="1" ht="43.5" customHeight="1" x14ac:dyDescent="0.25">
      <c r="B13" s="113"/>
      <c r="C13" s="113"/>
      <c r="D13" s="116"/>
      <c r="E13" s="122" t="s">
        <v>16</v>
      </c>
      <c r="F13" s="123"/>
      <c r="G13" s="123"/>
      <c r="H13" s="123"/>
      <c r="I13" s="123"/>
      <c r="J13" s="124"/>
    </row>
    <row r="14" spans="2:10" ht="18.75" customHeight="1" x14ac:dyDescent="0.25">
      <c r="B14" s="104">
        <v>1</v>
      </c>
      <c r="C14" s="104">
        <v>346</v>
      </c>
      <c r="D14" s="101" t="s">
        <v>17</v>
      </c>
      <c r="E14" s="15" t="s">
        <v>18</v>
      </c>
      <c r="F14" s="16">
        <v>13118</v>
      </c>
      <c r="G14" s="17">
        <v>14385</v>
      </c>
      <c r="H14" s="17">
        <v>15652</v>
      </c>
      <c r="I14" s="17">
        <v>16919</v>
      </c>
      <c r="J14" s="16"/>
    </row>
    <row r="15" spans="2:10" ht="15.75" customHeight="1" x14ac:dyDescent="0.25">
      <c r="B15" s="105"/>
      <c r="C15" s="105"/>
      <c r="D15" s="102"/>
      <c r="E15" s="15" t="s">
        <v>19</v>
      </c>
      <c r="F15" s="16">
        <v>4853.66</v>
      </c>
      <c r="G15" s="17">
        <f>0.37*G14</f>
        <v>5322.45</v>
      </c>
      <c r="H15" s="17">
        <f>0.37*H14</f>
        <v>5791.24</v>
      </c>
      <c r="I15" s="17">
        <f>0.37*I14</f>
        <v>6260.03</v>
      </c>
      <c r="J15" s="16"/>
    </row>
    <row r="16" spans="2:10" ht="15.75" customHeight="1" x14ac:dyDescent="0.25">
      <c r="B16" s="105"/>
      <c r="C16" s="105"/>
      <c r="D16" s="102"/>
      <c r="E16" s="18" t="s">
        <v>20</v>
      </c>
      <c r="F16" s="19">
        <f>SUM(F14:F15)</f>
        <v>17971.66</v>
      </c>
      <c r="G16" s="19">
        <f>SUM(G14:G15)</f>
        <v>19707.45</v>
      </c>
      <c r="H16" s="19">
        <f>SUM(H14:H15)</f>
        <v>21443.239999999998</v>
      </c>
      <c r="I16" s="19">
        <f>SUM(I14:I15)</f>
        <v>23179.03</v>
      </c>
      <c r="J16" s="16"/>
    </row>
    <row r="17" spans="2:10" ht="15.75" customHeight="1" x14ac:dyDescent="0.25">
      <c r="B17" s="105"/>
      <c r="C17" s="105"/>
      <c r="D17" s="102"/>
      <c r="E17" s="20" t="s">
        <v>21</v>
      </c>
      <c r="F17" s="21">
        <f>[1]ГИС_осн_деньги!F7</f>
        <v>90</v>
      </c>
      <c r="G17" s="21">
        <f>[1]ГИС_осн_деньги!G7</f>
        <v>136</v>
      </c>
      <c r="H17" s="21">
        <f>[1]ГИС_осн_деньги!H7</f>
        <v>136</v>
      </c>
      <c r="I17" s="21">
        <f>[1]ГИС_осн_деньги!I7</f>
        <v>91</v>
      </c>
      <c r="J17" s="21">
        <f>SUM(F17:I17)</f>
        <v>453</v>
      </c>
    </row>
    <row r="18" spans="2:10" ht="15.75" customHeight="1" x14ac:dyDescent="0.25">
      <c r="B18" s="106"/>
      <c r="C18" s="106"/>
      <c r="D18" s="103"/>
      <c r="E18" s="22" t="s">
        <v>11</v>
      </c>
      <c r="F18" s="23">
        <f>(F14*$D$8*$C$8+$E$8*$D$8+F15*$C$8)*F17</f>
        <v>0</v>
      </c>
      <c r="G18" s="23">
        <f>(G14*$D$8*$C$8+$E$8*$D$8+G15*$C$8)*G17</f>
        <v>0</v>
      </c>
      <c r="H18" s="23">
        <f>(H14*$D$8*$C$8+$E$8*$D$8+H15*$C$8)*H17</f>
        <v>0</v>
      </c>
      <c r="I18" s="23">
        <f>(I14*$D$8*$C$8+$E$8*$D$8+I15*$C$8)*I17</f>
        <v>0</v>
      </c>
      <c r="J18" s="23">
        <f>SUM(F18:I18)</f>
        <v>0</v>
      </c>
    </row>
    <row r="19" spans="2:10" ht="15.75" customHeight="1" x14ac:dyDescent="0.25">
      <c r="B19" s="104">
        <v>2</v>
      </c>
      <c r="C19" s="104">
        <v>102</v>
      </c>
      <c r="D19" s="101" t="s">
        <v>22</v>
      </c>
      <c r="E19" s="15" t="s">
        <v>18</v>
      </c>
      <c r="F19" s="16">
        <v>18717</v>
      </c>
      <c r="G19" s="17">
        <v>19978</v>
      </c>
      <c r="H19" s="17">
        <v>23808</v>
      </c>
      <c r="I19" s="17">
        <v>26341</v>
      </c>
      <c r="J19" s="16"/>
    </row>
    <row r="20" spans="2:10" ht="15.75" customHeight="1" x14ac:dyDescent="0.25">
      <c r="B20" s="105"/>
      <c r="C20" s="105"/>
      <c r="D20" s="102"/>
      <c r="E20" s="15" t="s">
        <v>19</v>
      </c>
      <c r="F20" s="16">
        <v>6925</v>
      </c>
      <c r="G20" s="17">
        <v>7392</v>
      </c>
      <c r="H20" s="17">
        <v>8809</v>
      </c>
      <c r="I20" s="17">
        <v>9746</v>
      </c>
      <c r="J20" s="16"/>
    </row>
    <row r="21" spans="2:10" ht="15.75" customHeight="1" x14ac:dyDescent="0.25">
      <c r="B21" s="105"/>
      <c r="C21" s="105"/>
      <c r="D21" s="102"/>
      <c r="E21" s="18" t="s">
        <v>20</v>
      </c>
      <c r="F21" s="19">
        <f>SUM(F19:F20)</f>
        <v>25642</v>
      </c>
      <c r="G21" s="19">
        <f>SUM(G19:G20)</f>
        <v>27370</v>
      </c>
      <c r="H21" s="19">
        <f>SUM(H19:H20)</f>
        <v>32617</v>
      </c>
      <c r="I21" s="19">
        <f>SUM(I19:I20)</f>
        <v>36087</v>
      </c>
      <c r="J21" s="16"/>
    </row>
    <row r="22" spans="2:10" ht="15.75" customHeight="1" x14ac:dyDescent="0.25">
      <c r="B22" s="105"/>
      <c r="C22" s="105"/>
      <c r="D22" s="102"/>
      <c r="E22" s="20" t="s">
        <v>21</v>
      </c>
      <c r="F22" s="21">
        <f>[1]ГИС_осн_деньги!F12</f>
        <v>24</v>
      </c>
      <c r="G22" s="21">
        <f>[1]ГИС_осн_деньги!G12</f>
        <v>36</v>
      </c>
      <c r="H22" s="21">
        <f>[1]ГИС_осн_деньги!H12</f>
        <v>36</v>
      </c>
      <c r="I22" s="21">
        <f>[1]ГИС_осн_деньги!I12</f>
        <v>24</v>
      </c>
      <c r="J22" s="21">
        <f>SUM(F22:I22)</f>
        <v>120</v>
      </c>
    </row>
    <row r="23" spans="2:10" ht="15.75" customHeight="1" x14ac:dyDescent="0.25">
      <c r="B23" s="106"/>
      <c r="C23" s="106"/>
      <c r="D23" s="103"/>
      <c r="E23" s="22" t="s">
        <v>11</v>
      </c>
      <c r="F23" s="23">
        <f>(F19*$D$8*$C$8+$E$8*$D$8+F20*$C$8)*F22</f>
        <v>0</v>
      </c>
      <c r="G23" s="23">
        <f>(G19*$D$8*$C$8+$E$8*$D$8+G20*$C$8)*G22</f>
        <v>0</v>
      </c>
      <c r="H23" s="23">
        <f>(H19*$D$8*$C$8+$E$8*$D$8+H20*$C$8)*H22</f>
        <v>0</v>
      </c>
      <c r="I23" s="23">
        <f>(I19*$D$8*$C$8+$E$8*$D$8+I20*$C$8)*I22</f>
        <v>0</v>
      </c>
      <c r="J23" s="23">
        <f>SUM(F23:I23)</f>
        <v>0</v>
      </c>
    </row>
    <row r="24" spans="2:10" ht="15.75" customHeight="1" x14ac:dyDescent="0.25">
      <c r="B24" s="104">
        <v>3</v>
      </c>
      <c r="C24" s="104">
        <v>108</v>
      </c>
      <c r="D24" s="101" t="s">
        <v>23</v>
      </c>
      <c r="E24" s="15" t="s">
        <v>18</v>
      </c>
      <c r="F24" s="16">
        <v>18340</v>
      </c>
      <c r="G24" s="17">
        <v>21094</v>
      </c>
      <c r="H24" s="17">
        <v>22559</v>
      </c>
      <c r="I24" s="17">
        <v>24870</v>
      </c>
      <c r="J24" s="16"/>
    </row>
    <row r="25" spans="2:10" ht="15.75" customHeight="1" x14ac:dyDescent="0.25">
      <c r="B25" s="105"/>
      <c r="C25" s="105"/>
      <c r="D25" s="102"/>
      <c r="E25" s="15" t="s">
        <v>19</v>
      </c>
      <c r="F25" s="16">
        <v>6786</v>
      </c>
      <c r="G25" s="17">
        <v>7805</v>
      </c>
      <c r="H25" s="17">
        <v>8347</v>
      </c>
      <c r="I25" s="17">
        <v>9202</v>
      </c>
      <c r="J25" s="16"/>
    </row>
    <row r="26" spans="2:10" ht="15.75" customHeight="1" x14ac:dyDescent="0.25">
      <c r="B26" s="105"/>
      <c r="C26" s="105"/>
      <c r="D26" s="102"/>
      <c r="E26" s="18" t="s">
        <v>20</v>
      </c>
      <c r="F26" s="19">
        <f>SUM(F24:F25)</f>
        <v>25126</v>
      </c>
      <c r="G26" s="19">
        <f>SUM(G24:G25)</f>
        <v>28899</v>
      </c>
      <c r="H26" s="19">
        <f>SUM(H24:H25)</f>
        <v>30906</v>
      </c>
      <c r="I26" s="19">
        <f>SUM(I24:I25)</f>
        <v>34072</v>
      </c>
      <c r="J26" s="16"/>
    </row>
    <row r="27" spans="2:10" ht="15.75" customHeight="1" x14ac:dyDescent="0.25">
      <c r="B27" s="105"/>
      <c r="C27" s="105"/>
      <c r="D27" s="102"/>
      <c r="E27" s="20" t="s">
        <v>21</v>
      </c>
      <c r="F27" s="21">
        <f>[1]ГИС_осн_деньги!F17</f>
        <v>27</v>
      </c>
      <c r="G27" s="21">
        <f>[1]ГИС_осн_деньги!G17</f>
        <v>42</v>
      </c>
      <c r="H27" s="21">
        <f>[1]ГИС_осн_деньги!H17</f>
        <v>42</v>
      </c>
      <c r="I27" s="21">
        <f>[1]ГИС_осн_деньги!I17</f>
        <v>28</v>
      </c>
      <c r="J27" s="21">
        <f>SUM(F27:I27)</f>
        <v>139</v>
      </c>
    </row>
    <row r="28" spans="2:10" ht="15.75" customHeight="1" x14ac:dyDescent="0.25">
      <c r="B28" s="106"/>
      <c r="C28" s="106"/>
      <c r="D28" s="103"/>
      <c r="E28" s="22" t="s">
        <v>11</v>
      </c>
      <c r="F28" s="23">
        <f>(F24*$D$8*$C$8+$E$8*$D$8+F25*$C$8)*F27</f>
        <v>0</v>
      </c>
      <c r="G28" s="23">
        <f>(G24*$D$8*$C$8+$E$8*$D$8+G25*$C$8)*G27</f>
        <v>0</v>
      </c>
      <c r="H28" s="23">
        <f>(H24*$D$8*$C$8+$E$8*$D$8+H25*$C$8)*H27</f>
        <v>0</v>
      </c>
      <c r="I28" s="23">
        <f>(I24*$D$8*$C$8+$E$8*$D$8+I25*$C$8)*I27</f>
        <v>0</v>
      </c>
      <c r="J28" s="23">
        <f>SUM(F28:I28)</f>
        <v>0</v>
      </c>
    </row>
    <row r="29" spans="2:10" ht="15.75" customHeight="1" x14ac:dyDescent="0.25">
      <c r="B29" s="104">
        <v>4</v>
      </c>
      <c r="C29" s="104">
        <v>113</v>
      </c>
      <c r="D29" s="101" t="s">
        <v>24</v>
      </c>
      <c r="E29" s="15" t="s">
        <v>18</v>
      </c>
      <c r="F29" s="16">
        <v>40189</v>
      </c>
      <c r="G29" s="17">
        <v>45463</v>
      </c>
      <c r="H29" s="17">
        <v>50736</v>
      </c>
      <c r="I29" s="17">
        <v>56985</v>
      </c>
      <c r="J29" s="16"/>
    </row>
    <row r="30" spans="2:10" ht="15.75" customHeight="1" x14ac:dyDescent="0.25">
      <c r="B30" s="105"/>
      <c r="C30" s="105"/>
      <c r="D30" s="102"/>
      <c r="E30" s="15" t="s">
        <v>19</v>
      </c>
      <c r="F30" s="16">
        <v>14870</v>
      </c>
      <c r="G30" s="17">
        <v>16821</v>
      </c>
      <c r="H30" s="17">
        <v>18772</v>
      </c>
      <c r="I30" s="17">
        <v>21084</v>
      </c>
      <c r="J30" s="16"/>
    </row>
    <row r="31" spans="2:10" ht="15.75" customHeight="1" x14ac:dyDescent="0.25">
      <c r="B31" s="105"/>
      <c r="C31" s="105"/>
      <c r="D31" s="102"/>
      <c r="E31" s="18" t="s">
        <v>20</v>
      </c>
      <c r="F31" s="19">
        <f>SUM(F29:F30)</f>
        <v>55059</v>
      </c>
      <c r="G31" s="19">
        <f>SUM(G29:G30)</f>
        <v>62284</v>
      </c>
      <c r="H31" s="19">
        <f>SUM(H29:H30)</f>
        <v>69508</v>
      </c>
      <c r="I31" s="19">
        <f>SUM(I29:I30)</f>
        <v>78069</v>
      </c>
      <c r="J31" s="16"/>
    </row>
    <row r="32" spans="2:10" ht="15.75" customHeight="1" x14ac:dyDescent="0.25">
      <c r="B32" s="105"/>
      <c r="C32" s="105"/>
      <c r="D32" s="102"/>
      <c r="E32" s="20" t="s">
        <v>21</v>
      </c>
      <c r="F32" s="21">
        <f>[1]ГИС_осн_деньги!F22</f>
        <v>3</v>
      </c>
      <c r="G32" s="21">
        <f>[1]ГИС_осн_деньги!G22</f>
        <v>4</v>
      </c>
      <c r="H32" s="21">
        <f>[1]ГИС_осн_деньги!H22</f>
        <v>4</v>
      </c>
      <c r="I32" s="21">
        <f>[1]ГИС_осн_деньги!I22</f>
        <v>3</v>
      </c>
      <c r="J32" s="21">
        <f>SUM(F32:I32)</f>
        <v>14</v>
      </c>
    </row>
    <row r="33" spans="2:10" ht="15.75" customHeight="1" x14ac:dyDescent="0.25">
      <c r="B33" s="106"/>
      <c r="C33" s="106"/>
      <c r="D33" s="103"/>
      <c r="E33" s="22" t="s">
        <v>11</v>
      </c>
      <c r="F33" s="23">
        <f>(F29*$D$8*$C$8+$E$8*$D$8+F30*$C$8)*F32</f>
        <v>0</v>
      </c>
      <c r="G33" s="23">
        <f>(G29*$D$8*$C$8+$E$8*$D$8+G30*$C$8)*G32</f>
        <v>0</v>
      </c>
      <c r="H33" s="23">
        <f>(H29*$D$8*$C$8+$E$8*$D$8+H30*$C$8)*H32</f>
        <v>0</v>
      </c>
      <c r="I33" s="23">
        <f>(I29*$D$8*$C$8+$E$8*$D$8+I30*$C$8)*I32</f>
        <v>0</v>
      </c>
      <c r="J33" s="23">
        <f>SUM(F33:I33)</f>
        <v>0</v>
      </c>
    </row>
    <row r="34" spans="2:10" ht="15.75" customHeight="1" x14ac:dyDescent="0.25">
      <c r="B34" s="104">
        <v>5</v>
      </c>
      <c r="C34" s="104">
        <v>109</v>
      </c>
      <c r="D34" s="101" t="s">
        <v>25</v>
      </c>
      <c r="E34" s="15" t="s">
        <v>18</v>
      </c>
      <c r="F34" s="16">
        <v>4396</v>
      </c>
      <c r="G34" s="17">
        <v>4859</v>
      </c>
      <c r="H34" s="17">
        <v>5322</v>
      </c>
      <c r="I34" s="17">
        <v>5785</v>
      </c>
      <c r="J34" s="16"/>
    </row>
    <row r="35" spans="2:10" ht="15.75" customHeight="1" x14ac:dyDescent="0.25">
      <c r="B35" s="105"/>
      <c r="C35" s="105"/>
      <c r="D35" s="102"/>
      <c r="E35" s="15" t="s">
        <v>19</v>
      </c>
      <c r="F35" s="16"/>
      <c r="G35" s="17"/>
      <c r="H35" s="17"/>
      <c r="I35" s="17"/>
      <c r="J35" s="16"/>
    </row>
    <row r="36" spans="2:10" ht="15.75" customHeight="1" x14ac:dyDescent="0.25">
      <c r="B36" s="105"/>
      <c r="C36" s="105"/>
      <c r="D36" s="102"/>
      <c r="E36" s="18" t="s">
        <v>20</v>
      </c>
      <c r="F36" s="19">
        <f>SUM(F34:F35)</f>
        <v>4396</v>
      </c>
      <c r="G36" s="19">
        <f>SUM(G34:G35)</f>
        <v>4859</v>
      </c>
      <c r="H36" s="19">
        <f>SUM(H34:H35)</f>
        <v>5322</v>
      </c>
      <c r="I36" s="19">
        <f>SUM(I34:I35)</f>
        <v>5785</v>
      </c>
      <c r="J36" s="16"/>
    </row>
    <row r="37" spans="2:10" ht="15.75" customHeight="1" x14ac:dyDescent="0.25">
      <c r="B37" s="105"/>
      <c r="C37" s="105"/>
      <c r="D37" s="102"/>
      <c r="E37" s="20" t="s">
        <v>21</v>
      </c>
      <c r="F37" s="21">
        <f>[1]ГИС_осн_деньги!F27</f>
        <v>12</v>
      </c>
      <c r="G37" s="21">
        <f>[1]ГИС_осн_деньги!G27</f>
        <v>18</v>
      </c>
      <c r="H37" s="21">
        <f>[1]ГИС_осн_деньги!H27</f>
        <v>18</v>
      </c>
      <c r="I37" s="21">
        <f>[1]ГИС_осн_деньги!I27</f>
        <v>12</v>
      </c>
      <c r="J37" s="21">
        <f>SUM(F37:I37)</f>
        <v>60</v>
      </c>
    </row>
    <row r="38" spans="2:10" ht="15.75" customHeight="1" x14ac:dyDescent="0.25">
      <c r="B38" s="106"/>
      <c r="C38" s="106"/>
      <c r="D38" s="103"/>
      <c r="E38" s="22" t="s">
        <v>11</v>
      </c>
      <c r="F38" s="23">
        <f>(F34*$D$8*$C$8+$E$8*$D$8+F35*$C$8)*F37</f>
        <v>0</v>
      </c>
      <c r="G38" s="23">
        <f>(G34*$D$8*$C$8+$E$8*$D$8+G35*$C$8)*G37</f>
        <v>0</v>
      </c>
      <c r="H38" s="23">
        <f>(H34*$D$8*$C$8+$E$8*$D$8+H35*$C$8)*H37</f>
        <v>0</v>
      </c>
      <c r="I38" s="23">
        <f>(I34*$D$8*$C$8+$E$8*$D$8+I35*$C$8)*I37</f>
        <v>0</v>
      </c>
      <c r="J38" s="23">
        <f>SUM(F38:I38)</f>
        <v>0</v>
      </c>
    </row>
    <row r="39" spans="2:10" ht="15.75" customHeight="1" x14ac:dyDescent="0.25">
      <c r="B39" s="104">
        <v>6</v>
      </c>
      <c r="C39" s="104">
        <v>172</v>
      </c>
      <c r="D39" s="101" t="s">
        <v>26</v>
      </c>
      <c r="E39" s="15" t="s">
        <v>18</v>
      </c>
      <c r="F39" s="16">
        <v>203975</v>
      </c>
      <c r="G39" s="17">
        <v>219225</v>
      </c>
      <c r="H39" s="17">
        <v>234400</v>
      </c>
      <c r="I39" s="17"/>
      <c r="J39" s="16"/>
    </row>
    <row r="40" spans="2:10" ht="15.75" customHeight="1" x14ac:dyDescent="0.25">
      <c r="B40" s="105"/>
      <c r="C40" s="105"/>
      <c r="D40" s="102"/>
      <c r="E40" s="15" t="s">
        <v>19</v>
      </c>
      <c r="F40" s="16">
        <v>50994</v>
      </c>
      <c r="G40" s="17">
        <v>54806</v>
      </c>
      <c r="H40" s="17">
        <v>58600</v>
      </c>
      <c r="I40" s="17"/>
      <c r="J40" s="16"/>
    </row>
    <row r="41" spans="2:10" ht="15.75" customHeight="1" x14ac:dyDescent="0.25">
      <c r="B41" s="105"/>
      <c r="C41" s="105"/>
      <c r="D41" s="102"/>
      <c r="E41" s="18" t="s">
        <v>20</v>
      </c>
      <c r="F41" s="19">
        <v>254969</v>
      </c>
      <c r="G41" s="19">
        <v>274031</v>
      </c>
      <c r="H41" s="19">
        <v>293000</v>
      </c>
      <c r="I41" s="19">
        <f>SUM(I39:I40)</f>
        <v>0</v>
      </c>
      <c r="J41" s="16"/>
    </row>
    <row r="42" spans="2:10" ht="15.75" customHeight="1" x14ac:dyDescent="0.25">
      <c r="B42" s="105"/>
      <c r="C42" s="105"/>
      <c r="D42" s="102"/>
      <c r="E42" s="20" t="s">
        <v>21</v>
      </c>
      <c r="F42" s="21">
        <f>[1]ГИС_осн_деньги!F42</f>
        <v>3</v>
      </c>
      <c r="G42" s="21">
        <f>[1]ГИС_осн_деньги!G42</f>
        <v>3</v>
      </c>
      <c r="H42" s="21">
        <f>[1]ГИС_осн_деньги!H42</f>
        <v>3</v>
      </c>
      <c r="I42" s="21">
        <f>[1]ГИС_осн_деньги!I42</f>
        <v>2</v>
      </c>
      <c r="J42" s="21">
        <f>SUM(F42:I42)</f>
        <v>11</v>
      </c>
    </row>
    <row r="43" spans="2:10" ht="15.75" customHeight="1" x14ac:dyDescent="0.25">
      <c r="B43" s="106"/>
      <c r="C43" s="106"/>
      <c r="D43" s="103"/>
      <c r="E43" s="22" t="s">
        <v>11</v>
      </c>
      <c r="F43" s="23">
        <f>(F39*$D$8*$C$8+$E$8*$D$8+F40*$C$8)*F42</f>
        <v>0</v>
      </c>
      <c r="G43" s="23">
        <f>(G39*$D$8*$C$8+$E$8*$D$8+G40*$C$8)*G42</f>
        <v>0</v>
      </c>
      <c r="H43" s="23">
        <f>(H39*$D$8*$C$8+$E$8*$D$8+H40*$C$8)*H42</f>
        <v>0</v>
      </c>
      <c r="I43" s="23">
        <f>(I39*$D$8*$C$8+$E$8*$D$8+I40*$C$8)*I42</f>
        <v>0</v>
      </c>
      <c r="J43" s="23">
        <f>SUM(F43:I43)</f>
        <v>0</v>
      </c>
    </row>
    <row r="44" spans="2:10" ht="15.75" customHeight="1" x14ac:dyDescent="0.25">
      <c r="B44" s="104">
        <v>7</v>
      </c>
      <c r="C44" s="104">
        <v>174</v>
      </c>
      <c r="D44" s="101" t="s">
        <v>27</v>
      </c>
      <c r="E44" s="15" t="s">
        <v>18</v>
      </c>
      <c r="F44" s="16">
        <v>337922</v>
      </c>
      <c r="G44" s="17">
        <f>F44</f>
        <v>337922</v>
      </c>
      <c r="H44" s="17">
        <f>F44</f>
        <v>337922</v>
      </c>
      <c r="I44" s="17">
        <f>F44</f>
        <v>337922</v>
      </c>
      <c r="J44" s="16"/>
    </row>
    <row r="45" spans="2:10" ht="15.75" customHeight="1" x14ac:dyDescent="0.25">
      <c r="B45" s="105"/>
      <c r="C45" s="105"/>
      <c r="D45" s="102"/>
      <c r="E45" s="15" t="s">
        <v>19</v>
      </c>
      <c r="F45" s="16">
        <v>101377</v>
      </c>
      <c r="G45" s="17">
        <f>F45</f>
        <v>101377</v>
      </c>
      <c r="H45" s="17">
        <f>F45</f>
        <v>101377</v>
      </c>
      <c r="I45" s="17">
        <f>F45</f>
        <v>101377</v>
      </c>
      <c r="J45" s="16"/>
    </row>
    <row r="46" spans="2:10" ht="15.75" customHeight="1" x14ac:dyDescent="0.25">
      <c r="B46" s="105"/>
      <c r="C46" s="105"/>
      <c r="D46" s="102"/>
      <c r="E46" s="18" t="s">
        <v>20</v>
      </c>
      <c r="F46" s="19">
        <f>SUM(F44:F45)</f>
        <v>439299</v>
      </c>
      <c r="G46" s="19">
        <f>SUM(G44:G45)</f>
        <v>439299</v>
      </c>
      <c r="H46" s="19">
        <f>SUM(H44:H45)</f>
        <v>439299</v>
      </c>
      <c r="I46" s="19">
        <f>SUM(I44:I45)</f>
        <v>439299</v>
      </c>
      <c r="J46" s="16"/>
    </row>
    <row r="47" spans="2:10" ht="15.75" customHeight="1" x14ac:dyDescent="0.25">
      <c r="B47" s="105"/>
      <c r="C47" s="105"/>
      <c r="D47" s="102"/>
      <c r="E47" s="20" t="s">
        <v>21</v>
      </c>
      <c r="F47" s="21">
        <f>[1]ГИС_осн_деньги!F47</f>
        <v>5</v>
      </c>
      <c r="G47" s="21">
        <f>[1]ГИС_осн_деньги!G47</f>
        <v>7</v>
      </c>
      <c r="H47" s="21">
        <f>[1]ГИС_осн_деньги!H47</f>
        <v>7</v>
      </c>
      <c r="I47" s="21">
        <f>[1]ГИС_осн_деньги!I47</f>
        <v>5</v>
      </c>
      <c r="J47" s="21">
        <f>SUM(F47:I47)</f>
        <v>24</v>
      </c>
    </row>
    <row r="48" spans="2:10" ht="15.75" customHeight="1" x14ac:dyDescent="0.25">
      <c r="B48" s="106"/>
      <c r="C48" s="106"/>
      <c r="D48" s="103"/>
      <c r="E48" s="22" t="s">
        <v>11</v>
      </c>
      <c r="F48" s="23">
        <f>(F44*$D$8*$C$8+$E$8*$D$8+F45*$C$8)*F47</f>
        <v>0</v>
      </c>
      <c r="G48" s="23">
        <f>(G44*$D$8*$C$8+$E$8*$D$8+G45*$C$8)*G47</f>
        <v>0</v>
      </c>
      <c r="H48" s="23">
        <f>(H44*$D$8*$C$8+$E$8*$D$8+H45*$C$8)*H47</f>
        <v>0</v>
      </c>
      <c r="I48" s="23">
        <f>(I44*$D$8*$C$8+$E$8*$D$8+I45*$C$8)*I47</f>
        <v>0</v>
      </c>
      <c r="J48" s="23">
        <f>SUM(F48:I48)</f>
        <v>0</v>
      </c>
    </row>
    <row r="49" spans="2:10" ht="26.25" customHeight="1" x14ac:dyDescent="0.25">
      <c r="B49" s="104">
        <v>8</v>
      </c>
      <c r="C49" s="104">
        <v>312</v>
      </c>
      <c r="D49" s="101" t="s">
        <v>28</v>
      </c>
      <c r="E49" s="15" t="s">
        <v>18</v>
      </c>
      <c r="F49" s="16">
        <v>56102</v>
      </c>
      <c r="G49" s="17">
        <v>63798</v>
      </c>
      <c r="H49" s="17">
        <v>70293</v>
      </c>
      <c r="I49" s="17">
        <v>76789</v>
      </c>
      <c r="J49" s="16"/>
    </row>
    <row r="50" spans="2:10" ht="26.25" customHeight="1" x14ac:dyDescent="0.25">
      <c r="B50" s="105"/>
      <c r="C50" s="105"/>
      <c r="D50" s="102"/>
      <c r="E50" s="15" t="s">
        <v>19</v>
      </c>
      <c r="F50" s="16">
        <v>20758</v>
      </c>
      <c r="G50" s="17">
        <v>23605</v>
      </c>
      <c r="H50" s="17">
        <v>26008</v>
      </c>
      <c r="I50" s="17">
        <v>28412</v>
      </c>
      <c r="J50" s="16"/>
    </row>
    <row r="51" spans="2:10" ht="26.25" customHeight="1" x14ac:dyDescent="0.25">
      <c r="B51" s="105"/>
      <c r="C51" s="105"/>
      <c r="D51" s="102"/>
      <c r="E51" s="18" t="s">
        <v>20</v>
      </c>
      <c r="F51" s="19">
        <f>SUM(F49:F50)</f>
        <v>76860</v>
      </c>
      <c r="G51" s="19">
        <f>SUM(G49:G50)</f>
        <v>87403</v>
      </c>
      <c r="H51" s="19">
        <f>SUM(H49:H50)</f>
        <v>96301</v>
      </c>
      <c r="I51" s="19">
        <f>SUM(I49:I50)</f>
        <v>105201</v>
      </c>
      <c r="J51" s="16"/>
    </row>
    <row r="52" spans="2:10" ht="26.25" customHeight="1" x14ac:dyDescent="0.25">
      <c r="B52" s="105"/>
      <c r="C52" s="105"/>
      <c r="D52" s="102"/>
      <c r="E52" s="20" t="s">
        <v>21</v>
      </c>
      <c r="F52" s="21">
        <f>[1]ГИС_осн_деньги!F57</f>
        <v>26</v>
      </c>
      <c r="G52" s="21">
        <f>[1]ГИС_осн_деньги!G57</f>
        <v>39</v>
      </c>
      <c r="H52" s="21">
        <f>[1]ГИС_осн_деньги!H57</f>
        <v>39</v>
      </c>
      <c r="I52" s="21">
        <f>[1]ГИС_осн_деньги!I57</f>
        <v>27</v>
      </c>
      <c r="J52" s="21">
        <f>SUM(F52:I52)</f>
        <v>131</v>
      </c>
    </row>
    <row r="53" spans="2:10" ht="26.25" customHeight="1" x14ac:dyDescent="0.25">
      <c r="B53" s="106"/>
      <c r="C53" s="106"/>
      <c r="D53" s="103"/>
      <c r="E53" s="22" t="s">
        <v>11</v>
      </c>
      <c r="F53" s="23">
        <f>(F49*$D$8*$C$8+$E$8*$D$8+F50*$C$8)*F52</f>
        <v>0</v>
      </c>
      <c r="G53" s="23">
        <f>(G49*$D$8*$C$8+$E$8*$D$8+G50*$C$8)*G52</f>
        <v>0</v>
      </c>
      <c r="H53" s="23">
        <f>(H49*$D$8*$C$8+$E$8*$D$8+H50*$C$8)*H52</f>
        <v>0</v>
      </c>
      <c r="I53" s="23">
        <f>(I49*$D$8*$C$8+$E$8*$D$8+I50*$C$8)*I52</f>
        <v>0</v>
      </c>
      <c r="J53" s="23">
        <f>SUM(F53:I53)</f>
        <v>0</v>
      </c>
    </row>
    <row r="54" spans="2:10" ht="15.75" customHeight="1" x14ac:dyDescent="0.25">
      <c r="B54" s="104">
        <v>9</v>
      </c>
      <c r="C54" s="104">
        <v>314</v>
      </c>
      <c r="D54" s="101" t="s">
        <v>29</v>
      </c>
      <c r="E54" s="15" t="s">
        <v>18</v>
      </c>
      <c r="F54" s="16">
        <v>33093</v>
      </c>
      <c r="G54" s="17">
        <v>34360</v>
      </c>
      <c r="H54" s="17">
        <v>35627</v>
      </c>
      <c r="I54" s="17">
        <v>36894</v>
      </c>
      <c r="J54" s="16"/>
    </row>
    <row r="55" spans="2:10" ht="15.75" customHeight="1" x14ac:dyDescent="0.25">
      <c r="B55" s="105"/>
      <c r="C55" s="105"/>
      <c r="D55" s="102"/>
      <c r="E55" s="15" t="s">
        <v>19</v>
      </c>
      <c r="F55" s="16">
        <v>12244</v>
      </c>
      <c r="G55" s="17">
        <v>12713</v>
      </c>
      <c r="H55" s="17">
        <v>13182</v>
      </c>
      <c r="I55" s="17">
        <v>13651</v>
      </c>
      <c r="J55" s="16"/>
    </row>
    <row r="56" spans="2:10" ht="15.75" customHeight="1" x14ac:dyDescent="0.25">
      <c r="B56" s="105"/>
      <c r="C56" s="105"/>
      <c r="D56" s="102"/>
      <c r="E56" s="18" t="s">
        <v>20</v>
      </c>
      <c r="F56" s="19">
        <f>SUM(F54:F55)</f>
        <v>45337</v>
      </c>
      <c r="G56" s="19">
        <f>SUM(G54:G55)</f>
        <v>47073</v>
      </c>
      <c r="H56" s="19">
        <f>SUM(H54:H55)</f>
        <v>48809</v>
      </c>
      <c r="I56" s="19">
        <f>SUM(I54:I55)</f>
        <v>50545</v>
      </c>
      <c r="J56" s="16"/>
    </row>
    <row r="57" spans="2:10" ht="15.75" customHeight="1" x14ac:dyDescent="0.25">
      <c r="B57" s="105"/>
      <c r="C57" s="105"/>
      <c r="D57" s="102"/>
      <c r="E57" s="20" t="s">
        <v>21</v>
      </c>
      <c r="F57" s="21">
        <f>[1]ГИС_осн_деньги!F62</f>
        <v>7</v>
      </c>
      <c r="G57" s="21">
        <f>[1]ГИС_осн_деньги!G62</f>
        <v>11</v>
      </c>
      <c r="H57" s="21">
        <f>[1]ГИС_осн_деньги!H62</f>
        <v>11</v>
      </c>
      <c r="I57" s="21">
        <f>[1]ГИС_осн_деньги!I62</f>
        <v>7</v>
      </c>
      <c r="J57" s="21">
        <f>SUM(F57:I57)</f>
        <v>36</v>
      </c>
    </row>
    <row r="58" spans="2:10" ht="15.75" customHeight="1" x14ac:dyDescent="0.25">
      <c r="B58" s="106"/>
      <c r="C58" s="106"/>
      <c r="D58" s="103"/>
      <c r="E58" s="22" t="s">
        <v>11</v>
      </c>
      <c r="F58" s="23">
        <f>(F54*$D$8*$C$8+$E$8*$D$8+F55*$C$8)*F57</f>
        <v>0</v>
      </c>
      <c r="G58" s="23">
        <f>(G54*$D$8*$C$8+$E$8*$D$8+G55*$C$8)*G57</f>
        <v>0</v>
      </c>
      <c r="H58" s="23">
        <f>(H54*$D$8*$C$8+$E$8*$D$8+H55*$C$8)*H57</f>
        <v>0</v>
      </c>
      <c r="I58" s="23">
        <f>(I54*$D$8*$C$8+$E$8*$D$8+I55*$C$8)*I57</f>
        <v>0</v>
      </c>
      <c r="J58" s="23">
        <f>SUM(F58:I58)</f>
        <v>0</v>
      </c>
    </row>
    <row r="59" spans="2:10" ht="23.25" customHeight="1" x14ac:dyDescent="0.25">
      <c r="B59" s="104">
        <v>10</v>
      </c>
      <c r="C59" s="104">
        <v>318</v>
      </c>
      <c r="D59" s="101" t="s">
        <v>30</v>
      </c>
      <c r="E59" s="15" t="s">
        <v>18</v>
      </c>
      <c r="F59" s="16">
        <v>40810</v>
      </c>
      <c r="G59" s="17">
        <v>44323</v>
      </c>
      <c r="H59" s="17">
        <v>47837</v>
      </c>
      <c r="I59" s="17">
        <v>51351</v>
      </c>
      <c r="J59" s="16"/>
    </row>
    <row r="60" spans="2:10" ht="23.25" customHeight="1" x14ac:dyDescent="0.25">
      <c r="B60" s="105"/>
      <c r="C60" s="105"/>
      <c r="D60" s="102"/>
      <c r="E60" s="15" t="s">
        <v>19</v>
      </c>
      <c r="F60" s="16">
        <v>15100</v>
      </c>
      <c r="G60" s="17">
        <v>16400</v>
      </c>
      <c r="H60" s="17">
        <v>17700</v>
      </c>
      <c r="I60" s="17">
        <v>19000</v>
      </c>
      <c r="J60" s="16"/>
    </row>
    <row r="61" spans="2:10" ht="23.25" customHeight="1" x14ac:dyDescent="0.25">
      <c r="B61" s="105"/>
      <c r="C61" s="105"/>
      <c r="D61" s="102"/>
      <c r="E61" s="18" t="s">
        <v>20</v>
      </c>
      <c r="F61" s="19">
        <f>SUM(F59:F60)</f>
        <v>55910</v>
      </c>
      <c r="G61" s="19">
        <f>SUM(G59:G60)</f>
        <v>60723</v>
      </c>
      <c r="H61" s="19">
        <f>SUM(H59:H60)</f>
        <v>65537</v>
      </c>
      <c r="I61" s="19">
        <f>SUM(I59:I60)</f>
        <v>70351</v>
      </c>
      <c r="J61" s="16"/>
    </row>
    <row r="62" spans="2:10" ht="23.25" customHeight="1" x14ac:dyDescent="0.25">
      <c r="B62" s="105"/>
      <c r="C62" s="105"/>
      <c r="D62" s="102"/>
      <c r="E62" s="20" t="s">
        <v>21</v>
      </c>
      <c r="F62" s="21">
        <f>[1]ГИС_осн_деньги!F77</f>
        <v>7</v>
      </c>
      <c r="G62" s="21">
        <f>[1]ГИС_осн_деньги!G77</f>
        <v>11</v>
      </c>
      <c r="H62" s="21">
        <f>[1]ГИС_осн_деньги!H77</f>
        <v>11</v>
      </c>
      <c r="I62" s="21">
        <f>[1]ГИС_осн_деньги!I77</f>
        <v>7</v>
      </c>
      <c r="J62" s="21">
        <f>SUM(F62:I62)</f>
        <v>36</v>
      </c>
    </row>
    <row r="63" spans="2:10" ht="23.25" customHeight="1" x14ac:dyDescent="0.25">
      <c r="B63" s="106"/>
      <c r="C63" s="106"/>
      <c r="D63" s="103"/>
      <c r="E63" s="22" t="s">
        <v>11</v>
      </c>
      <c r="F63" s="23">
        <f>(F59*$D$8*$C$8+$E$8*$D$8+F60*$C$8)*F62</f>
        <v>0</v>
      </c>
      <c r="G63" s="23">
        <f>(G59*$D$8*$C$8+$E$8*$D$8+G60*$C$8)*G62</f>
        <v>0</v>
      </c>
      <c r="H63" s="23">
        <f>(H59*$D$8*$C$8+$E$8*$D$8+H60*$C$8)*H62</f>
        <v>0</v>
      </c>
      <c r="I63" s="23">
        <f>(I59*$D$8*$C$8+$E$8*$D$8+I60*$C$8)*I62</f>
        <v>0</v>
      </c>
      <c r="J63" s="23">
        <f>SUM(F63:I63)</f>
        <v>0</v>
      </c>
    </row>
    <row r="64" spans="2:10" ht="15.75" customHeight="1" x14ac:dyDescent="0.25">
      <c r="B64" s="104">
        <v>11</v>
      </c>
      <c r="C64" s="104">
        <v>327</v>
      </c>
      <c r="D64" s="101" t="s">
        <v>32</v>
      </c>
      <c r="E64" s="15" t="s">
        <v>18</v>
      </c>
      <c r="F64" s="16">
        <v>41985</v>
      </c>
      <c r="G64" s="17">
        <v>48379</v>
      </c>
      <c r="H64" s="17">
        <v>54772</v>
      </c>
      <c r="I64" s="17">
        <v>61166</v>
      </c>
      <c r="J64" s="16"/>
    </row>
    <row r="65" spans="2:10" ht="15.75" customHeight="1" x14ac:dyDescent="0.25">
      <c r="B65" s="105"/>
      <c r="C65" s="105"/>
      <c r="D65" s="102"/>
      <c r="E65" s="15" t="s">
        <v>19</v>
      </c>
      <c r="F65" s="16">
        <v>15534</v>
      </c>
      <c r="G65" s="17">
        <v>17900</v>
      </c>
      <c r="H65" s="17">
        <v>20266</v>
      </c>
      <c r="I65" s="17">
        <v>22631</v>
      </c>
      <c r="J65" s="16"/>
    </row>
    <row r="66" spans="2:10" ht="15.75" customHeight="1" x14ac:dyDescent="0.25">
      <c r="B66" s="105"/>
      <c r="C66" s="105"/>
      <c r="D66" s="102"/>
      <c r="E66" s="18" t="s">
        <v>20</v>
      </c>
      <c r="F66" s="19">
        <f>SUM(F64:F65)</f>
        <v>57519</v>
      </c>
      <c r="G66" s="19">
        <f>SUM(G64:G65)</f>
        <v>66279</v>
      </c>
      <c r="H66" s="19">
        <f>SUM(H64:H65)</f>
        <v>75038</v>
      </c>
      <c r="I66" s="19">
        <f>SUM(I64:I65)</f>
        <v>83797</v>
      </c>
      <c r="J66" s="16"/>
    </row>
    <row r="67" spans="2:10" ht="15.75" customHeight="1" x14ac:dyDescent="0.25">
      <c r="B67" s="105"/>
      <c r="C67" s="105"/>
      <c r="D67" s="102"/>
      <c r="E67" s="20" t="s">
        <v>21</v>
      </c>
      <c r="F67" s="21">
        <f>[1]ГИС_осн_деньги!F87</f>
        <v>1</v>
      </c>
      <c r="G67" s="21">
        <f>[1]ГИС_осн_деньги!G87</f>
        <v>1</v>
      </c>
      <c r="H67" s="21">
        <f>[1]ГИС_осн_деньги!H87</f>
        <v>1</v>
      </c>
      <c r="I67" s="21">
        <f>[1]ГИС_осн_деньги!I87</f>
        <v>1</v>
      </c>
      <c r="J67" s="21">
        <f>SUM(F67:I67)</f>
        <v>4</v>
      </c>
    </row>
    <row r="68" spans="2:10" ht="15.75" customHeight="1" x14ac:dyDescent="0.25">
      <c r="B68" s="106"/>
      <c r="C68" s="106"/>
      <c r="D68" s="103"/>
      <c r="E68" s="22" t="s">
        <v>11</v>
      </c>
      <c r="F68" s="23">
        <f>(F64*$D$8*$C$8+$E$8*$D$8+F65*$C$8)*F67</f>
        <v>0</v>
      </c>
      <c r="G68" s="23">
        <f>(G64*$D$8*$C$8+$E$8*$D$8+G65*$C$8)*G67</f>
        <v>0</v>
      </c>
      <c r="H68" s="23">
        <f>(H64*$D$8*$C$8+$E$8*$D$8+H65*$C$8)*H67</f>
        <v>0</v>
      </c>
      <c r="I68" s="23">
        <f>(I64*$D$8*$C$8+$E$8*$D$8+I65*$C$8)*I67</f>
        <v>0</v>
      </c>
      <c r="J68" s="23">
        <f>SUM(F68:I68)</f>
        <v>0</v>
      </c>
    </row>
    <row r="69" spans="2:10" ht="15.75" customHeight="1" x14ac:dyDescent="0.25">
      <c r="B69" s="104">
        <v>12</v>
      </c>
      <c r="C69" s="104">
        <v>328</v>
      </c>
      <c r="D69" s="101" t="s">
        <v>33</v>
      </c>
      <c r="E69" s="15" t="s">
        <v>18</v>
      </c>
      <c r="F69" s="16">
        <v>36484</v>
      </c>
      <c r="G69" s="17">
        <v>42878</v>
      </c>
      <c r="H69" s="17">
        <v>49272</v>
      </c>
      <c r="I69" s="17">
        <v>55665</v>
      </c>
      <c r="J69" s="16"/>
    </row>
    <row r="70" spans="2:10" ht="15.75" customHeight="1" x14ac:dyDescent="0.25">
      <c r="B70" s="105"/>
      <c r="C70" s="105"/>
      <c r="D70" s="102"/>
      <c r="E70" s="15" t="s">
        <v>19</v>
      </c>
      <c r="F70" s="16">
        <v>13499</v>
      </c>
      <c r="G70" s="17">
        <v>15865</v>
      </c>
      <c r="H70" s="17">
        <v>18231</v>
      </c>
      <c r="I70" s="17">
        <v>20596</v>
      </c>
      <c r="J70" s="16"/>
    </row>
    <row r="71" spans="2:10" ht="15.75" customHeight="1" x14ac:dyDescent="0.25">
      <c r="B71" s="105"/>
      <c r="C71" s="105"/>
      <c r="D71" s="102"/>
      <c r="E71" s="18" t="s">
        <v>20</v>
      </c>
      <c r="F71" s="19">
        <f>SUM(F69:F70)</f>
        <v>49983</v>
      </c>
      <c r="G71" s="19">
        <f>SUM(G69:G70)</f>
        <v>58743</v>
      </c>
      <c r="H71" s="19">
        <f>SUM(H69:H70)</f>
        <v>67503</v>
      </c>
      <c r="I71" s="19">
        <f>SUM(I69:I70)</f>
        <v>76261</v>
      </c>
      <c r="J71" s="16"/>
    </row>
    <row r="72" spans="2:10" ht="15.75" customHeight="1" x14ac:dyDescent="0.25">
      <c r="B72" s="105"/>
      <c r="C72" s="105"/>
      <c r="D72" s="102"/>
      <c r="E72" s="20" t="s">
        <v>21</v>
      </c>
      <c r="F72" s="21">
        <f>[1]ГИС_осн_деньги!F92</f>
        <v>2</v>
      </c>
      <c r="G72" s="21">
        <f>[1]ГИС_осн_деньги!G92</f>
        <v>3</v>
      </c>
      <c r="H72" s="21">
        <f>[1]ГИС_осн_деньги!H92</f>
        <v>3</v>
      </c>
      <c r="I72" s="21">
        <f>[1]ГИС_осн_деньги!I92</f>
        <v>2</v>
      </c>
      <c r="J72" s="21">
        <f>SUM(F72:I72)</f>
        <v>10</v>
      </c>
    </row>
    <row r="73" spans="2:10" ht="15.75" customHeight="1" x14ac:dyDescent="0.25">
      <c r="B73" s="106"/>
      <c r="C73" s="106"/>
      <c r="D73" s="103"/>
      <c r="E73" s="22" t="s">
        <v>11</v>
      </c>
      <c r="F73" s="23">
        <f>(F69*$D$8*$C$8+$E$8*$D$8+F70*$C$8)*F72</f>
        <v>0</v>
      </c>
      <c r="G73" s="23">
        <f>(G69*$D$8*$C$8+$E$8*$D$8+G70*$C$8)*G72</f>
        <v>0</v>
      </c>
      <c r="H73" s="23">
        <f>(H69*$D$8*$C$8+$E$8*$D$8+H70*$C$8)*H72</f>
        <v>0</v>
      </c>
      <c r="I73" s="23">
        <f>(I69*$D$8*$C$8+$E$8*$D$8+I70*$C$8)*I72</f>
        <v>0</v>
      </c>
      <c r="J73" s="23">
        <f>SUM(F73:I73)</f>
        <v>0</v>
      </c>
    </row>
    <row r="74" spans="2:10" ht="15.75" customHeight="1" x14ac:dyDescent="0.25">
      <c r="B74" s="104">
        <v>13</v>
      </c>
      <c r="C74" s="104">
        <v>345</v>
      </c>
      <c r="D74" s="101" t="s">
        <v>34</v>
      </c>
      <c r="E74" s="15" t="s">
        <v>18</v>
      </c>
      <c r="F74" s="16">
        <v>22938</v>
      </c>
      <c r="G74" s="17">
        <v>28622</v>
      </c>
      <c r="H74" s="17">
        <v>34307</v>
      </c>
      <c r="I74" s="17">
        <v>39992</v>
      </c>
      <c r="J74" s="16"/>
    </row>
    <row r="75" spans="2:10" ht="15.75" customHeight="1" x14ac:dyDescent="0.25">
      <c r="B75" s="105"/>
      <c r="C75" s="105"/>
      <c r="D75" s="102"/>
      <c r="E75" s="15" t="s">
        <v>19</v>
      </c>
      <c r="F75" s="16">
        <v>8487</v>
      </c>
      <c r="G75" s="17">
        <v>10590</v>
      </c>
      <c r="H75" s="17">
        <v>12694</v>
      </c>
      <c r="I75" s="17">
        <v>14797</v>
      </c>
      <c r="J75" s="16"/>
    </row>
    <row r="76" spans="2:10" ht="15.75" customHeight="1" x14ac:dyDescent="0.25">
      <c r="B76" s="105"/>
      <c r="C76" s="105"/>
      <c r="D76" s="102"/>
      <c r="E76" s="18" t="s">
        <v>20</v>
      </c>
      <c r="F76" s="19">
        <f>SUM(F74:F75)</f>
        <v>31425</v>
      </c>
      <c r="G76" s="19">
        <f>SUM(G74:G75)</f>
        <v>39212</v>
      </c>
      <c r="H76" s="19">
        <f>SUM(H74:H75)</f>
        <v>47001</v>
      </c>
      <c r="I76" s="19">
        <f>SUM(I74:I75)</f>
        <v>54789</v>
      </c>
      <c r="J76" s="16"/>
    </row>
    <row r="77" spans="2:10" ht="15.75" customHeight="1" x14ac:dyDescent="0.25">
      <c r="B77" s="105"/>
      <c r="C77" s="105"/>
      <c r="D77" s="102"/>
      <c r="E77" s="20" t="s">
        <v>21</v>
      </c>
      <c r="F77" s="21">
        <f>[1]ГИС_осн_деньги!F97</f>
        <v>1</v>
      </c>
      <c r="G77" s="21">
        <f>[1]ГИС_осн_деньги!G97</f>
        <v>1</v>
      </c>
      <c r="H77" s="21">
        <f>[1]ГИС_осн_деньги!H97</f>
        <v>1</v>
      </c>
      <c r="I77" s="21">
        <f>[1]ГИС_осн_деньги!I97</f>
        <v>1</v>
      </c>
      <c r="J77" s="21">
        <f>SUM(F77:I77)</f>
        <v>4</v>
      </c>
    </row>
    <row r="78" spans="2:10" ht="15.75" customHeight="1" x14ac:dyDescent="0.25">
      <c r="B78" s="106"/>
      <c r="C78" s="106"/>
      <c r="D78" s="103"/>
      <c r="E78" s="22" t="s">
        <v>11</v>
      </c>
      <c r="F78" s="23">
        <f>(F74*$D$8*$C$8+$E$8*$D$8+F75*$C$8)*F77</f>
        <v>0</v>
      </c>
      <c r="G78" s="23">
        <f>(G74*$D$8*$C$8+$E$8*$D$8+G75*$C$8)*G77</f>
        <v>0</v>
      </c>
      <c r="H78" s="23">
        <f>(H74*$D$8*$C$8+$E$8*$D$8+H75*$C$8)*H77</f>
        <v>0</v>
      </c>
      <c r="I78" s="23">
        <f>(I74*$D$8*$C$8+$E$8*$D$8+I75*$C$8)*I77</f>
        <v>0</v>
      </c>
      <c r="J78" s="23">
        <f>SUM(F78:I78)</f>
        <v>0</v>
      </c>
    </row>
    <row r="79" spans="2:10" ht="15.75" customHeight="1" x14ac:dyDescent="0.25">
      <c r="B79" s="104">
        <v>14</v>
      </c>
      <c r="C79" s="104">
        <v>354</v>
      </c>
      <c r="D79" s="101" t="s">
        <v>35</v>
      </c>
      <c r="E79" s="15" t="s">
        <v>18</v>
      </c>
      <c r="F79" s="16">
        <v>28638</v>
      </c>
      <c r="G79" s="17">
        <v>33251</v>
      </c>
      <c r="H79" s="17">
        <v>37865</v>
      </c>
      <c r="I79" s="17">
        <v>42478</v>
      </c>
      <c r="J79" s="16"/>
    </row>
    <row r="80" spans="2:10" ht="15.75" customHeight="1" x14ac:dyDescent="0.25">
      <c r="B80" s="105"/>
      <c r="C80" s="105"/>
      <c r="D80" s="102"/>
      <c r="E80" s="15" t="s">
        <v>19</v>
      </c>
      <c r="F80" s="16">
        <v>10596</v>
      </c>
      <c r="G80" s="17">
        <v>12303</v>
      </c>
      <c r="H80" s="17">
        <v>14010</v>
      </c>
      <c r="I80" s="17">
        <v>15717</v>
      </c>
      <c r="J80" s="16"/>
    </row>
    <row r="81" spans="2:10" ht="15.75" customHeight="1" x14ac:dyDescent="0.25">
      <c r="B81" s="105"/>
      <c r="C81" s="105"/>
      <c r="D81" s="102"/>
      <c r="E81" s="18" t="s">
        <v>20</v>
      </c>
      <c r="F81" s="19">
        <f>SUM(F79:F80)</f>
        <v>39234</v>
      </c>
      <c r="G81" s="19">
        <f>SUM(G79:G80)</f>
        <v>45554</v>
      </c>
      <c r="H81" s="19">
        <f>SUM(H79:H80)</f>
        <v>51875</v>
      </c>
      <c r="I81" s="19">
        <f>SUM(I79:I80)</f>
        <v>58195</v>
      </c>
      <c r="J81" s="16"/>
    </row>
    <row r="82" spans="2:10" ht="15.75" customHeight="1" x14ac:dyDescent="0.25">
      <c r="B82" s="105"/>
      <c r="C82" s="105"/>
      <c r="D82" s="102"/>
      <c r="E82" s="20" t="s">
        <v>21</v>
      </c>
      <c r="F82" s="21">
        <f>[1]ГИС_осн_деньги!F102</f>
        <v>1</v>
      </c>
      <c r="G82" s="21">
        <f>[1]ГИС_осн_деньги!G102</f>
        <v>2</v>
      </c>
      <c r="H82" s="21">
        <f>[1]ГИС_осн_деньги!H102</f>
        <v>2</v>
      </c>
      <c r="I82" s="21">
        <f>[1]ГИС_осн_деньги!I102</f>
        <v>1</v>
      </c>
      <c r="J82" s="21">
        <f>SUM(F82:I82)</f>
        <v>6</v>
      </c>
    </row>
    <row r="83" spans="2:10" ht="15.75" customHeight="1" x14ac:dyDescent="0.25">
      <c r="B83" s="106"/>
      <c r="C83" s="106"/>
      <c r="D83" s="103"/>
      <c r="E83" s="22" t="s">
        <v>11</v>
      </c>
      <c r="F83" s="23">
        <f>(F79*$D$8*$C$8+$E$8*$D$8+F80*$C$8)*F82</f>
        <v>0</v>
      </c>
      <c r="G83" s="23">
        <f>(G79*$D$8*$C$8+$E$8*$D$8+G80*$C$8)*G82</f>
        <v>0</v>
      </c>
      <c r="H83" s="23">
        <f>(H79*$D$8*$C$8+$E$8*$D$8+H80*$C$8)*H82</f>
        <v>0</v>
      </c>
      <c r="I83" s="23">
        <f>(I79*$D$8*$C$8+$E$8*$D$8+I80*$C$8)*I82</f>
        <v>0</v>
      </c>
      <c r="J83" s="23">
        <f>SUM(F83:I83)</f>
        <v>0</v>
      </c>
    </row>
    <row r="84" spans="2:10" ht="15.75" customHeight="1" x14ac:dyDescent="0.25">
      <c r="B84" s="104">
        <v>15</v>
      </c>
      <c r="C84" s="104">
        <v>372</v>
      </c>
      <c r="D84" s="101" t="s">
        <v>36</v>
      </c>
      <c r="E84" s="15" t="s">
        <v>18</v>
      </c>
      <c r="F84" s="16">
        <v>29127</v>
      </c>
      <c r="G84" s="17">
        <v>29127</v>
      </c>
      <c r="H84" s="17">
        <v>29127</v>
      </c>
      <c r="I84" s="17">
        <v>29127</v>
      </c>
      <c r="J84" s="16"/>
    </row>
    <row r="85" spans="2:10" ht="15.75" customHeight="1" x14ac:dyDescent="0.25">
      <c r="B85" s="105"/>
      <c r="C85" s="105"/>
      <c r="D85" s="102"/>
      <c r="E85" s="15" t="s">
        <v>19</v>
      </c>
      <c r="F85" s="16"/>
      <c r="G85" s="17"/>
      <c r="H85" s="17"/>
      <c r="I85" s="17"/>
      <c r="J85" s="16"/>
    </row>
    <row r="86" spans="2:10" ht="15.75" customHeight="1" x14ac:dyDescent="0.25">
      <c r="B86" s="105"/>
      <c r="C86" s="105"/>
      <c r="D86" s="102"/>
      <c r="E86" s="18" t="s">
        <v>20</v>
      </c>
      <c r="F86" s="19">
        <f>SUM(F84:F85)</f>
        <v>29127</v>
      </c>
      <c r="G86" s="19">
        <f>SUM(G84:G85)</f>
        <v>29127</v>
      </c>
      <c r="H86" s="19">
        <f>SUM(H84:H85)</f>
        <v>29127</v>
      </c>
      <c r="I86" s="19">
        <f>SUM(I84:I85)</f>
        <v>29127</v>
      </c>
      <c r="J86" s="16"/>
    </row>
    <row r="87" spans="2:10" ht="15.75" customHeight="1" x14ac:dyDescent="0.25">
      <c r="B87" s="105"/>
      <c r="C87" s="105"/>
      <c r="D87" s="102"/>
      <c r="E87" s="20" t="s">
        <v>21</v>
      </c>
      <c r="F87" s="21">
        <f>[1]ГИС_осн_деньги!F107</f>
        <v>40</v>
      </c>
      <c r="G87" s="21">
        <f>[1]ГИС_осн_деньги!G107</f>
        <v>60</v>
      </c>
      <c r="H87" s="21">
        <f>[1]ГИС_осн_деньги!H107</f>
        <v>60</v>
      </c>
      <c r="I87" s="21">
        <f>[1]ГИС_осн_деньги!I107</f>
        <v>40</v>
      </c>
      <c r="J87" s="21">
        <f>SUM(F87:I87)</f>
        <v>200</v>
      </c>
    </row>
    <row r="88" spans="2:10" ht="15.75" customHeight="1" x14ac:dyDescent="0.25">
      <c r="B88" s="106"/>
      <c r="C88" s="106"/>
      <c r="D88" s="103"/>
      <c r="E88" s="22" t="s">
        <v>11</v>
      </c>
      <c r="F88" s="23">
        <f>(F84*$D$8*$C$8+$E$8*$D$8+F85*$C$8)*F87</f>
        <v>0</v>
      </c>
      <c r="G88" s="23">
        <f>(G84*$D$8*$C$8+$E$8*$D$8+G85*$C$8)*G87</f>
        <v>0</v>
      </c>
      <c r="H88" s="23">
        <f>(H84*$D$8*$C$8+$E$8*$D$8+H85*$C$8)*H87</f>
        <v>0</v>
      </c>
      <c r="I88" s="23">
        <f>(I84*$D$8*$C$8+$E$8*$D$8+I85*$C$8)*I87</f>
        <v>0</v>
      </c>
      <c r="J88" s="23">
        <f>SUM(F88:I88)</f>
        <v>0</v>
      </c>
    </row>
    <row r="89" spans="2:10" ht="15.75" customHeight="1" x14ac:dyDescent="0.25">
      <c r="B89" s="104">
        <v>16</v>
      </c>
      <c r="C89" s="104">
        <v>373</v>
      </c>
      <c r="D89" s="101" t="s">
        <v>37</v>
      </c>
      <c r="E89" s="15" t="s">
        <v>18</v>
      </c>
      <c r="F89" s="16">
        <v>52464</v>
      </c>
      <c r="G89" s="17">
        <v>52464</v>
      </c>
      <c r="H89" s="17">
        <v>52464</v>
      </c>
      <c r="I89" s="17">
        <v>52464</v>
      </c>
      <c r="J89" s="16"/>
    </row>
    <row r="90" spans="2:10" ht="15.75" customHeight="1" x14ac:dyDescent="0.25">
      <c r="B90" s="105"/>
      <c r="C90" s="105"/>
      <c r="D90" s="102"/>
      <c r="E90" s="15" t="s">
        <v>19</v>
      </c>
      <c r="F90" s="16"/>
      <c r="G90" s="17"/>
      <c r="H90" s="17"/>
      <c r="I90" s="17"/>
      <c r="J90" s="16"/>
    </row>
    <row r="91" spans="2:10" ht="15.75" customHeight="1" x14ac:dyDescent="0.25">
      <c r="B91" s="105"/>
      <c r="C91" s="105"/>
      <c r="D91" s="102"/>
      <c r="E91" s="18" t="s">
        <v>20</v>
      </c>
      <c r="F91" s="19">
        <f>SUM(F89:F90)</f>
        <v>52464</v>
      </c>
      <c r="G91" s="19">
        <f>SUM(G89:G90)</f>
        <v>52464</v>
      </c>
      <c r="H91" s="19">
        <f>SUM(H89:H90)</f>
        <v>52464</v>
      </c>
      <c r="I91" s="19">
        <f>SUM(I89:I90)</f>
        <v>52464</v>
      </c>
      <c r="J91" s="16"/>
    </row>
    <row r="92" spans="2:10" ht="15.75" customHeight="1" x14ac:dyDescent="0.25">
      <c r="B92" s="105"/>
      <c r="C92" s="105"/>
      <c r="D92" s="102"/>
      <c r="E92" s="20" t="s">
        <v>21</v>
      </c>
      <c r="F92" s="21">
        <f>[1]ГИС_осн_деньги!F112</f>
        <v>8</v>
      </c>
      <c r="G92" s="21">
        <f>[1]ГИС_осн_деньги!G112</f>
        <v>12</v>
      </c>
      <c r="H92" s="21">
        <f>[1]ГИС_осн_деньги!H112</f>
        <v>12</v>
      </c>
      <c r="I92" s="21">
        <f>[1]ГИС_осн_деньги!I112</f>
        <v>8</v>
      </c>
      <c r="J92" s="21">
        <f>SUM(F92:I92)</f>
        <v>40</v>
      </c>
    </row>
    <row r="93" spans="2:10" ht="15.75" customHeight="1" x14ac:dyDescent="0.25">
      <c r="B93" s="106"/>
      <c r="C93" s="106"/>
      <c r="D93" s="103"/>
      <c r="E93" s="22" t="s">
        <v>11</v>
      </c>
      <c r="F93" s="23">
        <f>(F89*$D$8*$C$8+$E$8*$D$8+F90*$C$8)*F92</f>
        <v>0</v>
      </c>
      <c r="G93" s="23">
        <f>(G89*$D$8*$C$8+$E$8*$D$8+G90*$C$8)*G92</f>
        <v>0</v>
      </c>
      <c r="H93" s="23">
        <f>(H89*$D$8*$C$8+$E$8*$D$8+H90*$C$8)*H92</f>
        <v>0</v>
      </c>
      <c r="I93" s="23">
        <f>(I89*$D$8*$C$8+$E$8*$D$8+I90*$C$8)*I92</f>
        <v>0</v>
      </c>
      <c r="J93" s="23">
        <f>SUM(F93:I93)</f>
        <v>0</v>
      </c>
    </row>
    <row r="94" spans="2:10" ht="55.5" customHeight="1" x14ac:dyDescent="0.25">
      <c r="B94" s="104">
        <v>17</v>
      </c>
      <c r="C94" s="104">
        <v>598</v>
      </c>
      <c r="D94" s="101" t="s">
        <v>38</v>
      </c>
      <c r="E94" s="15" t="s">
        <v>39</v>
      </c>
      <c r="F94" s="16">
        <v>1823</v>
      </c>
      <c r="G94" s="17">
        <v>1823</v>
      </c>
      <c r="H94" s="17">
        <v>1823</v>
      </c>
      <c r="I94" s="17">
        <v>1823</v>
      </c>
      <c r="J94" s="16"/>
    </row>
    <row r="95" spans="2:10" ht="15.75" customHeight="1" x14ac:dyDescent="0.25">
      <c r="B95" s="105"/>
      <c r="C95" s="105"/>
      <c r="D95" s="102"/>
      <c r="E95" s="15"/>
      <c r="F95" s="16"/>
      <c r="G95" s="17"/>
      <c r="H95" s="17"/>
      <c r="I95" s="17"/>
      <c r="J95" s="16"/>
    </row>
    <row r="96" spans="2:10" ht="15.75" customHeight="1" x14ac:dyDescent="0.25">
      <c r="B96" s="105"/>
      <c r="C96" s="105"/>
      <c r="D96" s="102"/>
      <c r="E96" s="15"/>
      <c r="F96" s="16"/>
      <c r="G96" s="17"/>
      <c r="H96" s="17"/>
      <c r="I96" s="17"/>
      <c r="J96" s="16"/>
    </row>
    <row r="97" spans="1:12" ht="15.75" customHeight="1" x14ac:dyDescent="0.25">
      <c r="B97" s="105"/>
      <c r="C97" s="105"/>
      <c r="D97" s="102"/>
      <c r="E97" s="15" t="s">
        <v>19</v>
      </c>
      <c r="F97" s="16"/>
      <c r="G97" s="17"/>
      <c r="H97" s="17"/>
      <c r="I97" s="17"/>
      <c r="J97" s="16"/>
    </row>
    <row r="98" spans="1:12" ht="15.75" customHeight="1" x14ac:dyDescent="0.25">
      <c r="B98" s="105"/>
      <c r="C98" s="105"/>
      <c r="D98" s="102"/>
      <c r="E98" s="18" t="s">
        <v>20</v>
      </c>
      <c r="F98" s="19">
        <f>SUM(F94:F97)</f>
        <v>1823</v>
      </c>
      <c r="G98" s="19">
        <f>SUM(G94:G97)</f>
        <v>1823</v>
      </c>
      <c r="H98" s="19">
        <f>SUM(H94:H97)</f>
        <v>1823</v>
      </c>
      <c r="I98" s="19">
        <f>SUM(I94:I97)</f>
        <v>1823</v>
      </c>
      <c r="J98" s="16"/>
    </row>
    <row r="99" spans="1:12" ht="30" x14ac:dyDescent="0.25">
      <c r="B99" s="105"/>
      <c r="C99" s="105"/>
      <c r="D99" s="102"/>
      <c r="E99" s="20" t="s">
        <v>40</v>
      </c>
      <c r="F99" s="21">
        <f>[1]ГИС_осн_деньги!F117</f>
        <v>1268</v>
      </c>
      <c r="G99" s="21">
        <f>[1]ГИС_осн_деньги!G117</f>
        <v>1904</v>
      </c>
      <c r="H99" s="21">
        <f>[1]ГИС_осн_деньги!H117</f>
        <v>1904</v>
      </c>
      <c r="I99" s="21">
        <f>[1]ГИС_осн_деньги!I117</f>
        <v>1268</v>
      </c>
      <c r="J99" s="21">
        <f>SUM(F99:I99)</f>
        <v>6344</v>
      </c>
    </row>
    <row r="100" spans="1:12" ht="15.75" customHeight="1" x14ac:dyDescent="0.25">
      <c r="B100" s="106"/>
      <c r="C100" s="106"/>
      <c r="D100" s="103"/>
      <c r="E100" s="22" t="s">
        <v>11</v>
      </c>
      <c r="F100" s="23">
        <f>F99*F98*$D$8*$C$8</f>
        <v>0</v>
      </c>
      <c r="G100" s="23">
        <f>G99*G98*$D$8*$C$8</f>
        <v>0</v>
      </c>
      <c r="H100" s="23">
        <f>H99*H98*$D$8*$C$8</f>
        <v>0</v>
      </c>
      <c r="I100" s="23">
        <f>I99*I98*$D$8*$C$8</f>
        <v>0</v>
      </c>
      <c r="J100" s="23">
        <f>SUM(F100:I100)</f>
        <v>0</v>
      </c>
    </row>
    <row r="101" spans="1:12" ht="15.75" customHeight="1" x14ac:dyDescent="0.25">
      <c r="B101" s="104">
        <v>18</v>
      </c>
      <c r="C101" s="104">
        <v>376</v>
      </c>
      <c r="D101" s="101" t="s">
        <v>41</v>
      </c>
      <c r="E101" s="15" t="s">
        <v>18</v>
      </c>
      <c r="F101" s="16">
        <v>89505</v>
      </c>
      <c r="G101" s="16">
        <v>89505</v>
      </c>
      <c r="H101" s="16">
        <v>89505</v>
      </c>
      <c r="I101" s="16">
        <v>89505</v>
      </c>
      <c r="J101" s="16"/>
    </row>
    <row r="102" spans="1:12" ht="15.75" customHeight="1" x14ac:dyDescent="0.25">
      <c r="B102" s="105"/>
      <c r="C102" s="105"/>
      <c r="D102" s="102"/>
      <c r="E102" s="15" t="s">
        <v>19</v>
      </c>
      <c r="F102" s="16"/>
      <c r="G102" s="17"/>
      <c r="H102" s="17"/>
      <c r="I102" s="17"/>
      <c r="J102" s="16"/>
    </row>
    <row r="103" spans="1:12" ht="15.75" customHeight="1" x14ac:dyDescent="0.25">
      <c r="B103" s="105"/>
      <c r="C103" s="105"/>
      <c r="D103" s="102"/>
      <c r="E103" s="18" t="s">
        <v>20</v>
      </c>
      <c r="F103" s="19">
        <f>SUM(F101:F102)</f>
        <v>89505</v>
      </c>
      <c r="G103" s="19">
        <f>SUM(G101:G102)</f>
        <v>89505</v>
      </c>
      <c r="H103" s="19">
        <f>SUM(H101:H102)</f>
        <v>89505</v>
      </c>
      <c r="I103" s="19">
        <f>SUM(I101:I102)</f>
        <v>89505</v>
      </c>
      <c r="J103" s="16"/>
    </row>
    <row r="104" spans="1:12" ht="15.75" customHeight="1" x14ac:dyDescent="0.25">
      <c r="B104" s="105"/>
      <c r="C104" s="105"/>
      <c r="D104" s="102"/>
      <c r="E104" s="20" t="s">
        <v>21</v>
      </c>
      <c r="F104" s="21">
        <f>[1]ГИС_осн_деньги!F124</f>
        <v>1</v>
      </c>
      <c r="G104" s="21">
        <f>[1]ГИС_осн_деньги!G124</f>
        <v>1</v>
      </c>
      <c r="H104" s="21">
        <f>[1]ГИС_осн_деньги!H124</f>
        <v>1</v>
      </c>
      <c r="I104" s="21">
        <f>[1]ГИС_осн_деньги!I124</f>
        <v>0</v>
      </c>
      <c r="J104" s="21">
        <f>SUM(F104:I104)</f>
        <v>3</v>
      </c>
    </row>
    <row r="105" spans="1:12" ht="15.75" customHeight="1" x14ac:dyDescent="0.25">
      <c r="B105" s="106"/>
      <c r="C105" s="106"/>
      <c r="D105" s="103"/>
      <c r="E105" s="22" t="s">
        <v>11</v>
      </c>
      <c r="F105" s="23">
        <f>(F101*$D$8*$C$8+$E$8*$D$8+F102*$C$8)*F104</f>
        <v>0</v>
      </c>
      <c r="G105" s="23">
        <f>(G101*$D$8*$C$8+$E$8*$D$8+G102*$C$8)*G104</f>
        <v>0</v>
      </c>
      <c r="H105" s="23">
        <f>(H101*$D$8*$C$8+$E$8*$D$8+H102*$C$8)*H104</f>
        <v>0</v>
      </c>
      <c r="I105" s="23">
        <f>(I101*$D$8*$C$8+$E$8*$D$8+I102*$C$8)*I104</f>
        <v>0</v>
      </c>
      <c r="J105" s="23">
        <f>SUM(F105:I105)</f>
        <v>0</v>
      </c>
    </row>
    <row r="106" spans="1:12" s="7" customFormat="1" ht="35.25" customHeight="1" x14ac:dyDescent="0.25">
      <c r="B106" s="28"/>
      <c r="C106" s="28"/>
      <c r="D106" s="107" t="s">
        <v>42</v>
      </c>
      <c r="E106" s="108"/>
      <c r="F106" s="29">
        <f>F104+F92+F87+F82+F77+F72+F67+F62+F57+F52+F47+F42+F37+F32+F27+F22+F17</f>
        <v>258</v>
      </c>
      <c r="G106" s="29">
        <f>G104+G92+G87+G82+G77+G72+G67+G62+G57+G52+G47+G42+G37+G32+G27+G22+G17</f>
        <v>387</v>
      </c>
      <c r="H106" s="29">
        <f>H104+H92+H87+H82+H77+H72+H67+H62+H57+H52+H47+H42+H37+H32+H27+H22+H17</f>
        <v>387</v>
      </c>
      <c r="I106" s="29">
        <f>I104+I92+I87+I82+I77+I72+I67+I62+I57+I52+I47+I42+I37+I32+I27+I22+I17</f>
        <v>259</v>
      </c>
      <c r="J106" s="29">
        <f>SUM(F106:I106)</f>
        <v>1291</v>
      </c>
    </row>
    <row r="107" spans="1:12" s="7" customFormat="1" ht="45" customHeight="1" x14ac:dyDescent="0.25">
      <c r="B107" s="28"/>
      <c r="C107" s="28"/>
      <c r="D107" s="109" t="s">
        <v>90</v>
      </c>
      <c r="E107" s="110"/>
      <c r="F107" s="30">
        <f>F105+F100+F93+F88+F83+F78+F73+F68+F63+F58+F53+F48+F43+F38+F33+F28+F23+F18</f>
        <v>0</v>
      </c>
      <c r="G107" s="30">
        <f>G105+G100+G93+G88+G83+G78+G73+G68+G63+G58+G53+G48+G43+G38+G33+G28+G23+G18</f>
        <v>0</v>
      </c>
      <c r="H107" s="30">
        <f>H105+H100+H93+H88+H83+H78+H73+H68+H63+H58+H53+H48+H43+H38+H33+H28+H23+H18</f>
        <v>0</v>
      </c>
      <c r="I107" s="30">
        <f>I105+I100+I93+I88+I83+I78+I73+I68+I63+I58+I53+I48+I43+I38+I33+I28+I23+I18</f>
        <v>0</v>
      </c>
      <c r="J107" s="30">
        <f>SUM(F107:I107)</f>
        <v>0</v>
      </c>
    </row>
    <row r="108" spans="1:12" s="7" customFormat="1" ht="31.5" customHeight="1" x14ac:dyDescent="0.25">
      <c r="B108" s="28"/>
      <c r="C108" s="97"/>
      <c r="D108" s="97"/>
      <c r="E108" s="97"/>
      <c r="F108" s="97"/>
      <c r="G108" s="97"/>
      <c r="H108" s="97"/>
      <c r="I108" s="97"/>
      <c r="J108" s="32"/>
    </row>
    <row r="109" spans="1:12" ht="33" customHeight="1" x14ac:dyDescent="0.25">
      <c r="A109" s="92" t="s">
        <v>95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77"/>
      <c r="L109" s="77"/>
    </row>
    <row r="110" spans="1:12" ht="111" customHeight="1" x14ac:dyDescent="0.25">
      <c r="A110" s="99" t="s">
        <v>43</v>
      </c>
      <c r="B110" s="99"/>
      <c r="C110" s="99"/>
      <c r="D110" s="99"/>
      <c r="E110" s="99"/>
      <c r="F110" s="99"/>
      <c r="G110" s="99"/>
      <c r="H110" s="99"/>
      <c r="I110" s="99"/>
      <c r="J110" s="99"/>
      <c r="K110" s="85"/>
      <c r="L110" s="85"/>
    </row>
    <row r="111" spans="1:12" ht="33" customHeight="1" x14ac:dyDescent="0.25">
      <c r="A111" s="100" t="s">
        <v>44</v>
      </c>
      <c r="B111" s="100"/>
      <c r="C111" s="100"/>
      <c r="D111" s="100"/>
      <c r="E111" s="100"/>
      <c r="F111" s="100"/>
      <c r="G111" s="100"/>
      <c r="H111" s="100"/>
      <c r="I111" s="100"/>
      <c r="J111" s="100"/>
      <c r="K111" s="86"/>
      <c r="L111" s="86"/>
    </row>
    <row r="112" spans="1:12" ht="87" customHeight="1" x14ac:dyDescent="0.25">
      <c r="A112" s="99" t="s">
        <v>68</v>
      </c>
      <c r="B112" s="99"/>
      <c r="C112" s="99"/>
      <c r="D112" s="99"/>
      <c r="E112" s="99"/>
      <c r="F112" s="99"/>
      <c r="G112" s="99"/>
      <c r="H112" s="99"/>
      <c r="I112" s="99"/>
      <c r="J112" s="99"/>
      <c r="K112" s="85"/>
      <c r="L112" s="85"/>
    </row>
    <row r="113" spans="1:12" ht="33" customHeight="1" x14ac:dyDescent="0.25">
      <c r="A113" s="99" t="s">
        <v>45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85"/>
      <c r="L113" s="85"/>
    </row>
    <row r="114" spans="1:12" ht="55.5" customHeight="1" x14ac:dyDescent="0.25">
      <c r="A114" s="99" t="s">
        <v>70</v>
      </c>
      <c r="B114" s="99"/>
      <c r="C114" s="99"/>
      <c r="D114" s="99"/>
      <c r="E114" s="99"/>
      <c r="F114" s="99"/>
      <c r="G114" s="99"/>
      <c r="H114" s="99"/>
      <c r="I114" s="99"/>
      <c r="J114" s="99"/>
      <c r="K114" s="85"/>
      <c r="L114" s="85"/>
    </row>
    <row r="115" spans="1:12" ht="47.25" customHeight="1" x14ac:dyDescent="0.25">
      <c r="A115" s="99" t="s">
        <v>46</v>
      </c>
      <c r="B115" s="99"/>
      <c r="C115" s="99"/>
      <c r="D115" s="99"/>
      <c r="E115" s="99"/>
      <c r="F115" s="99"/>
      <c r="G115" s="99"/>
      <c r="H115" s="99"/>
      <c r="I115" s="99"/>
      <c r="J115" s="99"/>
      <c r="K115" s="85"/>
      <c r="L115" s="85"/>
    </row>
    <row r="116" spans="1:12" ht="48.75" customHeight="1" x14ac:dyDescent="0.25">
      <c r="A116" s="99" t="s">
        <v>47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85"/>
      <c r="L116" s="85"/>
    </row>
    <row r="117" spans="1:12" ht="25.5" customHeight="1" x14ac:dyDescent="0.25">
      <c r="A117" s="92" t="s">
        <v>102</v>
      </c>
      <c r="B117" s="92"/>
      <c r="C117" s="92"/>
      <c r="D117" s="92"/>
      <c r="E117" s="92"/>
      <c r="F117" s="92"/>
      <c r="G117" s="92"/>
      <c r="H117" s="92"/>
      <c r="I117" s="92"/>
      <c r="J117" s="92"/>
      <c r="K117" s="85"/>
      <c r="L117" s="85"/>
    </row>
    <row r="118" spans="1:12" ht="39" customHeight="1" x14ac:dyDescent="0.25">
      <c r="A118" s="99" t="s">
        <v>103</v>
      </c>
      <c r="B118" s="99"/>
      <c r="C118" s="99"/>
      <c r="D118" s="99"/>
      <c r="E118" s="99"/>
      <c r="F118" s="99"/>
      <c r="G118" s="99"/>
      <c r="H118" s="99"/>
      <c r="I118" s="99"/>
      <c r="J118" s="99"/>
      <c r="K118" s="85"/>
      <c r="L118" s="85"/>
    </row>
    <row r="119" spans="1:12" ht="39" customHeight="1" x14ac:dyDescent="0.25">
      <c r="A119" s="99" t="s">
        <v>104</v>
      </c>
      <c r="B119" s="99"/>
      <c r="C119" s="99"/>
      <c r="D119" s="99"/>
      <c r="E119" s="99"/>
      <c r="F119" s="99"/>
      <c r="G119" s="99"/>
      <c r="H119" s="99"/>
      <c r="I119" s="99"/>
      <c r="J119" s="99"/>
      <c r="K119" s="85"/>
      <c r="L119" s="85"/>
    </row>
    <row r="120" spans="1:12" ht="33" customHeight="1" x14ac:dyDescent="0.25">
      <c r="A120" s="96" t="s">
        <v>48</v>
      </c>
      <c r="B120" s="96"/>
      <c r="C120" s="96"/>
      <c r="D120" s="96"/>
      <c r="E120" s="96"/>
      <c r="F120" s="96"/>
      <c r="G120" s="96"/>
      <c r="H120" s="96"/>
      <c r="I120" s="96"/>
      <c r="J120" s="96"/>
      <c r="K120" s="84"/>
      <c r="L120" s="84"/>
    </row>
    <row r="121" spans="1:12" ht="33" customHeight="1" x14ac:dyDescent="0.25">
      <c r="A121" s="95" t="s">
        <v>49</v>
      </c>
      <c r="B121" s="95"/>
      <c r="C121" s="95"/>
      <c r="D121" s="95"/>
      <c r="E121" s="95"/>
      <c r="F121" s="95"/>
      <c r="G121" s="95"/>
      <c r="H121" s="95"/>
      <c r="I121" s="95"/>
      <c r="J121" s="95"/>
      <c r="K121" s="83"/>
      <c r="L121" s="83"/>
    </row>
    <row r="122" spans="1:12" ht="50.25" customHeight="1" x14ac:dyDescent="0.25">
      <c r="A122" s="98" t="s">
        <v>64</v>
      </c>
      <c r="B122" s="98"/>
      <c r="C122" s="98"/>
      <c r="D122" s="98"/>
      <c r="E122" s="98"/>
      <c r="F122" s="98"/>
      <c r="G122" s="98"/>
      <c r="H122" s="98"/>
      <c r="I122" s="98"/>
      <c r="J122" s="98"/>
      <c r="K122" s="82"/>
      <c r="L122" s="82"/>
    </row>
    <row r="123" spans="1:12" ht="54.75" customHeight="1" x14ac:dyDescent="0.25">
      <c r="A123" s="98" t="s">
        <v>65</v>
      </c>
      <c r="B123" s="98"/>
      <c r="C123" s="98"/>
      <c r="D123" s="98"/>
      <c r="E123" s="98"/>
      <c r="F123" s="98"/>
      <c r="G123" s="98"/>
      <c r="H123" s="98"/>
      <c r="I123" s="98"/>
      <c r="J123" s="98"/>
      <c r="K123" s="82"/>
      <c r="L123" s="82"/>
    </row>
    <row r="124" spans="1:12" ht="62.25" customHeight="1" x14ac:dyDescent="0.25">
      <c r="A124" s="98" t="s">
        <v>71</v>
      </c>
      <c r="B124" s="98"/>
      <c r="C124" s="98"/>
      <c r="D124" s="98"/>
      <c r="E124" s="98"/>
      <c r="F124" s="98"/>
      <c r="G124" s="98"/>
      <c r="H124" s="98"/>
      <c r="I124" s="98"/>
      <c r="J124" s="98"/>
      <c r="K124" s="82"/>
      <c r="L124" s="82"/>
    </row>
    <row r="125" spans="1:12" x14ac:dyDescent="0.25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2"/>
      <c r="L125" s="82"/>
    </row>
    <row r="126" spans="1:12" x14ac:dyDescent="0.25">
      <c r="A126" s="91" t="s">
        <v>110</v>
      </c>
      <c r="B126" s="89"/>
      <c r="C126" s="89"/>
      <c r="D126" s="89"/>
      <c r="E126" s="89"/>
      <c r="F126" s="89"/>
      <c r="G126" s="89"/>
      <c r="H126" s="89"/>
      <c r="I126" s="89"/>
      <c r="J126" s="89"/>
      <c r="K126" s="82"/>
      <c r="L126" s="82"/>
    </row>
    <row r="127" spans="1:12" x14ac:dyDescent="0.25">
      <c r="A127" s="79"/>
      <c r="B127" s="79"/>
      <c r="C127" s="79"/>
      <c r="D127" s="79"/>
      <c r="E127" s="79"/>
      <c r="F127" s="79"/>
      <c r="G127" s="79"/>
      <c r="H127" s="79"/>
      <c r="I127" s="79"/>
      <c r="J127" s="79"/>
      <c r="K127" s="82"/>
      <c r="L127" s="82"/>
    </row>
    <row r="128" spans="1:12" ht="20.25" customHeight="1" x14ac:dyDescent="0.25">
      <c r="A128" s="97" t="s">
        <v>81</v>
      </c>
      <c r="B128" s="97"/>
      <c r="C128" s="97"/>
      <c r="D128" s="97"/>
      <c r="E128" s="97"/>
      <c r="F128" s="97"/>
      <c r="G128" s="97"/>
    </row>
    <row r="129" spans="1:7" ht="20.25" customHeight="1" x14ac:dyDescent="0.25">
      <c r="A129" s="97" t="s">
        <v>79</v>
      </c>
      <c r="B129" s="97"/>
      <c r="C129" s="97"/>
      <c r="D129" s="97"/>
      <c r="E129" s="97"/>
      <c r="F129" s="97"/>
      <c r="G129" s="97"/>
    </row>
    <row r="130" spans="1:7" ht="20.25" customHeight="1" x14ac:dyDescent="0.25">
      <c r="A130" s="97" t="s">
        <v>82</v>
      </c>
      <c r="B130" s="97"/>
      <c r="C130" s="97"/>
      <c r="D130" s="97"/>
      <c r="E130" s="97"/>
      <c r="F130" s="97"/>
      <c r="G130" s="97"/>
    </row>
    <row r="131" spans="1:7" ht="20.25" customHeight="1" x14ac:dyDescent="0.25">
      <c r="A131" s="93" t="s">
        <v>83</v>
      </c>
      <c r="B131" s="93"/>
      <c r="C131" s="93"/>
      <c r="D131" s="3"/>
      <c r="E131" s="3"/>
      <c r="F131" s="78"/>
      <c r="G131" s="78"/>
    </row>
    <row r="132" spans="1:7" ht="15.75" x14ac:dyDescent="0.25">
      <c r="A132" s="94" t="s">
        <v>80</v>
      </c>
      <c r="B132" s="94"/>
      <c r="D132" s="1"/>
    </row>
  </sheetData>
  <mergeCells count="92">
    <mergeCell ref="I3:J3"/>
    <mergeCell ref="B6:J6"/>
    <mergeCell ref="F7:G7"/>
    <mergeCell ref="F8:G8"/>
    <mergeCell ref="B9:J10"/>
    <mergeCell ref="I4:J4"/>
    <mergeCell ref="B5:J5"/>
    <mergeCell ref="E11:E12"/>
    <mergeCell ref="F11:I11"/>
    <mergeCell ref="J11:J12"/>
    <mergeCell ref="B39:B43"/>
    <mergeCell ref="C39:C43"/>
    <mergeCell ref="D39:D43"/>
    <mergeCell ref="B29:B33"/>
    <mergeCell ref="C29:C33"/>
    <mergeCell ref="D29:D33"/>
    <mergeCell ref="B34:B38"/>
    <mergeCell ref="C34:C38"/>
    <mergeCell ref="D34:D38"/>
    <mergeCell ref="E13:J13"/>
    <mergeCell ref="B14:B18"/>
    <mergeCell ref="C14:C18"/>
    <mergeCell ref="D14:D18"/>
    <mergeCell ref="B44:B48"/>
    <mergeCell ref="C44:C48"/>
    <mergeCell ref="D44:D48"/>
    <mergeCell ref="B11:B13"/>
    <mergeCell ref="C11:C13"/>
    <mergeCell ref="D11:D13"/>
    <mergeCell ref="B24:B28"/>
    <mergeCell ref="C24:C28"/>
    <mergeCell ref="D24:D28"/>
    <mergeCell ref="B19:B23"/>
    <mergeCell ref="C19:C23"/>
    <mergeCell ref="D19:D23"/>
    <mergeCell ref="B54:B58"/>
    <mergeCell ref="C54:C58"/>
    <mergeCell ref="D54:D58"/>
    <mergeCell ref="B49:B53"/>
    <mergeCell ref="C49:C53"/>
    <mergeCell ref="D49:D53"/>
    <mergeCell ref="B64:B68"/>
    <mergeCell ref="C64:C68"/>
    <mergeCell ref="D64:D68"/>
    <mergeCell ref="B59:B63"/>
    <mergeCell ref="C59:C63"/>
    <mergeCell ref="D59:D63"/>
    <mergeCell ref="B69:B73"/>
    <mergeCell ref="C69:C73"/>
    <mergeCell ref="D69:D73"/>
    <mergeCell ref="B74:B78"/>
    <mergeCell ref="C74:C78"/>
    <mergeCell ref="D74:D78"/>
    <mergeCell ref="A110:J110"/>
    <mergeCell ref="A118:J118"/>
    <mergeCell ref="B79:B83"/>
    <mergeCell ref="C79:C83"/>
    <mergeCell ref="D79:D83"/>
    <mergeCell ref="B84:B88"/>
    <mergeCell ref="C84:C88"/>
    <mergeCell ref="D84:D88"/>
    <mergeCell ref="A109:J109"/>
    <mergeCell ref="B89:B93"/>
    <mergeCell ref="C89:C93"/>
    <mergeCell ref="D89:D93"/>
    <mergeCell ref="D106:E106"/>
    <mergeCell ref="D107:E107"/>
    <mergeCell ref="B94:B100"/>
    <mergeCell ref="C94:C100"/>
    <mergeCell ref="D94:D100"/>
    <mergeCell ref="B101:B105"/>
    <mergeCell ref="C101:C105"/>
    <mergeCell ref="D101:D105"/>
    <mergeCell ref="C108:I108"/>
    <mergeCell ref="A112:J112"/>
    <mergeCell ref="A111:J111"/>
    <mergeCell ref="A114:J114"/>
    <mergeCell ref="A113:J113"/>
    <mergeCell ref="A116:J116"/>
    <mergeCell ref="A115:J115"/>
    <mergeCell ref="A117:J117"/>
    <mergeCell ref="A131:C131"/>
    <mergeCell ref="A132:B132"/>
    <mergeCell ref="A121:J121"/>
    <mergeCell ref="A120:J120"/>
    <mergeCell ref="A128:G128"/>
    <mergeCell ref="A129:G129"/>
    <mergeCell ref="A130:G130"/>
    <mergeCell ref="A124:J124"/>
    <mergeCell ref="A123:J123"/>
    <mergeCell ref="A122:J122"/>
    <mergeCell ref="A119:J119"/>
  </mergeCells>
  <pageMargins left="0.19685039370078741" right="0.15748031496062992" top="0.19685039370078741" bottom="0.27559055118110237" header="0.51181102362204722" footer="0.15748031496062992"/>
  <pageSetup paperSize="9" scale="40" orientation="portrait" r:id="rId1"/>
  <headerFooter alignWithMargins="0"/>
  <rowBreaks count="1" manualBreakCount="1">
    <brk id="8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32"/>
  <sheetViews>
    <sheetView view="pageBreakPreview" topLeftCell="A121" zoomScale="70" zoomScaleNormal="85" zoomScaleSheetLayoutView="70" workbookViewId="0">
      <selection activeCell="B126" sqref="B126"/>
    </sheetView>
  </sheetViews>
  <sheetFormatPr defaultRowHeight="18.75" x14ac:dyDescent="0.25"/>
  <cols>
    <col min="1" max="1" width="9.140625" style="3" customWidth="1"/>
    <col min="2" max="2" width="5.85546875" style="1" customWidth="1"/>
    <col min="3" max="3" width="19.7109375" style="1" customWidth="1"/>
    <col min="4" max="4" width="32.7109375" style="2" customWidth="1"/>
    <col min="5" max="5" width="28.7109375" style="1" customWidth="1"/>
    <col min="6" max="9" width="15.7109375" style="1" customWidth="1"/>
    <col min="10" max="10" width="44.42578125" style="36" customWidth="1"/>
    <col min="11" max="11" width="16.5703125" style="3" customWidth="1"/>
    <col min="12" max="12" width="15.140625" style="3" customWidth="1"/>
    <col min="13" max="256" width="9.140625" style="3"/>
    <col min="257" max="257" width="9.140625" style="3" customWidth="1"/>
    <col min="258" max="258" width="5.85546875" style="3" customWidth="1"/>
    <col min="259" max="259" width="19.7109375" style="3" customWidth="1"/>
    <col min="260" max="260" width="32.7109375" style="3" customWidth="1"/>
    <col min="261" max="261" width="28.7109375" style="3" customWidth="1"/>
    <col min="262" max="265" width="15.7109375" style="3" customWidth="1"/>
    <col min="266" max="266" width="17.5703125" style="3" customWidth="1"/>
    <col min="267" max="267" width="16.5703125" style="3" customWidth="1"/>
    <col min="268" max="268" width="15.140625" style="3" customWidth="1"/>
    <col min="269" max="512" width="9.140625" style="3"/>
    <col min="513" max="513" width="9.140625" style="3" customWidth="1"/>
    <col min="514" max="514" width="5.85546875" style="3" customWidth="1"/>
    <col min="515" max="515" width="19.7109375" style="3" customWidth="1"/>
    <col min="516" max="516" width="32.7109375" style="3" customWidth="1"/>
    <col min="517" max="517" width="28.7109375" style="3" customWidth="1"/>
    <col min="518" max="521" width="15.7109375" style="3" customWidth="1"/>
    <col min="522" max="522" width="17.5703125" style="3" customWidth="1"/>
    <col min="523" max="523" width="16.5703125" style="3" customWidth="1"/>
    <col min="524" max="524" width="15.140625" style="3" customWidth="1"/>
    <col min="525" max="768" width="9.140625" style="3"/>
    <col min="769" max="769" width="9.140625" style="3" customWidth="1"/>
    <col min="770" max="770" width="5.85546875" style="3" customWidth="1"/>
    <col min="771" max="771" width="19.7109375" style="3" customWidth="1"/>
    <col min="772" max="772" width="32.7109375" style="3" customWidth="1"/>
    <col min="773" max="773" width="28.7109375" style="3" customWidth="1"/>
    <col min="774" max="777" width="15.7109375" style="3" customWidth="1"/>
    <col min="778" max="778" width="17.5703125" style="3" customWidth="1"/>
    <col min="779" max="779" width="16.5703125" style="3" customWidth="1"/>
    <col min="780" max="780" width="15.140625" style="3" customWidth="1"/>
    <col min="781" max="1024" width="9.140625" style="3"/>
    <col min="1025" max="1025" width="9.140625" style="3" customWidth="1"/>
    <col min="1026" max="1026" width="5.85546875" style="3" customWidth="1"/>
    <col min="1027" max="1027" width="19.7109375" style="3" customWidth="1"/>
    <col min="1028" max="1028" width="32.7109375" style="3" customWidth="1"/>
    <col min="1029" max="1029" width="28.7109375" style="3" customWidth="1"/>
    <col min="1030" max="1033" width="15.7109375" style="3" customWidth="1"/>
    <col min="1034" max="1034" width="17.5703125" style="3" customWidth="1"/>
    <col min="1035" max="1035" width="16.5703125" style="3" customWidth="1"/>
    <col min="1036" max="1036" width="15.140625" style="3" customWidth="1"/>
    <col min="1037" max="1280" width="9.140625" style="3"/>
    <col min="1281" max="1281" width="9.140625" style="3" customWidth="1"/>
    <col min="1282" max="1282" width="5.85546875" style="3" customWidth="1"/>
    <col min="1283" max="1283" width="19.7109375" style="3" customWidth="1"/>
    <col min="1284" max="1284" width="32.7109375" style="3" customWidth="1"/>
    <col min="1285" max="1285" width="28.7109375" style="3" customWidth="1"/>
    <col min="1286" max="1289" width="15.7109375" style="3" customWidth="1"/>
    <col min="1290" max="1290" width="17.5703125" style="3" customWidth="1"/>
    <col min="1291" max="1291" width="16.5703125" style="3" customWidth="1"/>
    <col min="1292" max="1292" width="15.140625" style="3" customWidth="1"/>
    <col min="1293" max="1536" width="9.140625" style="3"/>
    <col min="1537" max="1537" width="9.140625" style="3" customWidth="1"/>
    <col min="1538" max="1538" width="5.85546875" style="3" customWidth="1"/>
    <col min="1539" max="1539" width="19.7109375" style="3" customWidth="1"/>
    <col min="1540" max="1540" width="32.7109375" style="3" customWidth="1"/>
    <col min="1541" max="1541" width="28.7109375" style="3" customWidth="1"/>
    <col min="1542" max="1545" width="15.7109375" style="3" customWidth="1"/>
    <col min="1546" max="1546" width="17.5703125" style="3" customWidth="1"/>
    <col min="1547" max="1547" width="16.5703125" style="3" customWidth="1"/>
    <col min="1548" max="1548" width="15.140625" style="3" customWidth="1"/>
    <col min="1549" max="1792" width="9.140625" style="3"/>
    <col min="1793" max="1793" width="9.140625" style="3" customWidth="1"/>
    <col min="1794" max="1794" width="5.85546875" style="3" customWidth="1"/>
    <col min="1795" max="1795" width="19.7109375" style="3" customWidth="1"/>
    <col min="1796" max="1796" width="32.7109375" style="3" customWidth="1"/>
    <col min="1797" max="1797" width="28.7109375" style="3" customWidth="1"/>
    <col min="1798" max="1801" width="15.7109375" style="3" customWidth="1"/>
    <col min="1802" max="1802" width="17.5703125" style="3" customWidth="1"/>
    <col min="1803" max="1803" width="16.5703125" style="3" customWidth="1"/>
    <col min="1804" max="1804" width="15.140625" style="3" customWidth="1"/>
    <col min="1805" max="2048" width="9.140625" style="3"/>
    <col min="2049" max="2049" width="9.140625" style="3" customWidth="1"/>
    <col min="2050" max="2050" width="5.85546875" style="3" customWidth="1"/>
    <col min="2051" max="2051" width="19.7109375" style="3" customWidth="1"/>
    <col min="2052" max="2052" width="32.7109375" style="3" customWidth="1"/>
    <col min="2053" max="2053" width="28.7109375" style="3" customWidth="1"/>
    <col min="2054" max="2057" width="15.7109375" style="3" customWidth="1"/>
    <col min="2058" max="2058" width="17.5703125" style="3" customWidth="1"/>
    <col min="2059" max="2059" width="16.5703125" style="3" customWidth="1"/>
    <col min="2060" max="2060" width="15.140625" style="3" customWidth="1"/>
    <col min="2061" max="2304" width="9.140625" style="3"/>
    <col min="2305" max="2305" width="9.140625" style="3" customWidth="1"/>
    <col min="2306" max="2306" width="5.85546875" style="3" customWidth="1"/>
    <col min="2307" max="2307" width="19.7109375" style="3" customWidth="1"/>
    <col min="2308" max="2308" width="32.7109375" style="3" customWidth="1"/>
    <col min="2309" max="2309" width="28.7109375" style="3" customWidth="1"/>
    <col min="2310" max="2313" width="15.7109375" style="3" customWidth="1"/>
    <col min="2314" max="2314" width="17.5703125" style="3" customWidth="1"/>
    <col min="2315" max="2315" width="16.5703125" style="3" customWidth="1"/>
    <col min="2316" max="2316" width="15.140625" style="3" customWidth="1"/>
    <col min="2317" max="2560" width="9.140625" style="3"/>
    <col min="2561" max="2561" width="9.140625" style="3" customWidth="1"/>
    <col min="2562" max="2562" width="5.85546875" style="3" customWidth="1"/>
    <col min="2563" max="2563" width="19.7109375" style="3" customWidth="1"/>
    <col min="2564" max="2564" width="32.7109375" style="3" customWidth="1"/>
    <col min="2565" max="2565" width="28.7109375" style="3" customWidth="1"/>
    <col min="2566" max="2569" width="15.7109375" style="3" customWidth="1"/>
    <col min="2570" max="2570" width="17.5703125" style="3" customWidth="1"/>
    <col min="2571" max="2571" width="16.5703125" style="3" customWidth="1"/>
    <col min="2572" max="2572" width="15.140625" style="3" customWidth="1"/>
    <col min="2573" max="2816" width="9.140625" style="3"/>
    <col min="2817" max="2817" width="9.140625" style="3" customWidth="1"/>
    <col min="2818" max="2818" width="5.85546875" style="3" customWidth="1"/>
    <col min="2819" max="2819" width="19.7109375" style="3" customWidth="1"/>
    <col min="2820" max="2820" width="32.7109375" style="3" customWidth="1"/>
    <col min="2821" max="2821" width="28.7109375" style="3" customWidth="1"/>
    <col min="2822" max="2825" width="15.7109375" style="3" customWidth="1"/>
    <col min="2826" max="2826" width="17.5703125" style="3" customWidth="1"/>
    <col min="2827" max="2827" width="16.5703125" style="3" customWidth="1"/>
    <col min="2828" max="2828" width="15.140625" style="3" customWidth="1"/>
    <col min="2829" max="3072" width="9.140625" style="3"/>
    <col min="3073" max="3073" width="9.140625" style="3" customWidth="1"/>
    <col min="3074" max="3074" width="5.85546875" style="3" customWidth="1"/>
    <col min="3075" max="3075" width="19.7109375" style="3" customWidth="1"/>
    <col min="3076" max="3076" width="32.7109375" style="3" customWidth="1"/>
    <col min="3077" max="3077" width="28.7109375" style="3" customWidth="1"/>
    <col min="3078" max="3081" width="15.7109375" style="3" customWidth="1"/>
    <col min="3082" max="3082" width="17.5703125" style="3" customWidth="1"/>
    <col min="3083" max="3083" width="16.5703125" style="3" customWidth="1"/>
    <col min="3084" max="3084" width="15.140625" style="3" customWidth="1"/>
    <col min="3085" max="3328" width="9.140625" style="3"/>
    <col min="3329" max="3329" width="9.140625" style="3" customWidth="1"/>
    <col min="3330" max="3330" width="5.85546875" style="3" customWidth="1"/>
    <col min="3331" max="3331" width="19.7109375" style="3" customWidth="1"/>
    <col min="3332" max="3332" width="32.7109375" style="3" customWidth="1"/>
    <col min="3333" max="3333" width="28.7109375" style="3" customWidth="1"/>
    <col min="3334" max="3337" width="15.7109375" style="3" customWidth="1"/>
    <col min="3338" max="3338" width="17.5703125" style="3" customWidth="1"/>
    <col min="3339" max="3339" width="16.5703125" style="3" customWidth="1"/>
    <col min="3340" max="3340" width="15.140625" style="3" customWidth="1"/>
    <col min="3341" max="3584" width="9.140625" style="3"/>
    <col min="3585" max="3585" width="9.140625" style="3" customWidth="1"/>
    <col min="3586" max="3586" width="5.85546875" style="3" customWidth="1"/>
    <col min="3587" max="3587" width="19.7109375" style="3" customWidth="1"/>
    <col min="3588" max="3588" width="32.7109375" style="3" customWidth="1"/>
    <col min="3589" max="3589" width="28.7109375" style="3" customWidth="1"/>
    <col min="3590" max="3593" width="15.7109375" style="3" customWidth="1"/>
    <col min="3594" max="3594" width="17.5703125" style="3" customWidth="1"/>
    <col min="3595" max="3595" width="16.5703125" style="3" customWidth="1"/>
    <col min="3596" max="3596" width="15.140625" style="3" customWidth="1"/>
    <col min="3597" max="3840" width="9.140625" style="3"/>
    <col min="3841" max="3841" width="9.140625" style="3" customWidth="1"/>
    <col min="3842" max="3842" width="5.85546875" style="3" customWidth="1"/>
    <col min="3843" max="3843" width="19.7109375" style="3" customWidth="1"/>
    <col min="3844" max="3844" width="32.7109375" style="3" customWidth="1"/>
    <col min="3845" max="3845" width="28.7109375" style="3" customWidth="1"/>
    <col min="3846" max="3849" width="15.7109375" style="3" customWidth="1"/>
    <col min="3850" max="3850" width="17.5703125" style="3" customWidth="1"/>
    <col min="3851" max="3851" width="16.5703125" style="3" customWidth="1"/>
    <col min="3852" max="3852" width="15.140625" style="3" customWidth="1"/>
    <col min="3853" max="4096" width="9.140625" style="3"/>
    <col min="4097" max="4097" width="9.140625" style="3" customWidth="1"/>
    <col min="4098" max="4098" width="5.85546875" style="3" customWidth="1"/>
    <col min="4099" max="4099" width="19.7109375" style="3" customWidth="1"/>
    <col min="4100" max="4100" width="32.7109375" style="3" customWidth="1"/>
    <col min="4101" max="4101" width="28.7109375" style="3" customWidth="1"/>
    <col min="4102" max="4105" width="15.7109375" style="3" customWidth="1"/>
    <col min="4106" max="4106" width="17.5703125" style="3" customWidth="1"/>
    <col min="4107" max="4107" width="16.5703125" style="3" customWidth="1"/>
    <col min="4108" max="4108" width="15.140625" style="3" customWidth="1"/>
    <col min="4109" max="4352" width="9.140625" style="3"/>
    <col min="4353" max="4353" width="9.140625" style="3" customWidth="1"/>
    <col min="4354" max="4354" width="5.85546875" style="3" customWidth="1"/>
    <col min="4355" max="4355" width="19.7109375" style="3" customWidth="1"/>
    <col min="4356" max="4356" width="32.7109375" style="3" customWidth="1"/>
    <col min="4357" max="4357" width="28.7109375" style="3" customWidth="1"/>
    <col min="4358" max="4361" width="15.7109375" style="3" customWidth="1"/>
    <col min="4362" max="4362" width="17.5703125" style="3" customWidth="1"/>
    <col min="4363" max="4363" width="16.5703125" style="3" customWidth="1"/>
    <col min="4364" max="4364" width="15.140625" style="3" customWidth="1"/>
    <col min="4365" max="4608" width="9.140625" style="3"/>
    <col min="4609" max="4609" width="9.140625" style="3" customWidth="1"/>
    <col min="4610" max="4610" width="5.85546875" style="3" customWidth="1"/>
    <col min="4611" max="4611" width="19.7109375" style="3" customWidth="1"/>
    <col min="4612" max="4612" width="32.7109375" style="3" customWidth="1"/>
    <col min="4613" max="4613" width="28.7109375" style="3" customWidth="1"/>
    <col min="4614" max="4617" width="15.7109375" style="3" customWidth="1"/>
    <col min="4618" max="4618" width="17.5703125" style="3" customWidth="1"/>
    <col min="4619" max="4619" width="16.5703125" style="3" customWidth="1"/>
    <col min="4620" max="4620" width="15.140625" style="3" customWidth="1"/>
    <col min="4621" max="4864" width="9.140625" style="3"/>
    <col min="4865" max="4865" width="9.140625" style="3" customWidth="1"/>
    <col min="4866" max="4866" width="5.85546875" style="3" customWidth="1"/>
    <col min="4867" max="4867" width="19.7109375" style="3" customWidth="1"/>
    <col min="4868" max="4868" width="32.7109375" style="3" customWidth="1"/>
    <col min="4869" max="4869" width="28.7109375" style="3" customWidth="1"/>
    <col min="4870" max="4873" width="15.7109375" style="3" customWidth="1"/>
    <col min="4874" max="4874" width="17.5703125" style="3" customWidth="1"/>
    <col min="4875" max="4875" width="16.5703125" style="3" customWidth="1"/>
    <col min="4876" max="4876" width="15.140625" style="3" customWidth="1"/>
    <col min="4877" max="5120" width="9.140625" style="3"/>
    <col min="5121" max="5121" width="9.140625" style="3" customWidth="1"/>
    <col min="5122" max="5122" width="5.85546875" style="3" customWidth="1"/>
    <col min="5123" max="5123" width="19.7109375" style="3" customWidth="1"/>
    <col min="5124" max="5124" width="32.7109375" style="3" customWidth="1"/>
    <col min="5125" max="5125" width="28.7109375" style="3" customWidth="1"/>
    <col min="5126" max="5129" width="15.7109375" style="3" customWidth="1"/>
    <col min="5130" max="5130" width="17.5703125" style="3" customWidth="1"/>
    <col min="5131" max="5131" width="16.5703125" style="3" customWidth="1"/>
    <col min="5132" max="5132" width="15.140625" style="3" customWidth="1"/>
    <col min="5133" max="5376" width="9.140625" style="3"/>
    <col min="5377" max="5377" width="9.140625" style="3" customWidth="1"/>
    <col min="5378" max="5378" width="5.85546875" style="3" customWidth="1"/>
    <col min="5379" max="5379" width="19.7109375" style="3" customWidth="1"/>
    <col min="5380" max="5380" width="32.7109375" style="3" customWidth="1"/>
    <col min="5381" max="5381" width="28.7109375" style="3" customWidth="1"/>
    <col min="5382" max="5385" width="15.7109375" style="3" customWidth="1"/>
    <col min="5386" max="5386" width="17.5703125" style="3" customWidth="1"/>
    <col min="5387" max="5387" width="16.5703125" style="3" customWidth="1"/>
    <col min="5388" max="5388" width="15.140625" style="3" customWidth="1"/>
    <col min="5389" max="5632" width="9.140625" style="3"/>
    <col min="5633" max="5633" width="9.140625" style="3" customWidth="1"/>
    <col min="5634" max="5634" width="5.85546875" style="3" customWidth="1"/>
    <col min="5635" max="5635" width="19.7109375" style="3" customWidth="1"/>
    <col min="5636" max="5636" width="32.7109375" style="3" customWidth="1"/>
    <col min="5637" max="5637" width="28.7109375" style="3" customWidth="1"/>
    <col min="5638" max="5641" width="15.7109375" style="3" customWidth="1"/>
    <col min="5642" max="5642" width="17.5703125" style="3" customWidth="1"/>
    <col min="5643" max="5643" width="16.5703125" style="3" customWidth="1"/>
    <col min="5644" max="5644" width="15.140625" style="3" customWidth="1"/>
    <col min="5645" max="5888" width="9.140625" style="3"/>
    <col min="5889" max="5889" width="9.140625" style="3" customWidth="1"/>
    <col min="5890" max="5890" width="5.85546875" style="3" customWidth="1"/>
    <col min="5891" max="5891" width="19.7109375" style="3" customWidth="1"/>
    <col min="5892" max="5892" width="32.7109375" style="3" customWidth="1"/>
    <col min="5893" max="5893" width="28.7109375" style="3" customWidth="1"/>
    <col min="5894" max="5897" width="15.7109375" style="3" customWidth="1"/>
    <col min="5898" max="5898" width="17.5703125" style="3" customWidth="1"/>
    <col min="5899" max="5899" width="16.5703125" style="3" customWidth="1"/>
    <col min="5900" max="5900" width="15.140625" style="3" customWidth="1"/>
    <col min="5901" max="6144" width="9.140625" style="3"/>
    <col min="6145" max="6145" width="9.140625" style="3" customWidth="1"/>
    <col min="6146" max="6146" width="5.85546875" style="3" customWidth="1"/>
    <col min="6147" max="6147" width="19.7109375" style="3" customWidth="1"/>
    <col min="6148" max="6148" width="32.7109375" style="3" customWidth="1"/>
    <col min="6149" max="6149" width="28.7109375" style="3" customWidth="1"/>
    <col min="6150" max="6153" width="15.7109375" style="3" customWidth="1"/>
    <col min="6154" max="6154" width="17.5703125" style="3" customWidth="1"/>
    <col min="6155" max="6155" width="16.5703125" style="3" customWidth="1"/>
    <col min="6156" max="6156" width="15.140625" style="3" customWidth="1"/>
    <col min="6157" max="6400" width="9.140625" style="3"/>
    <col min="6401" max="6401" width="9.140625" style="3" customWidth="1"/>
    <col min="6402" max="6402" width="5.85546875" style="3" customWidth="1"/>
    <col min="6403" max="6403" width="19.7109375" style="3" customWidth="1"/>
    <col min="6404" max="6404" width="32.7109375" style="3" customWidth="1"/>
    <col min="6405" max="6405" width="28.7109375" style="3" customWidth="1"/>
    <col min="6406" max="6409" width="15.7109375" style="3" customWidth="1"/>
    <col min="6410" max="6410" width="17.5703125" style="3" customWidth="1"/>
    <col min="6411" max="6411" width="16.5703125" style="3" customWidth="1"/>
    <col min="6412" max="6412" width="15.140625" style="3" customWidth="1"/>
    <col min="6413" max="6656" width="9.140625" style="3"/>
    <col min="6657" max="6657" width="9.140625" style="3" customWidth="1"/>
    <col min="6658" max="6658" width="5.85546875" style="3" customWidth="1"/>
    <col min="6659" max="6659" width="19.7109375" style="3" customWidth="1"/>
    <col min="6660" max="6660" width="32.7109375" style="3" customWidth="1"/>
    <col min="6661" max="6661" width="28.7109375" style="3" customWidth="1"/>
    <col min="6662" max="6665" width="15.7109375" style="3" customWidth="1"/>
    <col min="6666" max="6666" width="17.5703125" style="3" customWidth="1"/>
    <col min="6667" max="6667" width="16.5703125" style="3" customWidth="1"/>
    <col min="6668" max="6668" width="15.140625" style="3" customWidth="1"/>
    <col min="6669" max="6912" width="9.140625" style="3"/>
    <col min="6913" max="6913" width="9.140625" style="3" customWidth="1"/>
    <col min="6914" max="6914" width="5.85546875" style="3" customWidth="1"/>
    <col min="6915" max="6915" width="19.7109375" style="3" customWidth="1"/>
    <col min="6916" max="6916" width="32.7109375" style="3" customWidth="1"/>
    <col min="6917" max="6917" width="28.7109375" style="3" customWidth="1"/>
    <col min="6918" max="6921" width="15.7109375" style="3" customWidth="1"/>
    <col min="6922" max="6922" width="17.5703125" style="3" customWidth="1"/>
    <col min="6923" max="6923" width="16.5703125" style="3" customWidth="1"/>
    <col min="6924" max="6924" width="15.140625" style="3" customWidth="1"/>
    <col min="6925" max="7168" width="9.140625" style="3"/>
    <col min="7169" max="7169" width="9.140625" style="3" customWidth="1"/>
    <col min="7170" max="7170" width="5.85546875" style="3" customWidth="1"/>
    <col min="7171" max="7171" width="19.7109375" style="3" customWidth="1"/>
    <col min="7172" max="7172" width="32.7109375" style="3" customWidth="1"/>
    <col min="7173" max="7173" width="28.7109375" style="3" customWidth="1"/>
    <col min="7174" max="7177" width="15.7109375" style="3" customWidth="1"/>
    <col min="7178" max="7178" width="17.5703125" style="3" customWidth="1"/>
    <col min="7179" max="7179" width="16.5703125" style="3" customWidth="1"/>
    <col min="7180" max="7180" width="15.140625" style="3" customWidth="1"/>
    <col min="7181" max="7424" width="9.140625" style="3"/>
    <col min="7425" max="7425" width="9.140625" style="3" customWidth="1"/>
    <col min="7426" max="7426" width="5.85546875" style="3" customWidth="1"/>
    <col min="7427" max="7427" width="19.7109375" style="3" customWidth="1"/>
    <col min="7428" max="7428" width="32.7109375" style="3" customWidth="1"/>
    <col min="7429" max="7429" width="28.7109375" style="3" customWidth="1"/>
    <col min="7430" max="7433" width="15.7109375" style="3" customWidth="1"/>
    <col min="7434" max="7434" width="17.5703125" style="3" customWidth="1"/>
    <col min="7435" max="7435" width="16.5703125" style="3" customWidth="1"/>
    <col min="7436" max="7436" width="15.140625" style="3" customWidth="1"/>
    <col min="7437" max="7680" width="9.140625" style="3"/>
    <col min="7681" max="7681" width="9.140625" style="3" customWidth="1"/>
    <col min="7682" max="7682" width="5.85546875" style="3" customWidth="1"/>
    <col min="7683" max="7683" width="19.7109375" style="3" customWidth="1"/>
    <col min="7684" max="7684" width="32.7109375" style="3" customWidth="1"/>
    <col min="7685" max="7685" width="28.7109375" style="3" customWidth="1"/>
    <col min="7686" max="7689" width="15.7109375" style="3" customWidth="1"/>
    <col min="7690" max="7690" width="17.5703125" style="3" customWidth="1"/>
    <col min="7691" max="7691" width="16.5703125" style="3" customWidth="1"/>
    <col min="7692" max="7692" width="15.140625" style="3" customWidth="1"/>
    <col min="7693" max="7936" width="9.140625" style="3"/>
    <col min="7937" max="7937" width="9.140625" style="3" customWidth="1"/>
    <col min="7938" max="7938" width="5.85546875" style="3" customWidth="1"/>
    <col min="7939" max="7939" width="19.7109375" style="3" customWidth="1"/>
    <col min="7940" max="7940" width="32.7109375" style="3" customWidth="1"/>
    <col min="7941" max="7941" width="28.7109375" style="3" customWidth="1"/>
    <col min="7942" max="7945" width="15.7109375" style="3" customWidth="1"/>
    <col min="7946" max="7946" width="17.5703125" style="3" customWidth="1"/>
    <col min="7947" max="7947" width="16.5703125" style="3" customWidth="1"/>
    <col min="7948" max="7948" width="15.140625" style="3" customWidth="1"/>
    <col min="7949" max="8192" width="9.140625" style="3"/>
    <col min="8193" max="8193" width="9.140625" style="3" customWidth="1"/>
    <col min="8194" max="8194" width="5.85546875" style="3" customWidth="1"/>
    <col min="8195" max="8195" width="19.7109375" style="3" customWidth="1"/>
    <col min="8196" max="8196" width="32.7109375" style="3" customWidth="1"/>
    <col min="8197" max="8197" width="28.7109375" style="3" customWidth="1"/>
    <col min="8198" max="8201" width="15.7109375" style="3" customWidth="1"/>
    <col min="8202" max="8202" width="17.5703125" style="3" customWidth="1"/>
    <col min="8203" max="8203" width="16.5703125" style="3" customWidth="1"/>
    <col min="8204" max="8204" width="15.140625" style="3" customWidth="1"/>
    <col min="8205" max="8448" width="9.140625" style="3"/>
    <col min="8449" max="8449" width="9.140625" style="3" customWidth="1"/>
    <col min="8450" max="8450" width="5.85546875" style="3" customWidth="1"/>
    <col min="8451" max="8451" width="19.7109375" style="3" customWidth="1"/>
    <col min="8452" max="8452" width="32.7109375" style="3" customWidth="1"/>
    <col min="8453" max="8453" width="28.7109375" style="3" customWidth="1"/>
    <col min="8454" max="8457" width="15.7109375" style="3" customWidth="1"/>
    <col min="8458" max="8458" width="17.5703125" style="3" customWidth="1"/>
    <col min="8459" max="8459" width="16.5703125" style="3" customWidth="1"/>
    <col min="8460" max="8460" width="15.140625" style="3" customWidth="1"/>
    <col min="8461" max="8704" width="9.140625" style="3"/>
    <col min="8705" max="8705" width="9.140625" style="3" customWidth="1"/>
    <col min="8706" max="8706" width="5.85546875" style="3" customWidth="1"/>
    <col min="8707" max="8707" width="19.7109375" style="3" customWidth="1"/>
    <col min="8708" max="8708" width="32.7109375" style="3" customWidth="1"/>
    <col min="8709" max="8709" width="28.7109375" style="3" customWidth="1"/>
    <col min="8710" max="8713" width="15.7109375" style="3" customWidth="1"/>
    <col min="8714" max="8714" width="17.5703125" style="3" customWidth="1"/>
    <col min="8715" max="8715" width="16.5703125" style="3" customWidth="1"/>
    <col min="8716" max="8716" width="15.140625" style="3" customWidth="1"/>
    <col min="8717" max="8960" width="9.140625" style="3"/>
    <col min="8961" max="8961" width="9.140625" style="3" customWidth="1"/>
    <col min="8962" max="8962" width="5.85546875" style="3" customWidth="1"/>
    <col min="8963" max="8963" width="19.7109375" style="3" customWidth="1"/>
    <col min="8964" max="8964" width="32.7109375" style="3" customWidth="1"/>
    <col min="8965" max="8965" width="28.7109375" style="3" customWidth="1"/>
    <col min="8966" max="8969" width="15.7109375" style="3" customWidth="1"/>
    <col min="8970" max="8970" width="17.5703125" style="3" customWidth="1"/>
    <col min="8971" max="8971" width="16.5703125" style="3" customWidth="1"/>
    <col min="8972" max="8972" width="15.140625" style="3" customWidth="1"/>
    <col min="8973" max="9216" width="9.140625" style="3"/>
    <col min="9217" max="9217" width="9.140625" style="3" customWidth="1"/>
    <col min="9218" max="9218" width="5.85546875" style="3" customWidth="1"/>
    <col min="9219" max="9219" width="19.7109375" style="3" customWidth="1"/>
    <col min="9220" max="9220" width="32.7109375" style="3" customWidth="1"/>
    <col min="9221" max="9221" width="28.7109375" style="3" customWidth="1"/>
    <col min="9222" max="9225" width="15.7109375" style="3" customWidth="1"/>
    <col min="9226" max="9226" width="17.5703125" style="3" customWidth="1"/>
    <col min="9227" max="9227" width="16.5703125" style="3" customWidth="1"/>
    <col min="9228" max="9228" width="15.140625" style="3" customWidth="1"/>
    <col min="9229" max="9472" width="9.140625" style="3"/>
    <col min="9473" max="9473" width="9.140625" style="3" customWidth="1"/>
    <col min="9474" max="9474" width="5.85546875" style="3" customWidth="1"/>
    <col min="9475" max="9475" width="19.7109375" style="3" customWidth="1"/>
    <col min="9476" max="9476" width="32.7109375" style="3" customWidth="1"/>
    <col min="9477" max="9477" width="28.7109375" style="3" customWidth="1"/>
    <col min="9478" max="9481" width="15.7109375" style="3" customWidth="1"/>
    <col min="9482" max="9482" width="17.5703125" style="3" customWidth="1"/>
    <col min="9483" max="9483" width="16.5703125" style="3" customWidth="1"/>
    <col min="9484" max="9484" width="15.140625" style="3" customWidth="1"/>
    <col min="9485" max="9728" width="9.140625" style="3"/>
    <col min="9729" max="9729" width="9.140625" style="3" customWidth="1"/>
    <col min="9730" max="9730" width="5.85546875" style="3" customWidth="1"/>
    <col min="9731" max="9731" width="19.7109375" style="3" customWidth="1"/>
    <col min="9732" max="9732" width="32.7109375" style="3" customWidth="1"/>
    <col min="9733" max="9733" width="28.7109375" style="3" customWidth="1"/>
    <col min="9734" max="9737" width="15.7109375" style="3" customWidth="1"/>
    <col min="9738" max="9738" width="17.5703125" style="3" customWidth="1"/>
    <col min="9739" max="9739" width="16.5703125" style="3" customWidth="1"/>
    <col min="9740" max="9740" width="15.140625" style="3" customWidth="1"/>
    <col min="9741" max="9984" width="9.140625" style="3"/>
    <col min="9985" max="9985" width="9.140625" style="3" customWidth="1"/>
    <col min="9986" max="9986" width="5.85546875" style="3" customWidth="1"/>
    <col min="9987" max="9987" width="19.7109375" style="3" customWidth="1"/>
    <col min="9988" max="9988" width="32.7109375" style="3" customWidth="1"/>
    <col min="9989" max="9989" width="28.7109375" style="3" customWidth="1"/>
    <col min="9990" max="9993" width="15.7109375" style="3" customWidth="1"/>
    <col min="9994" max="9994" width="17.5703125" style="3" customWidth="1"/>
    <col min="9995" max="9995" width="16.5703125" style="3" customWidth="1"/>
    <col min="9996" max="9996" width="15.140625" style="3" customWidth="1"/>
    <col min="9997" max="10240" width="9.140625" style="3"/>
    <col min="10241" max="10241" width="9.140625" style="3" customWidth="1"/>
    <col min="10242" max="10242" width="5.85546875" style="3" customWidth="1"/>
    <col min="10243" max="10243" width="19.7109375" style="3" customWidth="1"/>
    <col min="10244" max="10244" width="32.7109375" style="3" customWidth="1"/>
    <col min="10245" max="10245" width="28.7109375" style="3" customWidth="1"/>
    <col min="10246" max="10249" width="15.7109375" style="3" customWidth="1"/>
    <col min="10250" max="10250" width="17.5703125" style="3" customWidth="1"/>
    <col min="10251" max="10251" width="16.5703125" style="3" customWidth="1"/>
    <col min="10252" max="10252" width="15.140625" style="3" customWidth="1"/>
    <col min="10253" max="10496" width="9.140625" style="3"/>
    <col min="10497" max="10497" width="9.140625" style="3" customWidth="1"/>
    <col min="10498" max="10498" width="5.85546875" style="3" customWidth="1"/>
    <col min="10499" max="10499" width="19.7109375" style="3" customWidth="1"/>
    <col min="10500" max="10500" width="32.7109375" style="3" customWidth="1"/>
    <col min="10501" max="10501" width="28.7109375" style="3" customWidth="1"/>
    <col min="10502" max="10505" width="15.7109375" style="3" customWidth="1"/>
    <col min="10506" max="10506" width="17.5703125" style="3" customWidth="1"/>
    <col min="10507" max="10507" width="16.5703125" style="3" customWidth="1"/>
    <col min="10508" max="10508" width="15.140625" style="3" customWidth="1"/>
    <col min="10509" max="10752" width="9.140625" style="3"/>
    <col min="10753" max="10753" width="9.140625" style="3" customWidth="1"/>
    <col min="10754" max="10754" width="5.85546875" style="3" customWidth="1"/>
    <col min="10755" max="10755" width="19.7109375" style="3" customWidth="1"/>
    <col min="10756" max="10756" width="32.7109375" style="3" customWidth="1"/>
    <col min="10757" max="10757" width="28.7109375" style="3" customWidth="1"/>
    <col min="10758" max="10761" width="15.7109375" style="3" customWidth="1"/>
    <col min="10762" max="10762" width="17.5703125" style="3" customWidth="1"/>
    <col min="10763" max="10763" width="16.5703125" style="3" customWidth="1"/>
    <col min="10764" max="10764" width="15.140625" style="3" customWidth="1"/>
    <col min="10765" max="11008" width="9.140625" style="3"/>
    <col min="11009" max="11009" width="9.140625" style="3" customWidth="1"/>
    <col min="11010" max="11010" width="5.85546875" style="3" customWidth="1"/>
    <col min="11011" max="11011" width="19.7109375" style="3" customWidth="1"/>
    <col min="11012" max="11012" width="32.7109375" style="3" customWidth="1"/>
    <col min="11013" max="11013" width="28.7109375" style="3" customWidth="1"/>
    <col min="11014" max="11017" width="15.7109375" style="3" customWidth="1"/>
    <col min="11018" max="11018" width="17.5703125" style="3" customWidth="1"/>
    <col min="11019" max="11019" width="16.5703125" style="3" customWidth="1"/>
    <col min="11020" max="11020" width="15.140625" style="3" customWidth="1"/>
    <col min="11021" max="11264" width="9.140625" style="3"/>
    <col min="11265" max="11265" width="9.140625" style="3" customWidth="1"/>
    <col min="11266" max="11266" width="5.85546875" style="3" customWidth="1"/>
    <col min="11267" max="11267" width="19.7109375" style="3" customWidth="1"/>
    <col min="11268" max="11268" width="32.7109375" style="3" customWidth="1"/>
    <col min="11269" max="11269" width="28.7109375" style="3" customWidth="1"/>
    <col min="11270" max="11273" width="15.7109375" style="3" customWidth="1"/>
    <col min="11274" max="11274" width="17.5703125" style="3" customWidth="1"/>
    <col min="11275" max="11275" width="16.5703125" style="3" customWidth="1"/>
    <col min="11276" max="11276" width="15.140625" style="3" customWidth="1"/>
    <col min="11277" max="11520" width="9.140625" style="3"/>
    <col min="11521" max="11521" width="9.140625" style="3" customWidth="1"/>
    <col min="11522" max="11522" width="5.85546875" style="3" customWidth="1"/>
    <col min="11523" max="11523" width="19.7109375" style="3" customWidth="1"/>
    <col min="11524" max="11524" width="32.7109375" style="3" customWidth="1"/>
    <col min="11525" max="11525" width="28.7109375" style="3" customWidth="1"/>
    <col min="11526" max="11529" width="15.7109375" style="3" customWidth="1"/>
    <col min="11530" max="11530" width="17.5703125" style="3" customWidth="1"/>
    <col min="11531" max="11531" width="16.5703125" style="3" customWidth="1"/>
    <col min="11532" max="11532" width="15.140625" style="3" customWidth="1"/>
    <col min="11533" max="11776" width="9.140625" style="3"/>
    <col min="11777" max="11777" width="9.140625" style="3" customWidth="1"/>
    <col min="11778" max="11778" width="5.85546875" style="3" customWidth="1"/>
    <col min="11779" max="11779" width="19.7109375" style="3" customWidth="1"/>
    <col min="11780" max="11780" width="32.7109375" style="3" customWidth="1"/>
    <col min="11781" max="11781" width="28.7109375" style="3" customWidth="1"/>
    <col min="11782" max="11785" width="15.7109375" style="3" customWidth="1"/>
    <col min="11786" max="11786" width="17.5703125" style="3" customWidth="1"/>
    <col min="11787" max="11787" width="16.5703125" style="3" customWidth="1"/>
    <col min="11788" max="11788" width="15.140625" style="3" customWidth="1"/>
    <col min="11789" max="12032" width="9.140625" style="3"/>
    <col min="12033" max="12033" width="9.140625" style="3" customWidth="1"/>
    <col min="12034" max="12034" width="5.85546875" style="3" customWidth="1"/>
    <col min="12035" max="12035" width="19.7109375" style="3" customWidth="1"/>
    <col min="12036" max="12036" width="32.7109375" style="3" customWidth="1"/>
    <col min="12037" max="12037" width="28.7109375" style="3" customWidth="1"/>
    <col min="12038" max="12041" width="15.7109375" style="3" customWidth="1"/>
    <col min="12042" max="12042" width="17.5703125" style="3" customWidth="1"/>
    <col min="12043" max="12043" width="16.5703125" style="3" customWidth="1"/>
    <col min="12044" max="12044" width="15.140625" style="3" customWidth="1"/>
    <col min="12045" max="12288" width="9.140625" style="3"/>
    <col min="12289" max="12289" width="9.140625" style="3" customWidth="1"/>
    <col min="12290" max="12290" width="5.85546875" style="3" customWidth="1"/>
    <col min="12291" max="12291" width="19.7109375" style="3" customWidth="1"/>
    <col min="12292" max="12292" width="32.7109375" style="3" customWidth="1"/>
    <col min="12293" max="12293" width="28.7109375" style="3" customWidth="1"/>
    <col min="12294" max="12297" width="15.7109375" style="3" customWidth="1"/>
    <col min="12298" max="12298" width="17.5703125" style="3" customWidth="1"/>
    <col min="12299" max="12299" width="16.5703125" style="3" customWidth="1"/>
    <col min="12300" max="12300" width="15.140625" style="3" customWidth="1"/>
    <col min="12301" max="12544" width="9.140625" style="3"/>
    <col min="12545" max="12545" width="9.140625" style="3" customWidth="1"/>
    <col min="12546" max="12546" width="5.85546875" style="3" customWidth="1"/>
    <col min="12547" max="12547" width="19.7109375" style="3" customWidth="1"/>
    <col min="12548" max="12548" width="32.7109375" style="3" customWidth="1"/>
    <col min="12549" max="12549" width="28.7109375" style="3" customWidth="1"/>
    <col min="12550" max="12553" width="15.7109375" style="3" customWidth="1"/>
    <col min="12554" max="12554" width="17.5703125" style="3" customWidth="1"/>
    <col min="12555" max="12555" width="16.5703125" style="3" customWidth="1"/>
    <col min="12556" max="12556" width="15.140625" style="3" customWidth="1"/>
    <col min="12557" max="12800" width="9.140625" style="3"/>
    <col min="12801" max="12801" width="9.140625" style="3" customWidth="1"/>
    <col min="12802" max="12802" width="5.85546875" style="3" customWidth="1"/>
    <col min="12803" max="12803" width="19.7109375" style="3" customWidth="1"/>
    <col min="12804" max="12804" width="32.7109375" style="3" customWidth="1"/>
    <col min="12805" max="12805" width="28.7109375" style="3" customWidth="1"/>
    <col min="12806" max="12809" width="15.7109375" style="3" customWidth="1"/>
    <col min="12810" max="12810" width="17.5703125" style="3" customWidth="1"/>
    <col min="12811" max="12811" width="16.5703125" style="3" customWidth="1"/>
    <col min="12812" max="12812" width="15.140625" style="3" customWidth="1"/>
    <col min="12813" max="13056" width="9.140625" style="3"/>
    <col min="13057" max="13057" width="9.140625" style="3" customWidth="1"/>
    <col min="13058" max="13058" width="5.85546875" style="3" customWidth="1"/>
    <col min="13059" max="13059" width="19.7109375" style="3" customWidth="1"/>
    <col min="13060" max="13060" width="32.7109375" style="3" customWidth="1"/>
    <col min="13061" max="13061" width="28.7109375" style="3" customWidth="1"/>
    <col min="13062" max="13065" width="15.7109375" style="3" customWidth="1"/>
    <col min="13066" max="13066" width="17.5703125" style="3" customWidth="1"/>
    <col min="13067" max="13067" width="16.5703125" style="3" customWidth="1"/>
    <col min="13068" max="13068" width="15.140625" style="3" customWidth="1"/>
    <col min="13069" max="13312" width="9.140625" style="3"/>
    <col min="13313" max="13313" width="9.140625" style="3" customWidth="1"/>
    <col min="13314" max="13314" width="5.85546875" style="3" customWidth="1"/>
    <col min="13315" max="13315" width="19.7109375" style="3" customWidth="1"/>
    <col min="13316" max="13316" width="32.7109375" style="3" customWidth="1"/>
    <col min="13317" max="13317" width="28.7109375" style="3" customWidth="1"/>
    <col min="13318" max="13321" width="15.7109375" style="3" customWidth="1"/>
    <col min="13322" max="13322" width="17.5703125" style="3" customWidth="1"/>
    <col min="13323" max="13323" width="16.5703125" style="3" customWidth="1"/>
    <col min="13324" max="13324" width="15.140625" style="3" customWidth="1"/>
    <col min="13325" max="13568" width="9.140625" style="3"/>
    <col min="13569" max="13569" width="9.140625" style="3" customWidth="1"/>
    <col min="13570" max="13570" width="5.85546875" style="3" customWidth="1"/>
    <col min="13571" max="13571" width="19.7109375" style="3" customWidth="1"/>
    <col min="13572" max="13572" width="32.7109375" style="3" customWidth="1"/>
    <col min="13573" max="13573" width="28.7109375" style="3" customWidth="1"/>
    <col min="13574" max="13577" width="15.7109375" style="3" customWidth="1"/>
    <col min="13578" max="13578" width="17.5703125" style="3" customWidth="1"/>
    <col min="13579" max="13579" width="16.5703125" style="3" customWidth="1"/>
    <col min="13580" max="13580" width="15.140625" style="3" customWidth="1"/>
    <col min="13581" max="13824" width="9.140625" style="3"/>
    <col min="13825" max="13825" width="9.140625" style="3" customWidth="1"/>
    <col min="13826" max="13826" width="5.85546875" style="3" customWidth="1"/>
    <col min="13827" max="13827" width="19.7109375" style="3" customWidth="1"/>
    <col min="13828" max="13828" width="32.7109375" style="3" customWidth="1"/>
    <col min="13829" max="13829" width="28.7109375" style="3" customWidth="1"/>
    <col min="13830" max="13833" width="15.7109375" style="3" customWidth="1"/>
    <col min="13834" max="13834" width="17.5703125" style="3" customWidth="1"/>
    <col min="13835" max="13835" width="16.5703125" style="3" customWidth="1"/>
    <col min="13836" max="13836" width="15.140625" style="3" customWidth="1"/>
    <col min="13837" max="14080" width="9.140625" style="3"/>
    <col min="14081" max="14081" width="9.140625" style="3" customWidth="1"/>
    <col min="14082" max="14082" width="5.85546875" style="3" customWidth="1"/>
    <col min="14083" max="14083" width="19.7109375" style="3" customWidth="1"/>
    <col min="14084" max="14084" width="32.7109375" style="3" customWidth="1"/>
    <col min="14085" max="14085" width="28.7109375" style="3" customWidth="1"/>
    <col min="14086" max="14089" width="15.7109375" style="3" customWidth="1"/>
    <col min="14090" max="14090" width="17.5703125" style="3" customWidth="1"/>
    <col min="14091" max="14091" width="16.5703125" style="3" customWidth="1"/>
    <col min="14092" max="14092" width="15.140625" style="3" customWidth="1"/>
    <col min="14093" max="14336" width="9.140625" style="3"/>
    <col min="14337" max="14337" width="9.140625" style="3" customWidth="1"/>
    <col min="14338" max="14338" width="5.85546875" style="3" customWidth="1"/>
    <col min="14339" max="14339" width="19.7109375" style="3" customWidth="1"/>
    <col min="14340" max="14340" width="32.7109375" style="3" customWidth="1"/>
    <col min="14341" max="14341" width="28.7109375" style="3" customWidth="1"/>
    <col min="14342" max="14345" width="15.7109375" style="3" customWidth="1"/>
    <col min="14346" max="14346" width="17.5703125" style="3" customWidth="1"/>
    <col min="14347" max="14347" width="16.5703125" style="3" customWidth="1"/>
    <col min="14348" max="14348" width="15.140625" style="3" customWidth="1"/>
    <col min="14349" max="14592" width="9.140625" style="3"/>
    <col min="14593" max="14593" width="9.140625" style="3" customWidth="1"/>
    <col min="14594" max="14594" width="5.85546875" style="3" customWidth="1"/>
    <col min="14595" max="14595" width="19.7109375" style="3" customWidth="1"/>
    <col min="14596" max="14596" width="32.7109375" style="3" customWidth="1"/>
    <col min="14597" max="14597" width="28.7109375" style="3" customWidth="1"/>
    <col min="14598" max="14601" width="15.7109375" style="3" customWidth="1"/>
    <col min="14602" max="14602" width="17.5703125" style="3" customWidth="1"/>
    <col min="14603" max="14603" width="16.5703125" style="3" customWidth="1"/>
    <col min="14604" max="14604" width="15.140625" style="3" customWidth="1"/>
    <col min="14605" max="14848" width="9.140625" style="3"/>
    <col min="14849" max="14849" width="9.140625" style="3" customWidth="1"/>
    <col min="14850" max="14850" width="5.85546875" style="3" customWidth="1"/>
    <col min="14851" max="14851" width="19.7109375" style="3" customWidth="1"/>
    <col min="14852" max="14852" width="32.7109375" style="3" customWidth="1"/>
    <col min="14853" max="14853" width="28.7109375" style="3" customWidth="1"/>
    <col min="14854" max="14857" width="15.7109375" style="3" customWidth="1"/>
    <col min="14858" max="14858" width="17.5703125" style="3" customWidth="1"/>
    <col min="14859" max="14859" width="16.5703125" style="3" customWidth="1"/>
    <col min="14860" max="14860" width="15.140625" style="3" customWidth="1"/>
    <col min="14861" max="15104" width="9.140625" style="3"/>
    <col min="15105" max="15105" width="9.140625" style="3" customWidth="1"/>
    <col min="15106" max="15106" width="5.85546875" style="3" customWidth="1"/>
    <col min="15107" max="15107" width="19.7109375" style="3" customWidth="1"/>
    <col min="15108" max="15108" width="32.7109375" style="3" customWidth="1"/>
    <col min="15109" max="15109" width="28.7109375" style="3" customWidth="1"/>
    <col min="15110" max="15113" width="15.7109375" style="3" customWidth="1"/>
    <col min="15114" max="15114" width="17.5703125" style="3" customWidth="1"/>
    <col min="15115" max="15115" width="16.5703125" style="3" customWidth="1"/>
    <col min="15116" max="15116" width="15.140625" style="3" customWidth="1"/>
    <col min="15117" max="15360" width="9.140625" style="3"/>
    <col min="15361" max="15361" width="9.140625" style="3" customWidth="1"/>
    <col min="15362" max="15362" width="5.85546875" style="3" customWidth="1"/>
    <col min="15363" max="15363" width="19.7109375" style="3" customWidth="1"/>
    <col min="15364" max="15364" width="32.7109375" style="3" customWidth="1"/>
    <col min="15365" max="15365" width="28.7109375" style="3" customWidth="1"/>
    <col min="15366" max="15369" width="15.7109375" style="3" customWidth="1"/>
    <col min="15370" max="15370" width="17.5703125" style="3" customWidth="1"/>
    <col min="15371" max="15371" width="16.5703125" style="3" customWidth="1"/>
    <col min="15372" max="15372" width="15.140625" style="3" customWidth="1"/>
    <col min="15373" max="15616" width="9.140625" style="3"/>
    <col min="15617" max="15617" width="9.140625" style="3" customWidth="1"/>
    <col min="15618" max="15618" width="5.85546875" style="3" customWidth="1"/>
    <col min="15619" max="15619" width="19.7109375" style="3" customWidth="1"/>
    <col min="15620" max="15620" width="32.7109375" style="3" customWidth="1"/>
    <col min="15621" max="15621" width="28.7109375" style="3" customWidth="1"/>
    <col min="15622" max="15625" width="15.7109375" style="3" customWidth="1"/>
    <col min="15626" max="15626" width="17.5703125" style="3" customWidth="1"/>
    <col min="15627" max="15627" width="16.5703125" style="3" customWidth="1"/>
    <col min="15628" max="15628" width="15.140625" style="3" customWidth="1"/>
    <col min="15629" max="15872" width="9.140625" style="3"/>
    <col min="15873" max="15873" width="9.140625" style="3" customWidth="1"/>
    <col min="15874" max="15874" width="5.85546875" style="3" customWidth="1"/>
    <col min="15875" max="15875" width="19.7109375" style="3" customWidth="1"/>
    <col min="15876" max="15876" width="32.7109375" style="3" customWidth="1"/>
    <col min="15877" max="15877" width="28.7109375" style="3" customWidth="1"/>
    <col min="15878" max="15881" width="15.7109375" style="3" customWidth="1"/>
    <col min="15882" max="15882" width="17.5703125" style="3" customWidth="1"/>
    <col min="15883" max="15883" width="16.5703125" style="3" customWidth="1"/>
    <col min="15884" max="15884" width="15.140625" style="3" customWidth="1"/>
    <col min="15885" max="16128" width="9.140625" style="3"/>
    <col min="16129" max="16129" width="9.140625" style="3" customWidth="1"/>
    <col min="16130" max="16130" width="5.85546875" style="3" customWidth="1"/>
    <col min="16131" max="16131" width="19.7109375" style="3" customWidth="1"/>
    <col min="16132" max="16132" width="32.7109375" style="3" customWidth="1"/>
    <col min="16133" max="16133" width="28.7109375" style="3" customWidth="1"/>
    <col min="16134" max="16137" width="15.7109375" style="3" customWidth="1"/>
    <col min="16138" max="16138" width="17.5703125" style="3" customWidth="1"/>
    <col min="16139" max="16139" width="16.5703125" style="3" customWidth="1"/>
    <col min="16140" max="16140" width="15.140625" style="3" customWidth="1"/>
    <col min="16141" max="16384" width="9.140625" style="3"/>
  </cols>
  <sheetData>
    <row r="1" spans="2:11" x14ac:dyDescent="0.25">
      <c r="D1" s="88"/>
      <c r="J1" s="36" t="s">
        <v>108</v>
      </c>
    </row>
    <row r="2" spans="2:11" x14ac:dyDescent="0.25">
      <c r="D2" s="88"/>
    </row>
    <row r="3" spans="2:11" ht="18.75" customHeight="1" x14ac:dyDescent="0.25">
      <c r="I3" s="125" t="s">
        <v>88</v>
      </c>
      <c r="J3" s="125"/>
      <c r="K3" s="37"/>
    </row>
    <row r="4" spans="2:11" x14ac:dyDescent="0.25">
      <c r="D4" s="73"/>
      <c r="I4" s="125" t="s">
        <v>85</v>
      </c>
      <c r="J4" s="125"/>
      <c r="K4" s="37"/>
    </row>
    <row r="5" spans="2:11" ht="28.5" customHeight="1" x14ac:dyDescent="0.25">
      <c r="B5" s="135" t="s">
        <v>66</v>
      </c>
      <c r="C5" s="135"/>
      <c r="D5" s="135"/>
      <c r="E5" s="135"/>
      <c r="F5" s="135"/>
      <c r="G5" s="135"/>
      <c r="H5" s="135"/>
      <c r="I5" s="135"/>
      <c r="J5" s="135"/>
    </row>
    <row r="6" spans="2:11" ht="121.5" customHeight="1" x14ac:dyDescent="0.25">
      <c r="B6" s="126" t="s">
        <v>67</v>
      </c>
      <c r="C6" s="144"/>
      <c r="D6" s="144"/>
      <c r="E6" s="144"/>
      <c r="F6" s="144"/>
      <c r="G6" s="144"/>
      <c r="H6" s="144"/>
      <c r="I6" s="144"/>
      <c r="J6" s="144"/>
    </row>
    <row r="7" spans="2:11" ht="88.5" customHeight="1" x14ac:dyDescent="0.25">
      <c r="B7" s="8"/>
      <c r="C7" s="5" t="s">
        <v>0</v>
      </c>
      <c r="D7" s="5" t="s">
        <v>50</v>
      </c>
      <c r="E7" s="5" t="s">
        <v>2</v>
      </c>
      <c r="F7" s="145" t="s">
        <v>3</v>
      </c>
      <c r="G7" s="145"/>
      <c r="H7" s="38">
        <v>165</v>
      </c>
      <c r="I7" s="12"/>
      <c r="J7" s="12"/>
      <c r="K7" s="39"/>
    </row>
    <row r="8" spans="2:11" ht="48" customHeight="1" x14ac:dyDescent="0.25">
      <c r="B8" s="8"/>
      <c r="C8" s="9"/>
      <c r="D8" s="9"/>
      <c r="E8" s="10"/>
      <c r="F8" s="145" t="s">
        <v>4</v>
      </c>
      <c r="G8" s="145"/>
      <c r="H8" s="38">
        <v>44</v>
      </c>
      <c r="I8" s="12"/>
      <c r="J8" s="12"/>
      <c r="K8" s="39"/>
    </row>
    <row r="9" spans="2:11" ht="18.75" customHeight="1" x14ac:dyDescent="0.25">
      <c r="B9" s="146" t="s">
        <v>5</v>
      </c>
      <c r="C9" s="146"/>
      <c r="D9" s="146"/>
      <c r="E9" s="146"/>
      <c r="F9" s="146"/>
      <c r="G9" s="146"/>
      <c r="H9" s="146"/>
      <c r="I9" s="146"/>
      <c r="J9" s="146"/>
    </row>
    <row r="10" spans="2:11" ht="15.75" x14ac:dyDescent="0.25">
      <c r="B10" s="146"/>
      <c r="C10" s="146"/>
      <c r="D10" s="146"/>
      <c r="E10" s="146"/>
      <c r="F10" s="146"/>
      <c r="G10" s="146"/>
      <c r="H10" s="146"/>
      <c r="I10" s="146"/>
      <c r="J10" s="146"/>
    </row>
    <row r="11" spans="2:11" s="13" customFormat="1" ht="40.5" customHeight="1" x14ac:dyDescent="0.25">
      <c r="B11" s="141" t="s">
        <v>6</v>
      </c>
      <c r="C11" s="141" t="s">
        <v>7</v>
      </c>
      <c r="D11" s="142" t="s">
        <v>8</v>
      </c>
      <c r="E11" s="141" t="s">
        <v>9</v>
      </c>
      <c r="F11" s="141" t="s">
        <v>10</v>
      </c>
      <c r="G11" s="141"/>
      <c r="H11" s="141"/>
      <c r="I11" s="141"/>
      <c r="J11" s="143" t="s">
        <v>11</v>
      </c>
      <c r="K11" s="40"/>
    </row>
    <row r="12" spans="2:11" s="13" customFormat="1" ht="40.5" customHeight="1" x14ac:dyDescent="0.25">
      <c r="B12" s="141"/>
      <c r="C12" s="141"/>
      <c r="D12" s="142"/>
      <c r="E12" s="141"/>
      <c r="F12" s="14" t="s">
        <v>12</v>
      </c>
      <c r="G12" s="14" t="s">
        <v>13</v>
      </c>
      <c r="H12" s="14" t="s">
        <v>14</v>
      </c>
      <c r="I12" s="14" t="s">
        <v>15</v>
      </c>
      <c r="J12" s="143"/>
      <c r="K12" s="40"/>
    </row>
    <row r="13" spans="2:11" s="13" customFormat="1" ht="37.5" customHeight="1" x14ac:dyDescent="0.25">
      <c r="B13" s="141"/>
      <c r="C13" s="141"/>
      <c r="D13" s="142"/>
      <c r="E13" s="140" t="s">
        <v>16</v>
      </c>
      <c r="F13" s="140"/>
      <c r="G13" s="140"/>
      <c r="H13" s="140"/>
      <c r="I13" s="140"/>
      <c r="J13" s="140"/>
    </row>
    <row r="14" spans="2:11" ht="15.75" x14ac:dyDescent="0.2">
      <c r="B14" s="137">
        <v>1</v>
      </c>
      <c r="C14" s="137">
        <v>346</v>
      </c>
      <c r="D14" s="138" t="s">
        <v>17</v>
      </c>
      <c r="E14" s="15" t="s">
        <v>18</v>
      </c>
      <c r="F14" s="16">
        <v>13118</v>
      </c>
      <c r="G14" s="41">
        <v>14385</v>
      </c>
      <c r="H14" s="41">
        <v>15652</v>
      </c>
      <c r="I14" s="41">
        <v>16919</v>
      </c>
      <c r="J14" s="16"/>
      <c r="K14" s="42"/>
    </row>
    <row r="15" spans="2:11" ht="15.75" x14ac:dyDescent="0.2">
      <c r="B15" s="137"/>
      <c r="C15" s="137"/>
      <c r="D15" s="139"/>
      <c r="E15" s="15" t="s">
        <v>19</v>
      </c>
      <c r="F15" s="16">
        <v>4853.66</v>
      </c>
      <c r="G15" s="41">
        <f>0.37*G14</f>
        <v>5322.45</v>
      </c>
      <c r="H15" s="41">
        <f>0.37*H14</f>
        <v>5791.24</v>
      </c>
      <c r="I15" s="41">
        <f>0.37*I14</f>
        <v>6260.03</v>
      </c>
      <c r="J15" s="16"/>
      <c r="K15" s="42"/>
    </row>
    <row r="16" spans="2:11" ht="15.75" x14ac:dyDescent="0.25">
      <c r="B16" s="137"/>
      <c r="C16" s="137"/>
      <c r="D16" s="139"/>
      <c r="E16" s="18" t="s">
        <v>20</v>
      </c>
      <c r="F16" s="19">
        <f>SUM(F14:F15)</f>
        <v>17971.66</v>
      </c>
      <c r="G16" s="19">
        <f>SUM(G14:G15)</f>
        <v>19707.45</v>
      </c>
      <c r="H16" s="19">
        <f>SUM(H14:H15)</f>
        <v>21443.239999999998</v>
      </c>
      <c r="I16" s="19">
        <f>SUM(I14:I15)</f>
        <v>23179.03</v>
      </c>
      <c r="J16" s="16"/>
      <c r="K16" s="42"/>
    </row>
    <row r="17" spans="2:11" ht="15.75" x14ac:dyDescent="0.25">
      <c r="B17" s="137"/>
      <c r="C17" s="137"/>
      <c r="D17" s="139"/>
      <c r="E17" s="20" t="s">
        <v>21</v>
      </c>
      <c r="F17" s="21">
        <f>[1]ГИС_осн_деньги!F8</f>
        <v>54</v>
      </c>
      <c r="G17" s="21">
        <f>[1]ГИС_осн_деньги!G8</f>
        <v>82</v>
      </c>
      <c r="H17" s="21">
        <f>[1]ГИС_осн_деньги!H8</f>
        <v>82</v>
      </c>
      <c r="I17" s="21">
        <f>[1]ГИС_осн_деньги!I8</f>
        <v>54</v>
      </c>
      <c r="J17" s="21">
        <f>SUM(F17:I17)</f>
        <v>272</v>
      </c>
      <c r="K17" s="42"/>
    </row>
    <row r="18" spans="2:11" ht="15.75" x14ac:dyDescent="0.25">
      <c r="B18" s="137"/>
      <c r="C18" s="137"/>
      <c r="D18" s="139"/>
      <c r="E18" s="22" t="s">
        <v>11</v>
      </c>
      <c r="F18" s="23">
        <f>(F14*$D$8*$C$8+$E$8*$D$8+F15*$C$8)*F17</f>
        <v>0</v>
      </c>
      <c r="G18" s="23">
        <f>(G14*$D$8*$C$8+$E$8*$D$8+G15*$C$8)*G17</f>
        <v>0</v>
      </c>
      <c r="H18" s="23">
        <f>(H14*$D$8*$C$8+$E$8*$D$8+H15*$C$8)*H17</f>
        <v>0</v>
      </c>
      <c r="I18" s="23">
        <f>(I14*$D$8*$C$8+$E$8*$D$8+I15*$C$8)*I17</f>
        <v>0</v>
      </c>
      <c r="J18" s="23">
        <f>SUM(F18:I18)</f>
        <v>0</v>
      </c>
      <c r="K18" s="42"/>
    </row>
    <row r="19" spans="2:11" ht="15.75" x14ac:dyDescent="0.2">
      <c r="B19" s="137">
        <v>2</v>
      </c>
      <c r="C19" s="137">
        <v>102</v>
      </c>
      <c r="D19" s="138" t="s">
        <v>22</v>
      </c>
      <c r="E19" s="15" t="s">
        <v>18</v>
      </c>
      <c r="F19" s="16">
        <v>18717</v>
      </c>
      <c r="G19" s="41">
        <v>19978</v>
      </c>
      <c r="H19" s="41">
        <v>23808</v>
      </c>
      <c r="I19" s="41">
        <v>26341</v>
      </c>
      <c r="J19" s="16"/>
      <c r="K19" s="42"/>
    </row>
    <row r="20" spans="2:11" ht="15.75" x14ac:dyDescent="0.2">
      <c r="B20" s="137"/>
      <c r="C20" s="137"/>
      <c r="D20" s="139"/>
      <c r="E20" s="15" t="s">
        <v>19</v>
      </c>
      <c r="F20" s="16">
        <v>6925</v>
      </c>
      <c r="G20" s="41">
        <v>7392</v>
      </c>
      <c r="H20" s="41">
        <v>8809</v>
      </c>
      <c r="I20" s="41">
        <v>9746</v>
      </c>
      <c r="J20" s="16"/>
      <c r="K20" s="42"/>
    </row>
    <row r="21" spans="2:11" ht="15.75" x14ac:dyDescent="0.25">
      <c r="B21" s="137"/>
      <c r="C21" s="137"/>
      <c r="D21" s="139"/>
      <c r="E21" s="18" t="s">
        <v>20</v>
      </c>
      <c r="F21" s="19">
        <f>SUM(F19:F20)</f>
        <v>25642</v>
      </c>
      <c r="G21" s="19">
        <f>SUM(G19:G20)</f>
        <v>27370</v>
      </c>
      <c r="H21" s="19">
        <f>SUM(H19:H20)</f>
        <v>32617</v>
      </c>
      <c r="I21" s="19">
        <f>SUM(I19:I20)</f>
        <v>36087</v>
      </c>
      <c r="J21" s="16"/>
      <c r="K21" s="42"/>
    </row>
    <row r="22" spans="2:11" ht="15.75" x14ac:dyDescent="0.25">
      <c r="B22" s="137"/>
      <c r="C22" s="137"/>
      <c r="D22" s="139"/>
      <c r="E22" s="20" t="s">
        <v>21</v>
      </c>
      <c r="F22" s="21">
        <f>[1]ГИС_осн_деньги!F13</f>
        <v>14</v>
      </c>
      <c r="G22" s="21">
        <f>[1]ГИС_осн_деньги!G13</f>
        <v>22</v>
      </c>
      <c r="H22" s="21">
        <f>[1]ГИС_осн_деньги!H13</f>
        <v>22</v>
      </c>
      <c r="I22" s="21">
        <f>[1]ГИС_осн_деньги!I13</f>
        <v>14</v>
      </c>
      <c r="J22" s="21">
        <f>SUM(F22:I22)</f>
        <v>72</v>
      </c>
      <c r="K22" s="42"/>
    </row>
    <row r="23" spans="2:11" ht="15.75" x14ac:dyDescent="0.25">
      <c r="B23" s="137"/>
      <c r="C23" s="137"/>
      <c r="D23" s="139"/>
      <c r="E23" s="22" t="s">
        <v>11</v>
      </c>
      <c r="F23" s="23">
        <f>(F19*$D$8*$C$8+$E$8*$D$8+F20*$C$8)*F22</f>
        <v>0</v>
      </c>
      <c r="G23" s="23">
        <f>(G19*$D$8*$C$8+$E$8*$D$8+G20*$C$8)*G22</f>
        <v>0</v>
      </c>
      <c r="H23" s="23">
        <f>(H19*$D$8*$C$8+$E$8*$D$8+H20*$C$8)*H22</f>
        <v>0</v>
      </c>
      <c r="I23" s="23">
        <f>(I19*$D$8*$C$8+$E$8*$D$8+I20*$C$8)*I22</f>
        <v>0</v>
      </c>
      <c r="J23" s="23">
        <f>SUM(F23:I23)</f>
        <v>0</v>
      </c>
      <c r="K23" s="42"/>
    </row>
    <row r="24" spans="2:11" ht="15.75" x14ac:dyDescent="0.2">
      <c r="B24" s="137">
        <v>3</v>
      </c>
      <c r="C24" s="137">
        <v>108</v>
      </c>
      <c r="D24" s="138" t="s">
        <v>23</v>
      </c>
      <c r="E24" s="15" t="s">
        <v>18</v>
      </c>
      <c r="F24" s="16">
        <v>18340</v>
      </c>
      <c r="G24" s="41">
        <v>21094</v>
      </c>
      <c r="H24" s="41">
        <v>22559</v>
      </c>
      <c r="I24" s="41">
        <v>24870</v>
      </c>
      <c r="J24" s="16"/>
      <c r="K24" s="42"/>
    </row>
    <row r="25" spans="2:11" ht="15.75" x14ac:dyDescent="0.2">
      <c r="B25" s="137"/>
      <c r="C25" s="137"/>
      <c r="D25" s="139"/>
      <c r="E25" s="15" t="s">
        <v>19</v>
      </c>
      <c r="F25" s="16">
        <v>6786</v>
      </c>
      <c r="G25" s="41">
        <v>7805</v>
      </c>
      <c r="H25" s="41">
        <v>8347</v>
      </c>
      <c r="I25" s="41">
        <v>9202</v>
      </c>
      <c r="J25" s="16"/>
      <c r="K25" s="42"/>
    </row>
    <row r="26" spans="2:11" ht="15.75" x14ac:dyDescent="0.25">
      <c r="B26" s="137"/>
      <c r="C26" s="137"/>
      <c r="D26" s="139"/>
      <c r="E26" s="18" t="s">
        <v>20</v>
      </c>
      <c r="F26" s="19">
        <f>SUM(F24:F25)</f>
        <v>25126</v>
      </c>
      <c r="G26" s="19">
        <f>SUM(G24:G25)</f>
        <v>28899</v>
      </c>
      <c r="H26" s="19">
        <f>SUM(H24:H25)</f>
        <v>30906</v>
      </c>
      <c r="I26" s="19">
        <f>SUM(I24:I25)</f>
        <v>34072</v>
      </c>
      <c r="J26" s="16"/>
      <c r="K26" s="42"/>
    </row>
    <row r="27" spans="2:11" ht="15.75" x14ac:dyDescent="0.25">
      <c r="B27" s="137"/>
      <c r="C27" s="137"/>
      <c r="D27" s="139"/>
      <c r="E27" s="20" t="s">
        <v>21</v>
      </c>
      <c r="F27" s="21">
        <f>[1]ГИС_осн_деньги!F18</f>
        <v>16</v>
      </c>
      <c r="G27" s="21">
        <f>[1]ГИС_осн_деньги!G18</f>
        <v>25</v>
      </c>
      <c r="H27" s="21">
        <f>[1]ГИС_осн_деньги!H18</f>
        <v>25</v>
      </c>
      <c r="I27" s="21">
        <f>[1]ГИС_осн_деньги!I18</f>
        <v>17</v>
      </c>
      <c r="J27" s="21">
        <f>SUM(F27:I27)</f>
        <v>83</v>
      </c>
      <c r="K27" s="42"/>
    </row>
    <row r="28" spans="2:11" ht="15.75" x14ac:dyDescent="0.25">
      <c r="B28" s="137"/>
      <c r="C28" s="137"/>
      <c r="D28" s="139"/>
      <c r="E28" s="22" t="s">
        <v>11</v>
      </c>
      <c r="F28" s="23">
        <f>(F24*$D$8*$C$8+$E$8*$D$8+F25*$C$8)*F27</f>
        <v>0</v>
      </c>
      <c r="G28" s="23">
        <f>(G24*$D$8*$C$8+$E$8*$D$8+G25*$C$8)*G27</f>
        <v>0</v>
      </c>
      <c r="H28" s="23">
        <f>(H24*$D$8*$C$8+$E$8*$D$8+H25*$C$8)*H27</f>
        <v>0</v>
      </c>
      <c r="I28" s="23">
        <f>(I24*$D$8*$C$8+$E$8*$D$8+I25*$C$8)*I27</f>
        <v>0</v>
      </c>
      <c r="J28" s="23">
        <f>SUM(F28:I28)</f>
        <v>0</v>
      </c>
      <c r="K28" s="42"/>
    </row>
    <row r="29" spans="2:11" ht="15.75" x14ac:dyDescent="0.2">
      <c r="B29" s="137">
        <v>4</v>
      </c>
      <c r="C29" s="137">
        <v>113</v>
      </c>
      <c r="D29" s="138" t="s">
        <v>24</v>
      </c>
      <c r="E29" s="15" t="s">
        <v>18</v>
      </c>
      <c r="F29" s="16">
        <v>40189</v>
      </c>
      <c r="G29" s="41">
        <v>45463</v>
      </c>
      <c r="H29" s="41">
        <v>50736</v>
      </c>
      <c r="I29" s="41">
        <v>56985</v>
      </c>
      <c r="J29" s="16"/>
    </row>
    <row r="30" spans="2:11" ht="15.75" x14ac:dyDescent="0.2">
      <c r="B30" s="137"/>
      <c r="C30" s="137"/>
      <c r="D30" s="139"/>
      <c r="E30" s="15" t="s">
        <v>19</v>
      </c>
      <c r="F30" s="16">
        <v>14870</v>
      </c>
      <c r="G30" s="41">
        <v>16821</v>
      </c>
      <c r="H30" s="41">
        <v>18772</v>
      </c>
      <c r="I30" s="41">
        <v>21084</v>
      </c>
      <c r="J30" s="16"/>
    </row>
    <row r="31" spans="2:11" ht="15.75" x14ac:dyDescent="0.25">
      <c r="B31" s="137"/>
      <c r="C31" s="137"/>
      <c r="D31" s="139"/>
      <c r="E31" s="18" t="s">
        <v>20</v>
      </c>
      <c r="F31" s="19">
        <f>SUM(F29:F30)</f>
        <v>55059</v>
      </c>
      <c r="G31" s="19">
        <f>SUM(G29:G30)</f>
        <v>62284</v>
      </c>
      <c r="H31" s="19">
        <f>SUM(H29:H30)</f>
        <v>69508</v>
      </c>
      <c r="I31" s="19">
        <f>SUM(I29:I30)</f>
        <v>78069</v>
      </c>
      <c r="J31" s="16"/>
    </row>
    <row r="32" spans="2:11" ht="15.75" x14ac:dyDescent="0.25">
      <c r="B32" s="137"/>
      <c r="C32" s="137"/>
      <c r="D32" s="139"/>
      <c r="E32" s="20" t="s">
        <v>21</v>
      </c>
      <c r="F32" s="21">
        <f>[1]ГИС_осн_деньги!F23</f>
        <v>2</v>
      </c>
      <c r="G32" s="21">
        <f>[1]ГИС_осн_деньги!G23</f>
        <v>2</v>
      </c>
      <c r="H32" s="21">
        <f>[1]ГИС_осн_деньги!H23</f>
        <v>2</v>
      </c>
      <c r="I32" s="21">
        <f>[1]ГИС_осн_деньги!I23</f>
        <v>2</v>
      </c>
      <c r="J32" s="21">
        <f>SUM(F32:I32)</f>
        <v>8</v>
      </c>
    </row>
    <row r="33" spans="2:10" ht="15.75" x14ac:dyDescent="0.25">
      <c r="B33" s="137"/>
      <c r="C33" s="137"/>
      <c r="D33" s="139"/>
      <c r="E33" s="22" t="s">
        <v>11</v>
      </c>
      <c r="F33" s="23">
        <f>(F29*$D$8*$C$8+$E$8*$D$8+F30*$C$8)*F32</f>
        <v>0</v>
      </c>
      <c r="G33" s="23">
        <f>(G29*$D$8*$C$8+$E$8*$D$8+G30*$C$8)*G32</f>
        <v>0</v>
      </c>
      <c r="H33" s="23">
        <f>(H29*$D$8*$C$8+$E$8*$D$8+H30*$C$8)*H32</f>
        <v>0</v>
      </c>
      <c r="I33" s="23">
        <f>(I29*$D$8*$C$8+$E$8*$D$8+I30*$C$8)*I32</f>
        <v>0</v>
      </c>
      <c r="J33" s="23">
        <f>SUM(F33:I33)</f>
        <v>0</v>
      </c>
    </row>
    <row r="34" spans="2:10" ht="15.75" x14ac:dyDescent="0.2">
      <c r="B34" s="137">
        <v>5</v>
      </c>
      <c r="C34" s="137">
        <v>109</v>
      </c>
      <c r="D34" s="138" t="s">
        <v>25</v>
      </c>
      <c r="E34" s="15" t="s">
        <v>18</v>
      </c>
      <c r="F34" s="16">
        <v>4396</v>
      </c>
      <c r="G34" s="41">
        <v>4859</v>
      </c>
      <c r="H34" s="41">
        <v>5322</v>
      </c>
      <c r="I34" s="41">
        <v>5785</v>
      </c>
      <c r="J34" s="16"/>
    </row>
    <row r="35" spans="2:10" ht="15.75" x14ac:dyDescent="0.2">
      <c r="B35" s="137"/>
      <c r="C35" s="137"/>
      <c r="D35" s="139"/>
      <c r="E35" s="15" t="s">
        <v>19</v>
      </c>
      <c r="F35" s="16"/>
      <c r="G35" s="41"/>
      <c r="H35" s="41"/>
      <c r="I35" s="41"/>
      <c r="J35" s="16"/>
    </row>
    <row r="36" spans="2:10" ht="15.75" x14ac:dyDescent="0.25">
      <c r="B36" s="137"/>
      <c r="C36" s="137"/>
      <c r="D36" s="139"/>
      <c r="E36" s="18" t="s">
        <v>20</v>
      </c>
      <c r="F36" s="19">
        <f>SUM(F34:F35)</f>
        <v>4396</v>
      </c>
      <c r="G36" s="19">
        <f>SUM(G34:G35)</f>
        <v>4859</v>
      </c>
      <c r="H36" s="19">
        <f>SUM(H34:H35)</f>
        <v>5322</v>
      </c>
      <c r="I36" s="19">
        <f>SUM(I34:I35)</f>
        <v>5785</v>
      </c>
      <c r="J36" s="16"/>
    </row>
    <row r="37" spans="2:10" ht="15.75" x14ac:dyDescent="0.25">
      <c r="B37" s="137"/>
      <c r="C37" s="137"/>
      <c r="D37" s="139"/>
      <c r="E37" s="20" t="s">
        <v>21</v>
      </c>
      <c r="F37" s="21">
        <f>[1]ГИС_осн_деньги!F28</f>
        <v>7</v>
      </c>
      <c r="G37" s="21">
        <f>[1]ГИС_осн_деньги!G28</f>
        <v>11</v>
      </c>
      <c r="H37" s="21">
        <f>[1]ГИС_осн_деньги!H28</f>
        <v>11</v>
      </c>
      <c r="I37" s="21">
        <f>[1]ГИС_осн_деньги!I28</f>
        <v>7</v>
      </c>
      <c r="J37" s="21">
        <f>SUM(F37:I37)</f>
        <v>36</v>
      </c>
    </row>
    <row r="38" spans="2:10" ht="15.75" x14ac:dyDescent="0.25">
      <c r="B38" s="137"/>
      <c r="C38" s="137"/>
      <c r="D38" s="139"/>
      <c r="E38" s="22" t="s">
        <v>11</v>
      </c>
      <c r="F38" s="23">
        <f>(F34*$D$8*$C$8+$E$8*$D$8+F35*$C$8)*F37</f>
        <v>0</v>
      </c>
      <c r="G38" s="23">
        <f>(G34*$D$8*$C$8+$E$8*$D$8+G35*$C$8)*G37</f>
        <v>0</v>
      </c>
      <c r="H38" s="23">
        <f>(H34*$D$8*$C$8+$E$8*$D$8+H35*$C$8)*H37</f>
        <v>0</v>
      </c>
      <c r="I38" s="23">
        <f>(I34*$D$8*$C$8+$E$8*$D$8+I35*$C$8)*I37</f>
        <v>0</v>
      </c>
      <c r="J38" s="23">
        <f>SUM(F38:I38)</f>
        <v>0</v>
      </c>
    </row>
    <row r="39" spans="2:10" ht="15.75" x14ac:dyDescent="0.2">
      <c r="B39" s="137">
        <v>6</v>
      </c>
      <c r="C39" s="137">
        <v>172</v>
      </c>
      <c r="D39" s="138" t="s">
        <v>26</v>
      </c>
      <c r="E39" s="15" t="s">
        <v>18</v>
      </c>
      <c r="F39" s="16">
        <v>203975</v>
      </c>
      <c r="G39" s="41">
        <v>219225</v>
      </c>
      <c r="H39" s="41">
        <v>234400</v>
      </c>
      <c r="I39" s="41"/>
      <c r="J39" s="16"/>
    </row>
    <row r="40" spans="2:10" ht="15.75" x14ac:dyDescent="0.2">
      <c r="B40" s="137"/>
      <c r="C40" s="137"/>
      <c r="D40" s="138"/>
      <c r="E40" s="15" t="s">
        <v>19</v>
      </c>
      <c r="F40" s="16">
        <v>50994</v>
      </c>
      <c r="G40" s="41">
        <v>54806</v>
      </c>
      <c r="H40" s="41">
        <v>58600</v>
      </c>
      <c r="I40" s="41"/>
      <c r="J40" s="16"/>
    </row>
    <row r="41" spans="2:10" ht="15.75" x14ac:dyDescent="0.25">
      <c r="B41" s="137"/>
      <c r="C41" s="137"/>
      <c r="D41" s="138"/>
      <c r="E41" s="18" t="s">
        <v>20</v>
      </c>
      <c r="F41" s="19">
        <v>254969</v>
      </c>
      <c r="G41" s="19">
        <v>274031</v>
      </c>
      <c r="H41" s="19">
        <v>293000</v>
      </c>
      <c r="I41" s="19">
        <f>SUM(I39:I40)</f>
        <v>0</v>
      </c>
      <c r="J41" s="16"/>
    </row>
    <row r="42" spans="2:10" ht="15.75" x14ac:dyDescent="0.25">
      <c r="B42" s="137"/>
      <c r="C42" s="137"/>
      <c r="D42" s="138"/>
      <c r="E42" s="20" t="s">
        <v>21</v>
      </c>
      <c r="F42" s="21">
        <f>[1]ГИС_осн_деньги!F43</f>
        <v>2</v>
      </c>
      <c r="G42" s="21">
        <f>[1]ГИС_осн_деньги!G43</f>
        <v>2</v>
      </c>
      <c r="H42" s="21">
        <f>[1]ГИС_осн_деньги!H43</f>
        <v>2</v>
      </c>
      <c r="I42" s="21">
        <f>[1]ГИС_осн_деньги!I43</f>
        <v>1</v>
      </c>
      <c r="J42" s="21">
        <f>SUM(F42:I42)</f>
        <v>7</v>
      </c>
    </row>
    <row r="43" spans="2:10" ht="15.75" x14ac:dyDescent="0.25">
      <c r="B43" s="137"/>
      <c r="C43" s="137"/>
      <c r="D43" s="138"/>
      <c r="E43" s="22" t="s">
        <v>11</v>
      </c>
      <c r="F43" s="23">
        <f>(F39*$D$8*$C$8+$E$8*$D$8+F40*$C$8)*F42</f>
        <v>0</v>
      </c>
      <c r="G43" s="23">
        <f>(G39*$D$8*$C$8+$E$8*$D$8+G40*$C$8)*G42</f>
        <v>0</v>
      </c>
      <c r="H43" s="23">
        <f>(H39*$D$8*$C$8+$E$8*$D$8+H40*$C$8)*H42</f>
        <v>0</v>
      </c>
      <c r="I43" s="23">
        <f>(I39*$D$8*$C$8+$E$8*$D$8+I40*$C$8)*I42</f>
        <v>0</v>
      </c>
      <c r="J43" s="23">
        <f>SUM(F43:I43)</f>
        <v>0</v>
      </c>
    </row>
    <row r="44" spans="2:10" ht="22.5" customHeight="1" x14ac:dyDescent="0.2">
      <c r="B44" s="137">
        <v>7</v>
      </c>
      <c r="C44" s="137">
        <v>174</v>
      </c>
      <c r="D44" s="138" t="s">
        <v>27</v>
      </c>
      <c r="E44" s="15" t="s">
        <v>18</v>
      </c>
      <c r="F44" s="16">
        <v>337922</v>
      </c>
      <c r="G44" s="41">
        <f>F44</f>
        <v>337922</v>
      </c>
      <c r="H44" s="41">
        <f>F44</f>
        <v>337922</v>
      </c>
      <c r="I44" s="41">
        <f>F44</f>
        <v>337922</v>
      </c>
      <c r="J44" s="16"/>
    </row>
    <row r="45" spans="2:10" ht="22.5" customHeight="1" x14ac:dyDescent="0.2">
      <c r="B45" s="137"/>
      <c r="C45" s="137"/>
      <c r="D45" s="139"/>
      <c r="E45" s="15" t="s">
        <v>19</v>
      </c>
      <c r="F45" s="16">
        <v>101377</v>
      </c>
      <c r="G45" s="41">
        <f>F45</f>
        <v>101377</v>
      </c>
      <c r="H45" s="41">
        <f>F45</f>
        <v>101377</v>
      </c>
      <c r="I45" s="41">
        <f>F45</f>
        <v>101377</v>
      </c>
      <c r="J45" s="16"/>
    </row>
    <row r="46" spans="2:10" ht="22.5" customHeight="1" x14ac:dyDescent="0.25">
      <c r="B46" s="137"/>
      <c r="C46" s="137"/>
      <c r="D46" s="139"/>
      <c r="E46" s="18" t="s">
        <v>20</v>
      </c>
      <c r="F46" s="19">
        <f>SUM(F44:F45)</f>
        <v>439299</v>
      </c>
      <c r="G46" s="19">
        <f>SUM(G44:G45)</f>
        <v>439299</v>
      </c>
      <c r="H46" s="19">
        <f>SUM(H44:H45)</f>
        <v>439299</v>
      </c>
      <c r="I46" s="19">
        <f>SUM(I44:I45)</f>
        <v>439299</v>
      </c>
      <c r="J46" s="16"/>
    </row>
    <row r="47" spans="2:10" ht="22.5" customHeight="1" x14ac:dyDescent="0.25">
      <c r="B47" s="137"/>
      <c r="C47" s="137"/>
      <c r="D47" s="139"/>
      <c r="E47" s="20" t="s">
        <v>21</v>
      </c>
      <c r="F47" s="21">
        <f>[1]ГИС_осн_деньги!F48</f>
        <v>3</v>
      </c>
      <c r="G47" s="21">
        <f>[1]ГИС_осн_деньги!G48</f>
        <v>4</v>
      </c>
      <c r="H47" s="21">
        <f>[1]ГИС_осн_деньги!H48</f>
        <v>4</v>
      </c>
      <c r="I47" s="21">
        <f>[1]ГИС_осн_деньги!I48</f>
        <v>3</v>
      </c>
      <c r="J47" s="21">
        <f>SUM(F47:I47)</f>
        <v>14</v>
      </c>
    </row>
    <row r="48" spans="2:10" ht="22.5" customHeight="1" x14ac:dyDescent="0.25">
      <c r="B48" s="137"/>
      <c r="C48" s="137"/>
      <c r="D48" s="139"/>
      <c r="E48" s="22" t="s">
        <v>11</v>
      </c>
      <c r="F48" s="23">
        <f>(F44*$D$8*$C$8+$E$8*$D$8+F45*$C$8)*F47</f>
        <v>0</v>
      </c>
      <c r="G48" s="23">
        <f>(G44*$D$8*$C$8+$E$8*$D$8+G45*$C$8)*G47</f>
        <v>0</v>
      </c>
      <c r="H48" s="23">
        <f>(H44*$D$8*$C$8+$E$8*$D$8+H45*$C$8)*H47</f>
        <v>0</v>
      </c>
      <c r="I48" s="23">
        <f>(I44*$D$8*$C$8+$E$8*$D$8+I45*$C$8)*I47</f>
        <v>0</v>
      </c>
      <c r="J48" s="23">
        <f>SUM(F48:I48)</f>
        <v>0</v>
      </c>
    </row>
    <row r="49" spans="2:10" ht="23.25" customHeight="1" x14ac:dyDescent="0.2">
      <c r="B49" s="137">
        <v>8</v>
      </c>
      <c r="C49" s="137">
        <v>312</v>
      </c>
      <c r="D49" s="138" t="s">
        <v>28</v>
      </c>
      <c r="E49" s="15" t="s">
        <v>18</v>
      </c>
      <c r="F49" s="16">
        <v>56102</v>
      </c>
      <c r="G49" s="41">
        <v>63798</v>
      </c>
      <c r="H49" s="41">
        <v>70293</v>
      </c>
      <c r="I49" s="41">
        <v>76789</v>
      </c>
      <c r="J49" s="16"/>
    </row>
    <row r="50" spans="2:10" ht="23.25" customHeight="1" x14ac:dyDescent="0.2">
      <c r="B50" s="137"/>
      <c r="C50" s="137"/>
      <c r="D50" s="139"/>
      <c r="E50" s="15" t="s">
        <v>19</v>
      </c>
      <c r="F50" s="16">
        <v>20758</v>
      </c>
      <c r="G50" s="41">
        <v>23605</v>
      </c>
      <c r="H50" s="41">
        <v>26008</v>
      </c>
      <c r="I50" s="41">
        <v>28412</v>
      </c>
      <c r="J50" s="16"/>
    </row>
    <row r="51" spans="2:10" ht="23.25" customHeight="1" x14ac:dyDescent="0.25">
      <c r="B51" s="137"/>
      <c r="C51" s="137"/>
      <c r="D51" s="139"/>
      <c r="E51" s="18" t="s">
        <v>20</v>
      </c>
      <c r="F51" s="19">
        <f>SUM(F49:F50)</f>
        <v>76860</v>
      </c>
      <c r="G51" s="19">
        <f>SUM(G49:G50)</f>
        <v>87403</v>
      </c>
      <c r="H51" s="19">
        <f>SUM(H49:H50)</f>
        <v>96301</v>
      </c>
      <c r="I51" s="19">
        <f>SUM(I49:I50)</f>
        <v>105201</v>
      </c>
      <c r="J51" s="16"/>
    </row>
    <row r="52" spans="2:10" ht="23.25" customHeight="1" x14ac:dyDescent="0.25">
      <c r="B52" s="137"/>
      <c r="C52" s="137"/>
      <c r="D52" s="139"/>
      <c r="E52" s="20" t="s">
        <v>21</v>
      </c>
      <c r="F52" s="21">
        <f>[1]ГИС_осн_деньги!F58</f>
        <v>16</v>
      </c>
      <c r="G52" s="21">
        <f>[1]ГИС_осн_деньги!G58</f>
        <v>23</v>
      </c>
      <c r="H52" s="21">
        <f>[1]ГИС_осн_деньги!H58</f>
        <v>23</v>
      </c>
      <c r="I52" s="21">
        <f>[1]ГИС_осн_деньги!I58</f>
        <v>16</v>
      </c>
      <c r="J52" s="21">
        <f>SUM(F52:I52)</f>
        <v>78</v>
      </c>
    </row>
    <row r="53" spans="2:10" ht="23.25" customHeight="1" x14ac:dyDescent="0.25">
      <c r="B53" s="137"/>
      <c r="C53" s="137"/>
      <c r="D53" s="139"/>
      <c r="E53" s="22" t="s">
        <v>11</v>
      </c>
      <c r="F53" s="23">
        <f>(F49*$D$8*$C$8+$E$8*$D$8+F50*$C$8)*F52</f>
        <v>0</v>
      </c>
      <c r="G53" s="23">
        <f>(G49*$D$8*$C$8+$E$8*$D$8+G50*$C$8)*G52</f>
        <v>0</v>
      </c>
      <c r="H53" s="23">
        <f>(H49*$D$8*$C$8+$E$8*$D$8+H50*$C$8)*H52</f>
        <v>0</v>
      </c>
      <c r="I53" s="23">
        <f>(I49*$D$8*$C$8+$E$8*$D$8+I50*$C$8)*I52</f>
        <v>0</v>
      </c>
      <c r="J53" s="23">
        <f>SUM(F53:I53)</f>
        <v>0</v>
      </c>
    </row>
    <row r="54" spans="2:10" ht="18.75" customHeight="1" x14ac:dyDescent="0.2">
      <c r="B54" s="137">
        <v>9</v>
      </c>
      <c r="C54" s="137">
        <v>314</v>
      </c>
      <c r="D54" s="138" t="s">
        <v>29</v>
      </c>
      <c r="E54" s="15" t="s">
        <v>18</v>
      </c>
      <c r="F54" s="16">
        <v>33093</v>
      </c>
      <c r="G54" s="41">
        <v>34360</v>
      </c>
      <c r="H54" s="41">
        <v>35627</v>
      </c>
      <c r="I54" s="41">
        <v>36894</v>
      </c>
      <c r="J54" s="16"/>
    </row>
    <row r="55" spans="2:10" ht="18.75" customHeight="1" x14ac:dyDescent="0.2">
      <c r="B55" s="137"/>
      <c r="C55" s="137"/>
      <c r="D55" s="139"/>
      <c r="E55" s="15" t="s">
        <v>19</v>
      </c>
      <c r="F55" s="16">
        <v>12244</v>
      </c>
      <c r="G55" s="41">
        <v>12713</v>
      </c>
      <c r="H55" s="41">
        <v>13182</v>
      </c>
      <c r="I55" s="41">
        <v>13651</v>
      </c>
      <c r="J55" s="16"/>
    </row>
    <row r="56" spans="2:10" ht="18.75" customHeight="1" x14ac:dyDescent="0.25">
      <c r="B56" s="137"/>
      <c r="C56" s="137"/>
      <c r="D56" s="139"/>
      <c r="E56" s="18" t="s">
        <v>20</v>
      </c>
      <c r="F56" s="19">
        <f>SUM(F54:F55)</f>
        <v>45337</v>
      </c>
      <c r="G56" s="19">
        <f>SUM(G54:G55)</f>
        <v>47073</v>
      </c>
      <c r="H56" s="19">
        <f>SUM(H54:H55)</f>
        <v>48809</v>
      </c>
      <c r="I56" s="19">
        <f>SUM(I54:I55)</f>
        <v>50545</v>
      </c>
      <c r="J56" s="16"/>
    </row>
    <row r="57" spans="2:10" ht="18.75" customHeight="1" x14ac:dyDescent="0.25">
      <c r="B57" s="137"/>
      <c r="C57" s="137"/>
      <c r="D57" s="139"/>
      <c r="E57" s="20" t="s">
        <v>21</v>
      </c>
      <c r="F57" s="21">
        <f>[1]ГИС_осн_деньги!F63</f>
        <v>4</v>
      </c>
      <c r="G57" s="21">
        <f>[1]ГИС_осн_деньги!G63</f>
        <v>7</v>
      </c>
      <c r="H57" s="21">
        <f>[1]ГИС_осн_деньги!H63</f>
        <v>7</v>
      </c>
      <c r="I57" s="21">
        <f>[1]ГИС_осн_деньги!I63</f>
        <v>4</v>
      </c>
      <c r="J57" s="21">
        <f>SUM(F57:I57)</f>
        <v>22</v>
      </c>
    </row>
    <row r="58" spans="2:10" ht="18.75" customHeight="1" x14ac:dyDescent="0.25">
      <c r="B58" s="137"/>
      <c r="C58" s="137"/>
      <c r="D58" s="139"/>
      <c r="E58" s="22" t="s">
        <v>11</v>
      </c>
      <c r="F58" s="23">
        <f>(F54*$D$8*$C$8+$E$8*$D$8+F55*$C$8)*F57</f>
        <v>0</v>
      </c>
      <c r="G58" s="23">
        <f>(G54*$D$8*$C$8+$E$8*$D$8+G55*$C$8)*G57</f>
        <v>0</v>
      </c>
      <c r="H58" s="23">
        <f>(H54*$D$8*$C$8+$E$8*$D$8+H55*$C$8)*H57</f>
        <v>0</v>
      </c>
      <c r="I58" s="23">
        <f>(I54*$D$8*$C$8+$E$8*$D$8+I55*$C$8)*I57</f>
        <v>0</v>
      </c>
      <c r="J58" s="23">
        <f>SUM(F58:I58)</f>
        <v>0</v>
      </c>
    </row>
    <row r="59" spans="2:10" ht="21" customHeight="1" x14ac:dyDescent="0.2">
      <c r="B59" s="137">
        <v>10</v>
      </c>
      <c r="C59" s="137">
        <v>318</v>
      </c>
      <c r="D59" s="138" t="s">
        <v>30</v>
      </c>
      <c r="E59" s="15" t="s">
        <v>18</v>
      </c>
      <c r="F59" s="16">
        <v>40810</v>
      </c>
      <c r="G59" s="41">
        <v>44323</v>
      </c>
      <c r="H59" s="41">
        <v>47837</v>
      </c>
      <c r="I59" s="41">
        <v>51351</v>
      </c>
      <c r="J59" s="16"/>
    </row>
    <row r="60" spans="2:10" ht="21" customHeight="1" x14ac:dyDescent="0.2">
      <c r="B60" s="137"/>
      <c r="C60" s="137"/>
      <c r="D60" s="139"/>
      <c r="E60" s="15" t="s">
        <v>19</v>
      </c>
      <c r="F60" s="16">
        <v>15100</v>
      </c>
      <c r="G60" s="41">
        <v>16400</v>
      </c>
      <c r="H60" s="41">
        <v>17700</v>
      </c>
      <c r="I60" s="41">
        <v>19000</v>
      </c>
      <c r="J60" s="16"/>
    </row>
    <row r="61" spans="2:10" ht="21" customHeight="1" x14ac:dyDescent="0.25">
      <c r="B61" s="137"/>
      <c r="C61" s="137"/>
      <c r="D61" s="139"/>
      <c r="E61" s="18" t="s">
        <v>20</v>
      </c>
      <c r="F61" s="19">
        <f>SUM(F59:F60)</f>
        <v>55910</v>
      </c>
      <c r="G61" s="19">
        <f>SUM(G59:G60)</f>
        <v>60723</v>
      </c>
      <c r="H61" s="19">
        <f>SUM(H59:H60)</f>
        <v>65537</v>
      </c>
      <c r="I61" s="19">
        <f>SUM(I59:I60)</f>
        <v>70351</v>
      </c>
      <c r="J61" s="16"/>
    </row>
    <row r="62" spans="2:10" ht="21" customHeight="1" x14ac:dyDescent="0.25">
      <c r="B62" s="137"/>
      <c r="C62" s="137"/>
      <c r="D62" s="139"/>
      <c r="E62" s="20" t="s">
        <v>21</v>
      </c>
      <c r="F62" s="21">
        <f>[1]ГИС_осн_деньги!F78</f>
        <v>4</v>
      </c>
      <c r="G62" s="21">
        <f>[1]ГИС_осн_деньги!G78</f>
        <v>7</v>
      </c>
      <c r="H62" s="21">
        <f>[1]ГИС_осн_деньги!H78</f>
        <v>7</v>
      </c>
      <c r="I62" s="21">
        <f>[1]ГИС_осн_деньги!I78</f>
        <v>4</v>
      </c>
      <c r="J62" s="21">
        <f>SUM(F62:I62)</f>
        <v>22</v>
      </c>
    </row>
    <row r="63" spans="2:10" ht="21" customHeight="1" x14ac:dyDescent="0.25">
      <c r="B63" s="137"/>
      <c r="C63" s="137"/>
      <c r="D63" s="139"/>
      <c r="E63" s="22" t="s">
        <v>11</v>
      </c>
      <c r="F63" s="23">
        <f>(F59*$D$8*$C$8+$E$8*$D$8+F60*$C$8)*F62</f>
        <v>0</v>
      </c>
      <c r="G63" s="23">
        <f>(G59*$D$8*$C$8+$E$8*$D$8+G60*$C$8)*G62</f>
        <v>0</v>
      </c>
      <c r="H63" s="23">
        <f>(H59*$D$8*$C$8+$E$8*$D$8+H60*$C$8)*H62</f>
        <v>0</v>
      </c>
      <c r="I63" s="23">
        <f>(I59*$D$8*$C$8+$E$8*$D$8+I60*$C$8)*I62</f>
        <v>0</v>
      </c>
      <c r="J63" s="23">
        <f>SUM(F63:I63)</f>
        <v>0</v>
      </c>
    </row>
    <row r="64" spans="2:10" ht="15.75" x14ac:dyDescent="0.2">
      <c r="B64" s="137">
        <v>11</v>
      </c>
      <c r="C64" s="137">
        <v>327</v>
      </c>
      <c r="D64" s="138" t="s">
        <v>32</v>
      </c>
      <c r="E64" s="15" t="s">
        <v>18</v>
      </c>
      <c r="F64" s="16">
        <v>41985</v>
      </c>
      <c r="G64" s="41">
        <v>48379</v>
      </c>
      <c r="H64" s="41">
        <v>54772</v>
      </c>
      <c r="I64" s="41">
        <v>61166</v>
      </c>
      <c r="J64" s="16"/>
    </row>
    <row r="65" spans="2:10" ht="15.75" x14ac:dyDescent="0.2">
      <c r="B65" s="137"/>
      <c r="C65" s="137"/>
      <c r="D65" s="139"/>
      <c r="E65" s="15" t="s">
        <v>19</v>
      </c>
      <c r="F65" s="16">
        <v>15534</v>
      </c>
      <c r="G65" s="41">
        <v>17900</v>
      </c>
      <c r="H65" s="41">
        <v>20266</v>
      </c>
      <c r="I65" s="41">
        <v>22631</v>
      </c>
      <c r="J65" s="16"/>
    </row>
    <row r="66" spans="2:10" ht="15.75" x14ac:dyDescent="0.25">
      <c r="B66" s="137"/>
      <c r="C66" s="137"/>
      <c r="D66" s="139"/>
      <c r="E66" s="18" t="s">
        <v>20</v>
      </c>
      <c r="F66" s="19">
        <f>SUM(F64:F65)</f>
        <v>57519</v>
      </c>
      <c r="G66" s="19">
        <f>SUM(G64:G65)</f>
        <v>66279</v>
      </c>
      <c r="H66" s="19">
        <f>SUM(H64:H65)</f>
        <v>75038</v>
      </c>
      <c r="I66" s="19">
        <f>SUM(I64:I65)</f>
        <v>83797</v>
      </c>
      <c r="J66" s="16"/>
    </row>
    <row r="67" spans="2:10" ht="15.75" x14ac:dyDescent="0.25">
      <c r="B67" s="137"/>
      <c r="C67" s="137"/>
      <c r="D67" s="139"/>
      <c r="E67" s="20" t="s">
        <v>21</v>
      </c>
      <c r="F67" s="21">
        <f>[1]ГИС_осн_деньги!F88</f>
        <v>0</v>
      </c>
      <c r="G67" s="21">
        <f>[1]ГИС_осн_деньги!G88</f>
        <v>1</v>
      </c>
      <c r="H67" s="21">
        <f>[1]ГИС_осн_деньги!H88</f>
        <v>1</v>
      </c>
      <c r="I67" s="21">
        <f>[1]ГИС_осн_деньги!I88</f>
        <v>1</v>
      </c>
      <c r="J67" s="21">
        <f>SUM(F67:I67)</f>
        <v>3</v>
      </c>
    </row>
    <row r="68" spans="2:10" ht="15.75" x14ac:dyDescent="0.25">
      <c r="B68" s="137"/>
      <c r="C68" s="137"/>
      <c r="D68" s="139"/>
      <c r="E68" s="22" t="s">
        <v>11</v>
      </c>
      <c r="F68" s="23">
        <f>(F64*$D$8*$C$8+$E$8*$D$8+F65*$C$8)*F67</f>
        <v>0</v>
      </c>
      <c r="G68" s="23">
        <f>(G64*$D$8*$C$8+$E$8*$D$8+G65*$C$8)*G67</f>
        <v>0</v>
      </c>
      <c r="H68" s="23">
        <f>(H64*$D$8*$C$8+$E$8*$D$8+H65*$C$8)*H67</f>
        <v>0</v>
      </c>
      <c r="I68" s="23">
        <f>(I64*$D$8*$C$8+$E$8*$D$8+I65*$C$8)*I67</f>
        <v>0</v>
      </c>
      <c r="J68" s="23">
        <f>SUM(F68:I68)</f>
        <v>0</v>
      </c>
    </row>
    <row r="69" spans="2:10" ht="15.75" x14ac:dyDescent="0.2">
      <c r="B69" s="137">
        <v>12</v>
      </c>
      <c r="C69" s="137">
        <v>328</v>
      </c>
      <c r="D69" s="138" t="s">
        <v>33</v>
      </c>
      <c r="E69" s="15" t="s">
        <v>18</v>
      </c>
      <c r="F69" s="16">
        <v>36484</v>
      </c>
      <c r="G69" s="41">
        <v>42878</v>
      </c>
      <c r="H69" s="41">
        <v>49272</v>
      </c>
      <c r="I69" s="41">
        <v>55665</v>
      </c>
      <c r="J69" s="16"/>
    </row>
    <row r="70" spans="2:10" ht="15.75" x14ac:dyDescent="0.2">
      <c r="B70" s="137"/>
      <c r="C70" s="137"/>
      <c r="D70" s="139"/>
      <c r="E70" s="15" t="s">
        <v>19</v>
      </c>
      <c r="F70" s="16">
        <v>13499</v>
      </c>
      <c r="G70" s="41">
        <v>15865</v>
      </c>
      <c r="H70" s="41">
        <v>18231</v>
      </c>
      <c r="I70" s="41">
        <v>20596</v>
      </c>
      <c r="J70" s="16"/>
    </row>
    <row r="71" spans="2:10" ht="15.75" x14ac:dyDescent="0.25">
      <c r="B71" s="137"/>
      <c r="C71" s="137"/>
      <c r="D71" s="139"/>
      <c r="E71" s="18" t="s">
        <v>20</v>
      </c>
      <c r="F71" s="19">
        <f>SUM(F69:F70)</f>
        <v>49983</v>
      </c>
      <c r="G71" s="19">
        <f>SUM(G69:G70)</f>
        <v>58743</v>
      </c>
      <c r="H71" s="19">
        <f>SUM(H69:H70)</f>
        <v>67503</v>
      </c>
      <c r="I71" s="19">
        <f>SUM(I69:I70)</f>
        <v>76261</v>
      </c>
      <c r="J71" s="16"/>
    </row>
    <row r="72" spans="2:10" ht="15.75" x14ac:dyDescent="0.25">
      <c r="B72" s="137"/>
      <c r="C72" s="137"/>
      <c r="D72" s="139"/>
      <c r="E72" s="20" t="s">
        <v>21</v>
      </c>
      <c r="F72" s="21">
        <f>[1]ГИС_осн_деньги!F93</f>
        <v>1</v>
      </c>
      <c r="G72" s="21">
        <f>[1]ГИС_осн_деньги!G93</f>
        <v>2</v>
      </c>
      <c r="H72" s="21">
        <f>[1]ГИС_осн_деньги!H93</f>
        <v>2</v>
      </c>
      <c r="I72" s="21">
        <f>[1]ГИС_осн_деньги!I93</f>
        <v>1</v>
      </c>
      <c r="J72" s="21">
        <f>SUM(F72:I72)</f>
        <v>6</v>
      </c>
    </row>
    <row r="73" spans="2:10" ht="15.75" x14ac:dyDescent="0.25">
      <c r="B73" s="137"/>
      <c r="C73" s="137"/>
      <c r="D73" s="139"/>
      <c r="E73" s="22" t="s">
        <v>11</v>
      </c>
      <c r="F73" s="23">
        <f>(F69*$D$8*$C$8+$E$8*$D$8+F70*$C$8)*F72</f>
        <v>0</v>
      </c>
      <c r="G73" s="23">
        <f>(G69*$D$8*$C$8+$E$8*$D$8+G70*$C$8)*G72</f>
        <v>0</v>
      </c>
      <c r="H73" s="23">
        <f>(H69*$D$8*$C$8+$E$8*$D$8+H70*$C$8)*H72</f>
        <v>0</v>
      </c>
      <c r="I73" s="23">
        <f>(I69*$D$8*$C$8+$E$8*$D$8+I70*$C$8)*I72</f>
        <v>0</v>
      </c>
      <c r="J73" s="23">
        <f>SUM(F73:I73)</f>
        <v>0</v>
      </c>
    </row>
    <row r="74" spans="2:10" ht="15.75" x14ac:dyDescent="0.2">
      <c r="B74" s="137">
        <v>13</v>
      </c>
      <c r="C74" s="137">
        <v>345</v>
      </c>
      <c r="D74" s="138" t="s">
        <v>34</v>
      </c>
      <c r="E74" s="15" t="s">
        <v>18</v>
      </c>
      <c r="F74" s="16">
        <v>22938</v>
      </c>
      <c r="G74" s="41">
        <v>28622</v>
      </c>
      <c r="H74" s="41">
        <v>34307</v>
      </c>
      <c r="I74" s="41">
        <v>39992</v>
      </c>
      <c r="J74" s="16"/>
    </row>
    <row r="75" spans="2:10" ht="15.75" x14ac:dyDescent="0.2">
      <c r="B75" s="137"/>
      <c r="C75" s="137"/>
      <c r="D75" s="139"/>
      <c r="E75" s="15" t="s">
        <v>19</v>
      </c>
      <c r="F75" s="16">
        <v>8487</v>
      </c>
      <c r="G75" s="41">
        <v>10590</v>
      </c>
      <c r="H75" s="41">
        <v>12694</v>
      </c>
      <c r="I75" s="41">
        <v>14797</v>
      </c>
      <c r="J75" s="16"/>
    </row>
    <row r="76" spans="2:10" ht="15.75" x14ac:dyDescent="0.25">
      <c r="B76" s="137"/>
      <c r="C76" s="137"/>
      <c r="D76" s="139"/>
      <c r="E76" s="18" t="s">
        <v>20</v>
      </c>
      <c r="F76" s="19">
        <f>SUM(F74:F75)</f>
        <v>31425</v>
      </c>
      <c r="G76" s="19">
        <f>SUM(G74:G75)</f>
        <v>39212</v>
      </c>
      <c r="H76" s="19">
        <f>SUM(H74:H75)</f>
        <v>47001</v>
      </c>
      <c r="I76" s="19">
        <f>SUM(I74:I75)</f>
        <v>54789</v>
      </c>
      <c r="J76" s="16"/>
    </row>
    <row r="77" spans="2:10" ht="15.75" x14ac:dyDescent="0.25">
      <c r="B77" s="137"/>
      <c r="C77" s="137"/>
      <c r="D77" s="139"/>
      <c r="E77" s="20" t="s">
        <v>21</v>
      </c>
      <c r="F77" s="21">
        <f>[1]ГИС_осн_деньги!F98</f>
        <v>0</v>
      </c>
      <c r="G77" s="21">
        <f>[1]ГИС_осн_деньги!G98</f>
        <v>0</v>
      </c>
      <c r="H77" s="21">
        <f>[1]ГИС_осн_деньги!H98</f>
        <v>0</v>
      </c>
      <c r="I77" s="21">
        <f>[1]ГИС_осн_деньги!I98</f>
        <v>0</v>
      </c>
      <c r="J77" s="21">
        <f>SUM(F77:I77)</f>
        <v>0</v>
      </c>
    </row>
    <row r="78" spans="2:10" ht="15.75" x14ac:dyDescent="0.25">
      <c r="B78" s="137"/>
      <c r="C78" s="137"/>
      <c r="D78" s="139"/>
      <c r="E78" s="22" t="s">
        <v>11</v>
      </c>
      <c r="F78" s="23">
        <f>(F74*$D$8*$C$8+$E$8*$D$8+F75*$C$8)*F77</f>
        <v>0</v>
      </c>
      <c r="G78" s="23">
        <f>(G74*$D$8*$C$8+$E$8*$D$8+G75*$C$8)*G77</f>
        <v>0</v>
      </c>
      <c r="H78" s="23">
        <f>(H74*$D$8*$C$8+$E$8*$D$8+H75*$C$8)*H77</f>
        <v>0</v>
      </c>
      <c r="I78" s="23">
        <f>(I74*$D$8*$C$8+$E$8*$D$8+I75*$C$8)*I77</f>
        <v>0</v>
      </c>
      <c r="J78" s="23">
        <f>SUM(F78:I78)</f>
        <v>0</v>
      </c>
    </row>
    <row r="79" spans="2:10" ht="15.75" x14ac:dyDescent="0.2">
      <c r="B79" s="137">
        <v>14</v>
      </c>
      <c r="C79" s="137">
        <v>354</v>
      </c>
      <c r="D79" s="138" t="s">
        <v>35</v>
      </c>
      <c r="E79" s="15" t="s">
        <v>18</v>
      </c>
      <c r="F79" s="16">
        <v>28638</v>
      </c>
      <c r="G79" s="41">
        <v>33251</v>
      </c>
      <c r="H79" s="41">
        <v>37865</v>
      </c>
      <c r="I79" s="41">
        <v>42478</v>
      </c>
      <c r="J79" s="16"/>
    </row>
    <row r="80" spans="2:10" ht="15.75" x14ac:dyDescent="0.2">
      <c r="B80" s="137"/>
      <c r="C80" s="137"/>
      <c r="D80" s="139"/>
      <c r="E80" s="15" t="s">
        <v>19</v>
      </c>
      <c r="F80" s="16">
        <v>10596</v>
      </c>
      <c r="G80" s="41">
        <v>12303</v>
      </c>
      <c r="H80" s="41">
        <v>14010</v>
      </c>
      <c r="I80" s="41">
        <v>15717</v>
      </c>
      <c r="J80" s="16"/>
    </row>
    <row r="81" spans="2:10" ht="15.75" x14ac:dyDescent="0.25">
      <c r="B81" s="137"/>
      <c r="C81" s="137"/>
      <c r="D81" s="139"/>
      <c r="E81" s="18" t="s">
        <v>20</v>
      </c>
      <c r="F81" s="19">
        <f>SUM(F79:F80)</f>
        <v>39234</v>
      </c>
      <c r="G81" s="19">
        <f>SUM(G79:G80)</f>
        <v>45554</v>
      </c>
      <c r="H81" s="19">
        <f>SUM(H79:H80)</f>
        <v>51875</v>
      </c>
      <c r="I81" s="19">
        <f>SUM(I79:I80)</f>
        <v>58195</v>
      </c>
      <c r="J81" s="16"/>
    </row>
    <row r="82" spans="2:10" ht="15.75" x14ac:dyDescent="0.25">
      <c r="B82" s="137"/>
      <c r="C82" s="137"/>
      <c r="D82" s="139"/>
      <c r="E82" s="20" t="s">
        <v>21</v>
      </c>
      <c r="F82" s="21">
        <f>[1]ГИС_осн_деньги!F103</f>
        <v>1</v>
      </c>
      <c r="G82" s="21">
        <f>[1]ГИС_осн_деньги!G103</f>
        <v>1</v>
      </c>
      <c r="H82" s="21">
        <f>[1]ГИС_осн_деньги!H103</f>
        <v>1</v>
      </c>
      <c r="I82" s="21">
        <f>[1]ГИС_осн_деньги!I103</f>
        <v>1</v>
      </c>
      <c r="J82" s="21">
        <f>SUM(F82:I82)</f>
        <v>4</v>
      </c>
    </row>
    <row r="83" spans="2:10" ht="15.75" x14ac:dyDescent="0.25">
      <c r="B83" s="137"/>
      <c r="C83" s="137"/>
      <c r="D83" s="139"/>
      <c r="E83" s="22" t="s">
        <v>11</v>
      </c>
      <c r="F83" s="23">
        <f>(F79*$D$8*$C$8+$E$8*$D$8+F80*$C$8)*F82</f>
        <v>0</v>
      </c>
      <c r="G83" s="23">
        <f>(G79*$D$8*$C$8+$E$8*$D$8+G80*$C$8)*G82</f>
        <v>0</v>
      </c>
      <c r="H83" s="23">
        <f>(H79*$D$8*$C$8+$E$8*$D$8+H80*$C$8)*H82</f>
        <v>0</v>
      </c>
      <c r="I83" s="23">
        <f>(I79*$D$8*$C$8+$E$8*$D$8+I80*$C$8)*I82</f>
        <v>0</v>
      </c>
      <c r="J83" s="23">
        <f>SUM(F83:I83)</f>
        <v>0</v>
      </c>
    </row>
    <row r="84" spans="2:10" ht="22.5" customHeight="1" x14ac:dyDescent="0.2">
      <c r="B84" s="137">
        <v>15</v>
      </c>
      <c r="C84" s="137">
        <v>372</v>
      </c>
      <c r="D84" s="138" t="s">
        <v>36</v>
      </c>
      <c r="E84" s="15" t="s">
        <v>18</v>
      </c>
      <c r="F84" s="16">
        <v>29127</v>
      </c>
      <c r="G84" s="41">
        <v>29127</v>
      </c>
      <c r="H84" s="41">
        <v>29127</v>
      </c>
      <c r="I84" s="41">
        <v>29127</v>
      </c>
      <c r="J84" s="16"/>
    </row>
    <row r="85" spans="2:10" ht="22.5" customHeight="1" x14ac:dyDescent="0.2">
      <c r="B85" s="137"/>
      <c r="C85" s="137"/>
      <c r="D85" s="139"/>
      <c r="E85" s="15" t="s">
        <v>19</v>
      </c>
      <c r="F85" s="16"/>
      <c r="G85" s="41"/>
      <c r="H85" s="41"/>
      <c r="I85" s="41"/>
      <c r="J85" s="16"/>
    </row>
    <row r="86" spans="2:10" ht="22.5" customHeight="1" x14ac:dyDescent="0.25">
      <c r="B86" s="137"/>
      <c r="C86" s="137"/>
      <c r="D86" s="139"/>
      <c r="E86" s="18" t="s">
        <v>20</v>
      </c>
      <c r="F86" s="19">
        <f>SUM(F84:F85)</f>
        <v>29127</v>
      </c>
      <c r="G86" s="19">
        <f>SUM(G84:G85)</f>
        <v>29127</v>
      </c>
      <c r="H86" s="19">
        <f>SUM(H84:H85)</f>
        <v>29127</v>
      </c>
      <c r="I86" s="19">
        <f>SUM(I84:I85)</f>
        <v>29127</v>
      </c>
      <c r="J86" s="16"/>
    </row>
    <row r="87" spans="2:10" ht="22.5" customHeight="1" x14ac:dyDescent="0.25">
      <c r="B87" s="137"/>
      <c r="C87" s="137"/>
      <c r="D87" s="139"/>
      <c r="E87" s="20" t="s">
        <v>21</v>
      </c>
      <c r="F87" s="21">
        <f>[1]ГИС_осн_деньги!F108</f>
        <v>24</v>
      </c>
      <c r="G87" s="21">
        <f>[1]ГИС_осн_деньги!G108</f>
        <v>36</v>
      </c>
      <c r="H87" s="21">
        <f>[1]ГИС_осн_деньги!H108</f>
        <v>36</v>
      </c>
      <c r="I87" s="21">
        <f>[1]ГИС_осн_деньги!I108</f>
        <v>24</v>
      </c>
      <c r="J87" s="21">
        <f>SUM(F87:I87)</f>
        <v>120</v>
      </c>
    </row>
    <row r="88" spans="2:10" ht="22.5" customHeight="1" x14ac:dyDescent="0.25">
      <c r="B88" s="137"/>
      <c r="C88" s="137"/>
      <c r="D88" s="139"/>
      <c r="E88" s="22" t="s">
        <v>11</v>
      </c>
      <c r="F88" s="23">
        <f>(F84*$D$8*$C$8+$E$8*$D$8+F85*$C$8)*F87</f>
        <v>0</v>
      </c>
      <c r="G88" s="23">
        <f>(G84*$D$8*$C$8+$E$8*$D$8+G85*$C$8)*G87</f>
        <v>0</v>
      </c>
      <c r="H88" s="23">
        <f>(H84*$D$8*$C$8+$E$8*$D$8+H85*$C$8)*H87</f>
        <v>0</v>
      </c>
      <c r="I88" s="23">
        <f>(I84*$D$8*$C$8+$E$8*$D$8+I85*$C$8)*I87</f>
        <v>0</v>
      </c>
      <c r="J88" s="23">
        <f>SUM(F88:I88)</f>
        <v>0</v>
      </c>
    </row>
    <row r="89" spans="2:10" ht="26.25" customHeight="1" x14ac:dyDescent="0.2">
      <c r="B89" s="137">
        <v>16</v>
      </c>
      <c r="C89" s="137">
        <v>373</v>
      </c>
      <c r="D89" s="138" t="s">
        <v>37</v>
      </c>
      <c r="E89" s="15" t="s">
        <v>18</v>
      </c>
      <c r="F89" s="16">
        <v>52464</v>
      </c>
      <c r="G89" s="41">
        <v>52464</v>
      </c>
      <c r="H89" s="41">
        <v>52464</v>
      </c>
      <c r="I89" s="41">
        <v>52464</v>
      </c>
      <c r="J89" s="16"/>
    </row>
    <row r="90" spans="2:10" ht="15.75" customHeight="1" x14ac:dyDescent="0.2">
      <c r="B90" s="137"/>
      <c r="C90" s="137"/>
      <c r="D90" s="139"/>
      <c r="E90" s="15" t="s">
        <v>19</v>
      </c>
      <c r="F90" s="16"/>
      <c r="G90" s="41"/>
      <c r="H90" s="41"/>
      <c r="I90" s="41"/>
      <c r="J90" s="16"/>
    </row>
    <row r="91" spans="2:10" ht="15.75" customHeight="1" x14ac:dyDescent="0.25">
      <c r="B91" s="137"/>
      <c r="C91" s="137"/>
      <c r="D91" s="139"/>
      <c r="E91" s="18" t="s">
        <v>20</v>
      </c>
      <c r="F91" s="19">
        <f>SUM(F89:F90)</f>
        <v>52464</v>
      </c>
      <c r="G91" s="19">
        <f>SUM(G89:G90)</f>
        <v>52464</v>
      </c>
      <c r="H91" s="19">
        <f>SUM(H89:H90)</f>
        <v>52464</v>
      </c>
      <c r="I91" s="19">
        <f>SUM(I89:I90)</f>
        <v>52464</v>
      </c>
      <c r="J91" s="16"/>
    </row>
    <row r="92" spans="2:10" ht="15.75" customHeight="1" x14ac:dyDescent="0.25">
      <c r="B92" s="137"/>
      <c r="C92" s="137"/>
      <c r="D92" s="139"/>
      <c r="E92" s="20" t="s">
        <v>21</v>
      </c>
      <c r="F92" s="21">
        <f>[1]ГИС_осн_деньги!F113</f>
        <v>4</v>
      </c>
      <c r="G92" s="21">
        <f>[1]ГИС_осн_деньги!G113</f>
        <v>6</v>
      </c>
      <c r="H92" s="21">
        <f>[1]ГИС_осн_деньги!H113</f>
        <v>6</v>
      </c>
      <c r="I92" s="21">
        <f>[1]ГИС_осн_деньги!I113</f>
        <v>4</v>
      </c>
      <c r="J92" s="21">
        <f>SUM(F92:I92)</f>
        <v>20</v>
      </c>
    </row>
    <row r="93" spans="2:10" ht="15.75" customHeight="1" x14ac:dyDescent="0.25">
      <c r="B93" s="137"/>
      <c r="C93" s="137"/>
      <c r="D93" s="139"/>
      <c r="E93" s="22" t="s">
        <v>11</v>
      </c>
      <c r="F93" s="23">
        <f>(F89*$D$8*$C$8+$E$8*$D$8+F90*$C$8)*F92</f>
        <v>0</v>
      </c>
      <c r="G93" s="23">
        <f>(G89*$D$8*$C$8+$E$8*$D$8+G90*$C$8)*G92</f>
        <v>0</v>
      </c>
      <c r="H93" s="23">
        <f>(H89*$D$8*$C$8+$E$8*$D$8+H90*$C$8)*H92</f>
        <v>0</v>
      </c>
      <c r="I93" s="23">
        <f>(I89*$D$8*$C$8+$E$8*$D$8+I90*$C$8)*I92</f>
        <v>0</v>
      </c>
      <c r="J93" s="23">
        <f>SUM(F93:I93)</f>
        <v>0</v>
      </c>
    </row>
    <row r="94" spans="2:10" ht="52.5" customHeight="1" x14ac:dyDescent="0.2">
      <c r="B94" s="137">
        <v>17</v>
      </c>
      <c r="C94" s="137">
        <v>598</v>
      </c>
      <c r="D94" s="138" t="s">
        <v>38</v>
      </c>
      <c r="E94" s="15" t="s">
        <v>39</v>
      </c>
      <c r="F94" s="16">
        <v>1823</v>
      </c>
      <c r="G94" s="41">
        <v>1823</v>
      </c>
      <c r="H94" s="41">
        <v>1823</v>
      </c>
      <c r="I94" s="41">
        <v>1823</v>
      </c>
      <c r="J94" s="16"/>
    </row>
    <row r="95" spans="2:10" ht="15.75" customHeight="1" x14ac:dyDescent="0.2">
      <c r="B95" s="137"/>
      <c r="C95" s="137"/>
      <c r="D95" s="138"/>
      <c r="E95" s="15"/>
      <c r="F95" s="16"/>
      <c r="G95" s="41"/>
      <c r="H95" s="41"/>
      <c r="I95" s="41"/>
      <c r="J95" s="16"/>
    </row>
    <row r="96" spans="2:10" ht="15.75" customHeight="1" x14ac:dyDescent="0.2">
      <c r="B96" s="137"/>
      <c r="C96" s="137"/>
      <c r="D96" s="138"/>
      <c r="E96" s="15"/>
      <c r="F96" s="16"/>
      <c r="G96" s="41"/>
      <c r="H96" s="41"/>
      <c r="I96" s="41"/>
      <c r="J96" s="16"/>
    </row>
    <row r="97" spans="1:12" ht="15.75" customHeight="1" x14ac:dyDescent="0.2">
      <c r="B97" s="137"/>
      <c r="C97" s="137"/>
      <c r="D97" s="138"/>
      <c r="E97" s="15" t="s">
        <v>19</v>
      </c>
      <c r="F97" s="16"/>
      <c r="G97" s="41"/>
      <c r="H97" s="41"/>
      <c r="I97" s="41"/>
      <c r="J97" s="16"/>
    </row>
    <row r="98" spans="1:12" ht="15.75" customHeight="1" x14ac:dyDescent="0.25">
      <c r="B98" s="137"/>
      <c r="C98" s="137"/>
      <c r="D98" s="138"/>
      <c r="E98" s="18" t="s">
        <v>20</v>
      </c>
      <c r="F98" s="19">
        <f>SUM(F94:F97)</f>
        <v>1823</v>
      </c>
      <c r="G98" s="19">
        <f>SUM(G94:G97)</f>
        <v>1823</v>
      </c>
      <c r="H98" s="19">
        <f>SUM(H94:H97)</f>
        <v>1823</v>
      </c>
      <c r="I98" s="19">
        <f>SUM(I94:I97)</f>
        <v>1823</v>
      </c>
      <c r="J98" s="16"/>
    </row>
    <row r="99" spans="1:12" ht="32.25" customHeight="1" x14ac:dyDescent="0.25">
      <c r="B99" s="137"/>
      <c r="C99" s="137"/>
      <c r="D99" s="138"/>
      <c r="E99" s="20" t="s">
        <v>40</v>
      </c>
      <c r="F99" s="21">
        <f>[1]ГИС_осн_деньги!F118</f>
        <v>761</v>
      </c>
      <c r="G99" s="21">
        <f>[1]ГИС_осн_деньги!G118</f>
        <v>1142</v>
      </c>
      <c r="H99" s="21">
        <f>[1]ГИС_осн_деньги!H118</f>
        <v>1142</v>
      </c>
      <c r="I99" s="21">
        <f>[1]ГИС_осн_деньги!I118</f>
        <v>761</v>
      </c>
      <c r="J99" s="21">
        <f>SUM(F99:I99)</f>
        <v>3806</v>
      </c>
    </row>
    <row r="100" spans="1:12" ht="15.75" customHeight="1" x14ac:dyDescent="0.25">
      <c r="B100" s="137"/>
      <c r="C100" s="137"/>
      <c r="D100" s="138"/>
      <c r="E100" s="22" t="s">
        <v>11</v>
      </c>
      <c r="F100" s="23">
        <f>F99*F98*$D$8*$C$8</f>
        <v>0</v>
      </c>
      <c r="G100" s="23">
        <f>G99*G98*$D$8*$C$8</f>
        <v>0</v>
      </c>
      <c r="H100" s="23">
        <f>H99*H98*$D$8*$C$8</f>
        <v>0</v>
      </c>
      <c r="I100" s="23">
        <f>I99*I98*$D$8*$C$8</f>
        <v>0</v>
      </c>
      <c r="J100" s="23">
        <f>SUM(F100:I100)</f>
        <v>0</v>
      </c>
    </row>
    <row r="101" spans="1:12" ht="21.75" customHeight="1" x14ac:dyDescent="0.25">
      <c r="B101" s="137">
        <v>18</v>
      </c>
      <c r="C101" s="137">
        <v>376</v>
      </c>
      <c r="D101" s="138" t="s">
        <v>41</v>
      </c>
      <c r="E101" s="15" t="s">
        <v>18</v>
      </c>
      <c r="F101" s="16">
        <v>89505</v>
      </c>
      <c r="G101" s="16">
        <v>89505</v>
      </c>
      <c r="H101" s="16">
        <v>89505</v>
      </c>
      <c r="I101" s="16">
        <v>89505</v>
      </c>
      <c r="J101" s="16"/>
    </row>
    <row r="102" spans="1:12" ht="21.75" customHeight="1" x14ac:dyDescent="0.2">
      <c r="B102" s="137"/>
      <c r="C102" s="137"/>
      <c r="D102" s="139"/>
      <c r="E102" s="15" t="s">
        <v>19</v>
      </c>
      <c r="F102" s="16"/>
      <c r="G102" s="41"/>
      <c r="H102" s="41"/>
      <c r="I102" s="41"/>
      <c r="J102" s="16"/>
    </row>
    <row r="103" spans="1:12" ht="21.75" customHeight="1" x14ac:dyDescent="0.25">
      <c r="B103" s="137"/>
      <c r="C103" s="137"/>
      <c r="D103" s="139"/>
      <c r="E103" s="18" t="s">
        <v>20</v>
      </c>
      <c r="F103" s="19">
        <f>SUM(F101:F102)</f>
        <v>89505</v>
      </c>
      <c r="G103" s="19">
        <f>SUM(G101:G102)</f>
        <v>89505</v>
      </c>
      <c r="H103" s="19">
        <f>SUM(H101:H102)</f>
        <v>89505</v>
      </c>
      <c r="I103" s="19">
        <f>SUM(I101:I102)</f>
        <v>89505</v>
      </c>
      <c r="J103" s="16"/>
    </row>
    <row r="104" spans="1:12" ht="21.75" customHeight="1" x14ac:dyDescent="0.25">
      <c r="B104" s="137"/>
      <c r="C104" s="137"/>
      <c r="D104" s="139"/>
      <c r="E104" s="20" t="s">
        <v>21</v>
      </c>
      <c r="F104" s="21">
        <f>[1]ГИС_осн_деньги!F125</f>
        <v>0</v>
      </c>
      <c r="G104" s="21">
        <f>[1]ГИС_осн_деньги!G125</f>
        <v>1</v>
      </c>
      <c r="H104" s="21">
        <f>[1]ГИС_осн_деньги!H125</f>
        <v>1</v>
      </c>
      <c r="I104" s="21">
        <f>[1]ГИС_осн_деньги!I125</f>
        <v>0</v>
      </c>
      <c r="J104" s="21">
        <f>SUM(F104:I104)</f>
        <v>2</v>
      </c>
    </row>
    <row r="105" spans="1:12" ht="39.75" customHeight="1" x14ac:dyDescent="0.25">
      <c r="B105" s="137"/>
      <c r="C105" s="137"/>
      <c r="D105" s="139"/>
      <c r="E105" s="22" t="s">
        <v>11</v>
      </c>
      <c r="F105" s="23">
        <f>(F101*$D$8*$C$8+$E$8*$D$8+F102*$C$8)*F104</f>
        <v>0</v>
      </c>
      <c r="G105" s="23">
        <f>(G101*$D$8*$C$8+$E$8*$D$8+G102*$C$8)*G104</f>
        <v>0</v>
      </c>
      <c r="H105" s="23">
        <f>(H101*$D$8*$C$8+$E$8*$D$8+H102*$C$8)*H104</f>
        <v>0</v>
      </c>
      <c r="I105" s="23">
        <f>(I101*$D$8*$C$8+$E$8*$D$8+I102*$C$8)*I104</f>
        <v>0</v>
      </c>
      <c r="J105" s="23">
        <f>SUM(F105:I105)</f>
        <v>0</v>
      </c>
    </row>
    <row r="106" spans="1:12" s="7" customFormat="1" ht="39" customHeight="1" x14ac:dyDescent="0.25">
      <c r="B106" s="28"/>
      <c r="C106" s="28"/>
      <c r="D106" s="109" t="s">
        <v>42</v>
      </c>
      <c r="E106" s="110"/>
      <c r="F106" s="44">
        <f>F104+F92+F87+F82+F77+F72+F67+F62+F57+F52+F47+F42+F37+F32+F27+F22+F17</f>
        <v>152</v>
      </c>
      <c r="G106" s="44">
        <f>G104+G92+G87+G82+G77+G72+G67+G62+G57+G52+G47+G42+G37+G32+G27+G22+G17</f>
        <v>232</v>
      </c>
      <c r="H106" s="44">
        <f>H104+H92+H87+H82+H77+H72+H67+H62+H57+H52+H47+H42+H37+H32+H27+H22+H17</f>
        <v>232</v>
      </c>
      <c r="I106" s="44">
        <f>I104+I92+I87+I82+I77+I72+I67+I62+I57+I52+I47+I42+I37+I32+I27+I22+I17</f>
        <v>153</v>
      </c>
      <c r="J106" s="44">
        <f>SUM(F106:I106)</f>
        <v>769</v>
      </c>
    </row>
    <row r="107" spans="1:12" ht="56.25" customHeight="1" x14ac:dyDescent="0.25">
      <c r="D107" s="109" t="s">
        <v>91</v>
      </c>
      <c r="E107" s="110"/>
      <c r="F107" s="30">
        <f>F105+F100+F93+F88+F83+F78+F73+F68+F63+F58+F53+F48+F43+F38+F33+F28+F23+F18</f>
        <v>0</v>
      </c>
      <c r="G107" s="30">
        <f>G105+G100+G93+G88+G83+G78+G73+G68+G63+G58+G53+G48+G43+G38+G33+G28+G23+G18</f>
        <v>0</v>
      </c>
      <c r="H107" s="30">
        <f>H105+H100+H93+H88+H83+H78+H73+H68+H63+H58+H53+H48+H43+H38+H33+H28+H23+H18</f>
        <v>0</v>
      </c>
      <c r="I107" s="30">
        <f>I105+I100+I93+I88+I83+I78+I73+I68+I63+I58+I53+I48+I43+I38+I33+I28+I23+I18</f>
        <v>0</v>
      </c>
      <c r="J107" s="30">
        <f>J105+J100+J93+J88+J83+J78+J73+J68+J63+J58+J53+J48+J43+J38+J33+J28+J23+J18</f>
        <v>0</v>
      </c>
    </row>
    <row r="108" spans="1:12" ht="33" customHeight="1" x14ac:dyDescent="0.25">
      <c r="A108" s="92" t="s">
        <v>96</v>
      </c>
      <c r="B108" s="92"/>
      <c r="C108" s="92"/>
      <c r="D108" s="92"/>
      <c r="E108" s="92"/>
      <c r="F108" s="92"/>
      <c r="G108" s="92"/>
      <c r="H108" s="92"/>
      <c r="I108" s="92"/>
      <c r="J108" s="92"/>
      <c r="K108" s="77"/>
      <c r="L108" s="77"/>
    </row>
    <row r="109" spans="1:12" ht="111" customHeight="1" x14ac:dyDescent="0.25">
      <c r="A109" s="99" t="s">
        <v>43</v>
      </c>
      <c r="B109" s="99"/>
      <c r="C109" s="99"/>
      <c r="D109" s="99"/>
      <c r="E109" s="99"/>
      <c r="F109" s="99"/>
      <c r="G109" s="99"/>
      <c r="H109" s="99"/>
      <c r="I109" s="99"/>
      <c r="J109" s="99"/>
      <c r="K109" s="85"/>
      <c r="L109" s="85"/>
    </row>
    <row r="110" spans="1:12" ht="33" customHeight="1" x14ac:dyDescent="0.25">
      <c r="A110" s="100" t="s">
        <v>44</v>
      </c>
      <c r="B110" s="100"/>
      <c r="C110" s="100"/>
      <c r="D110" s="100"/>
      <c r="E110" s="100"/>
      <c r="F110" s="100"/>
      <c r="G110" s="100"/>
      <c r="H110" s="100"/>
      <c r="I110" s="100"/>
      <c r="J110" s="100"/>
      <c r="K110" s="86"/>
      <c r="L110" s="86"/>
    </row>
    <row r="111" spans="1:12" ht="87" customHeight="1" x14ac:dyDescent="0.25">
      <c r="A111" s="99" t="s">
        <v>68</v>
      </c>
      <c r="B111" s="99"/>
      <c r="C111" s="99"/>
      <c r="D111" s="99"/>
      <c r="E111" s="99"/>
      <c r="F111" s="99"/>
      <c r="G111" s="99"/>
      <c r="H111" s="99"/>
      <c r="I111" s="99"/>
      <c r="J111" s="99"/>
      <c r="K111" s="85"/>
      <c r="L111" s="85"/>
    </row>
    <row r="112" spans="1:12" ht="51" customHeight="1" x14ac:dyDescent="0.25">
      <c r="A112" s="99" t="s">
        <v>69</v>
      </c>
      <c r="B112" s="99"/>
      <c r="C112" s="99"/>
      <c r="D112" s="99"/>
      <c r="E112" s="99"/>
      <c r="F112" s="99"/>
      <c r="G112" s="99"/>
      <c r="H112" s="99"/>
      <c r="I112" s="99"/>
      <c r="J112" s="99"/>
      <c r="K112" s="85"/>
      <c r="L112" s="85"/>
    </row>
    <row r="113" spans="1:12" ht="33" customHeight="1" x14ac:dyDescent="0.25">
      <c r="A113" s="99" t="s">
        <v>45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85"/>
      <c r="L113" s="85"/>
    </row>
    <row r="114" spans="1:12" ht="55.5" customHeight="1" x14ac:dyDescent="0.25">
      <c r="A114" s="99" t="s">
        <v>70</v>
      </c>
      <c r="B114" s="99"/>
      <c r="C114" s="99"/>
      <c r="D114" s="99"/>
      <c r="E114" s="99"/>
      <c r="F114" s="99"/>
      <c r="G114" s="99"/>
      <c r="H114" s="99"/>
      <c r="I114" s="99"/>
      <c r="J114" s="99"/>
      <c r="K114" s="85"/>
      <c r="L114" s="85"/>
    </row>
    <row r="115" spans="1:12" ht="47.25" customHeight="1" x14ac:dyDescent="0.25">
      <c r="A115" s="99" t="s">
        <v>46</v>
      </c>
      <c r="B115" s="99"/>
      <c r="C115" s="99"/>
      <c r="D115" s="99"/>
      <c r="E115" s="99"/>
      <c r="F115" s="99"/>
      <c r="G115" s="99"/>
      <c r="H115" s="99"/>
      <c r="I115" s="99"/>
      <c r="J115" s="99"/>
      <c r="K115" s="85"/>
      <c r="L115" s="85"/>
    </row>
    <row r="116" spans="1:12" ht="48.75" customHeight="1" x14ac:dyDescent="0.25">
      <c r="A116" s="99" t="s">
        <v>47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85"/>
      <c r="L116" s="85"/>
    </row>
    <row r="117" spans="1:12" ht="25.5" customHeight="1" x14ac:dyDescent="0.25">
      <c r="A117" s="92" t="s">
        <v>102</v>
      </c>
      <c r="B117" s="92"/>
      <c r="C117" s="92"/>
      <c r="D117" s="92"/>
      <c r="E117" s="92"/>
      <c r="F117" s="92"/>
      <c r="G117" s="92"/>
      <c r="H117" s="92"/>
      <c r="I117" s="92"/>
      <c r="J117" s="92"/>
      <c r="K117" s="85"/>
      <c r="L117" s="85"/>
    </row>
    <row r="118" spans="1:12" ht="39" customHeight="1" x14ac:dyDescent="0.25">
      <c r="A118" s="99" t="s">
        <v>103</v>
      </c>
      <c r="B118" s="99"/>
      <c r="C118" s="99"/>
      <c r="D118" s="99"/>
      <c r="E118" s="99"/>
      <c r="F118" s="99"/>
      <c r="G118" s="99"/>
      <c r="H118" s="99"/>
      <c r="I118" s="99"/>
      <c r="J118" s="99"/>
      <c r="K118" s="85"/>
      <c r="L118" s="85"/>
    </row>
    <row r="119" spans="1:12" ht="39" customHeight="1" x14ac:dyDescent="0.25">
      <c r="A119" s="99" t="s">
        <v>104</v>
      </c>
      <c r="B119" s="99"/>
      <c r="C119" s="99"/>
      <c r="D119" s="99"/>
      <c r="E119" s="99"/>
      <c r="F119" s="99"/>
      <c r="G119" s="99"/>
      <c r="H119" s="99"/>
      <c r="I119" s="99"/>
      <c r="J119" s="99"/>
      <c r="K119" s="85"/>
      <c r="L119" s="85"/>
    </row>
    <row r="120" spans="1:12" ht="33" customHeight="1" x14ac:dyDescent="0.25">
      <c r="A120" s="96" t="s">
        <v>48</v>
      </c>
      <c r="B120" s="96"/>
      <c r="C120" s="96"/>
      <c r="D120" s="96"/>
      <c r="E120" s="96"/>
      <c r="F120" s="96"/>
      <c r="G120" s="96"/>
      <c r="H120" s="96"/>
      <c r="I120" s="96"/>
      <c r="J120" s="96"/>
      <c r="K120" s="84"/>
      <c r="L120" s="84"/>
    </row>
    <row r="121" spans="1:12" ht="33" customHeight="1" x14ac:dyDescent="0.25">
      <c r="A121" s="95" t="s">
        <v>49</v>
      </c>
      <c r="B121" s="95"/>
      <c r="C121" s="95"/>
      <c r="D121" s="95"/>
      <c r="E121" s="95"/>
      <c r="F121" s="95"/>
      <c r="G121" s="95"/>
      <c r="H121" s="95"/>
      <c r="I121" s="95"/>
      <c r="J121" s="95"/>
      <c r="K121" s="83"/>
      <c r="L121" s="83"/>
    </row>
    <row r="122" spans="1:12" ht="50.25" customHeight="1" x14ac:dyDescent="0.25">
      <c r="A122" s="98" t="s">
        <v>64</v>
      </c>
      <c r="B122" s="98"/>
      <c r="C122" s="98"/>
      <c r="D122" s="98"/>
      <c r="E122" s="98"/>
      <c r="F122" s="98"/>
      <c r="G122" s="98"/>
      <c r="H122" s="98"/>
      <c r="I122" s="98"/>
      <c r="J122" s="98"/>
      <c r="K122" s="82"/>
      <c r="L122" s="82"/>
    </row>
    <row r="123" spans="1:12" ht="54.75" customHeight="1" x14ac:dyDescent="0.25">
      <c r="A123" s="98" t="s">
        <v>65</v>
      </c>
      <c r="B123" s="98"/>
      <c r="C123" s="98"/>
      <c r="D123" s="98"/>
      <c r="E123" s="98"/>
      <c r="F123" s="98"/>
      <c r="G123" s="98"/>
      <c r="H123" s="98"/>
      <c r="I123" s="98"/>
      <c r="J123" s="98"/>
      <c r="K123" s="82"/>
      <c r="L123" s="82"/>
    </row>
    <row r="124" spans="1:12" ht="62.25" customHeight="1" x14ac:dyDescent="0.25">
      <c r="A124" s="98" t="s">
        <v>71</v>
      </c>
      <c r="B124" s="98"/>
      <c r="C124" s="98"/>
      <c r="D124" s="98"/>
      <c r="E124" s="98"/>
      <c r="F124" s="98"/>
      <c r="G124" s="98"/>
      <c r="H124" s="98"/>
      <c r="I124" s="98"/>
      <c r="J124" s="98"/>
      <c r="K124" s="82"/>
      <c r="L124" s="82"/>
    </row>
    <row r="125" spans="1:12" x14ac:dyDescent="0.25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2"/>
      <c r="L125" s="82"/>
    </row>
    <row r="126" spans="1:12" x14ac:dyDescent="0.25">
      <c r="B126" s="91" t="s">
        <v>110</v>
      </c>
      <c r="C126" s="89"/>
      <c r="D126" s="89"/>
      <c r="E126" s="89"/>
      <c r="F126" s="89"/>
      <c r="G126" s="89"/>
      <c r="H126" s="89"/>
      <c r="I126" s="89"/>
      <c r="J126" s="89"/>
      <c r="K126" s="82"/>
      <c r="L126" s="82"/>
    </row>
    <row r="127" spans="1:12" x14ac:dyDescent="0.25">
      <c r="A127" s="79"/>
      <c r="B127" s="79"/>
      <c r="C127" s="79"/>
      <c r="D127" s="79"/>
      <c r="E127" s="79"/>
      <c r="F127" s="79"/>
      <c r="G127" s="79"/>
      <c r="H127" s="79"/>
      <c r="I127" s="79"/>
      <c r="J127" s="79"/>
      <c r="K127" s="82"/>
      <c r="L127" s="82"/>
    </row>
    <row r="128" spans="1:12" ht="20.25" x14ac:dyDescent="0.25">
      <c r="A128" s="97" t="s">
        <v>81</v>
      </c>
      <c r="B128" s="97"/>
      <c r="C128" s="97"/>
      <c r="D128" s="97"/>
      <c r="E128" s="97"/>
      <c r="F128" s="97"/>
      <c r="G128" s="97"/>
    </row>
    <row r="129" spans="1:7" ht="20.25" x14ac:dyDescent="0.25">
      <c r="A129" s="97" t="s">
        <v>79</v>
      </c>
      <c r="B129" s="97"/>
      <c r="C129" s="97"/>
      <c r="D129" s="97"/>
      <c r="E129" s="97"/>
      <c r="F129" s="97"/>
      <c r="G129" s="97"/>
    </row>
    <row r="130" spans="1:7" ht="20.25" x14ac:dyDescent="0.25">
      <c r="A130" s="97" t="s">
        <v>82</v>
      </c>
      <c r="B130" s="97"/>
      <c r="C130" s="97"/>
      <c r="D130" s="97"/>
      <c r="E130" s="97"/>
      <c r="F130" s="97"/>
      <c r="G130" s="97"/>
    </row>
    <row r="131" spans="1:7" ht="20.25" customHeight="1" x14ac:dyDescent="0.25">
      <c r="A131" s="136" t="s">
        <v>83</v>
      </c>
      <c r="B131" s="136"/>
      <c r="C131" s="136"/>
      <c r="D131" s="136"/>
      <c r="E131" s="3"/>
      <c r="F131" s="78"/>
      <c r="G131" s="78"/>
    </row>
    <row r="132" spans="1:7" ht="15.75" x14ac:dyDescent="0.25">
      <c r="A132" s="94" t="s">
        <v>80</v>
      </c>
      <c r="B132" s="94"/>
      <c r="D132" s="1"/>
    </row>
  </sheetData>
  <mergeCells count="92">
    <mergeCell ref="B29:B33"/>
    <mergeCell ref="C29:C33"/>
    <mergeCell ref="D29:D33"/>
    <mergeCell ref="E11:E12"/>
    <mergeCell ref="F11:I11"/>
    <mergeCell ref="J11:J12"/>
    <mergeCell ref="I3:J3"/>
    <mergeCell ref="B6:J6"/>
    <mergeCell ref="F7:G7"/>
    <mergeCell ref="F8:G8"/>
    <mergeCell ref="B9:J10"/>
    <mergeCell ref="I4:J4"/>
    <mergeCell ref="B5:J5"/>
    <mergeCell ref="B34:B38"/>
    <mergeCell ref="C34:C38"/>
    <mergeCell ref="D34:D38"/>
    <mergeCell ref="E13:J13"/>
    <mergeCell ref="B14:B18"/>
    <mergeCell ref="C14:C18"/>
    <mergeCell ref="D14:D18"/>
    <mergeCell ref="B24:B28"/>
    <mergeCell ref="C24:C28"/>
    <mergeCell ref="D24:D28"/>
    <mergeCell ref="B19:B23"/>
    <mergeCell ref="C19:C23"/>
    <mergeCell ref="D19:D23"/>
    <mergeCell ref="B11:B13"/>
    <mergeCell ref="C11:C13"/>
    <mergeCell ref="D11:D13"/>
    <mergeCell ref="B39:B43"/>
    <mergeCell ref="C39:C43"/>
    <mergeCell ref="D39:D43"/>
    <mergeCell ref="B44:B48"/>
    <mergeCell ref="C44:C48"/>
    <mergeCell ref="D44:D48"/>
    <mergeCell ref="B54:B58"/>
    <mergeCell ref="C54:C58"/>
    <mergeCell ref="D54:D58"/>
    <mergeCell ref="B49:B53"/>
    <mergeCell ref="C49:C53"/>
    <mergeCell ref="D49:D53"/>
    <mergeCell ref="B64:B68"/>
    <mergeCell ref="C64:C68"/>
    <mergeCell ref="D64:D68"/>
    <mergeCell ref="B59:B63"/>
    <mergeCell ref="C59:C63"/>
    <mergeCell ref="D59:D63"/>
    <mergeCell ref="B69:B73"/>
    <mergeCell ref="C69:C73"/>
    <mergeCell ref="D69:D73"/>
    <mergeCell ref="B74:B78"/>
    <mergeCell ref="C74:C78"/>
    <mergeCell ref="D74:D78"/>
    <mergeCell ref="B79:B83"/>
    <mergeCell ref="C79:C83"/>
    <mergeCell ref="D79:D83"/>
    <mergeCell ref="B84:B88"/>
    <mergeCell ref="C84:C88"/>
    <mergeCell ref="D84:D88"/>
    <mergeCell ref="B89:B93"/>
    <mergeCell ref="C89:C93"/>
    <mergeCell ref="D89:D93"/>
    <mergeCell ref="D106:E106"/>
    <mergeCell ref="D107:E107"/>
    <mergeCell ref="B94:B100"/>
    <mergeCell ref="C94:C100"/>
    <mergeCell ref="D94:D100"/>
    <mergeCell ref="B101:B105"/>
    <mergeCell ref="C101:C105"/>
    <mergeCell ref="D101:D105"/>
    <mergeCell ref="A108:J108"/>
    <mergeCell ref="A109:J109"/>
    <mergeCell ref="A110:J110"/>
    <mergeCell ref="A111:J111"/>
    <mergeCell ref="A112:J112"/>
    <mergeCell ref="A113:J113"/>
    <mergeCell ref="A114:J114"/>
    <mergeCell ref="A115:J115"/>
    <mergeCell ref="A116:J116"/>
    <mergeCell ref="A120:J120"/>
    <mergeCell ref="A117:J117"/>
    <mergeCell ref="A118:J118"/>
    <mergeCell ref="A119:J119"/>
    <mergeCell ref="A129:G129"/>
    <mergeCell ref="A130:G130"/>
    <mergeCell ref="A132:B132"/>
    <mergeCell ref="A131:D131"/>
    <mergeCell ref="A121:J121"/>
    <mergeCell ref="A122:J122"/>
    <mergeCell ref="A123:J123"/>
    <mergeCell ref="A124:J124"/>
    <mergeCell ref="A128:G128"/>
  </mergeCells>
  <pageMargins left="0.23622047244094491" right="0.15748031496062992" top="0.15748031496062992" bottom="0.19685039370078741" header="0.23622047244094491" footer="0.15748031496062992"/>
  <pageSetup paperSize="9" scale="35" orientation="portrait" r:id="rId1"/>
  <headerFooter alignWithMargins="0"/>
  <rowBreaks count="1" manualBreakCount="1">
    <brk id="8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32"/>
  <sheetViews>
    <sheetView view="pageBreakPreview" topLeftCell="A112" zoomScale="70" zoomScaleNormal="85" zoomScaleSheetLayoutView="70" workbookViewId="0">
      <selection activeCell="B126" sqref="B126"/>
    </sheetView>
  </sheetViews>
  <sheetFormatPr defaultRowHeight="18.75" x14ac:dyDescent="0.25"/>
  <cols>
    <col min="1" max="1" width="1.7109375" style="3" customWidth="1"/>
    <col min="2" max="2" width="6" style="1" customWidth="1"/>
    <col min="3" max="3" width="20.140625" style="1" customWidth="1"/>
    <col min="4" max="4" width="44" style="2" customWidth="1"/>
    <col min="5" max="5" width="26.140625" style="1" customWidth="1"/>
    <col min="6" max="9" width="15.7109375" style="1" customWidth="1"/>
    <col min="10" max="10" width="26.140625" style="36" customWidth="1"/>
    <col min="11" max="11" width="15.140625" style="3" customWidth="1"/>
    <col min="12" max="12" width="18.140625" style="3" customWidth="1"/>
    <col min="13" max="13" width="13.42578125" style="3" customWidth="1"/>
    <col min="14" max="256" width="9.140625" style="3"/>
    <col min="257" max="257" width="9.140625" style="3" customWidth="1"/>
    <col min="258" max="258" width="5.85546875" style="3" customWidth="1"/>
    <col min="259" max="259" width="20.140625" style="3" customWidth="1"/>
    <col min="260" max="260" width="44" style="3" customWidth="1"/>
    <col min="261" max="261" width="26.140625" style="3" customWidth="1"/>
    <col min="262" max="265" width="15.7109375" style="3" customWidth="1"/>
    <col min="266" max="266" width="17.5703125" style="3" customWidth="1"/>
    <col min="267" max="267" width="15.140625" style="3" customWidth="1"/>
    <col min="268" max="268" width="18.140625" style="3" customWidth="1"/>
    <col min="269" max="269" width="13.42578125" style="3" customWidth="1"/>
    <col min="270" max="512" width="9.140625" style="3"/>
    <col min="513" max="513" width="9.140625" style="3" customWidth="1"/>
    <col min="514" max="514" width="5.85546875" style="3" customWidth="1"/>
    <col min="515" max="515" width="20.140625" style="3" customWidth="1"/>
    <col min="516" max="516" width="44" style="3" customWidth="1"/>
    <col min="517" max="517" width="26.140625" style="3" customWidth="1"/>
    <col min="518" max="521" width="15.7109375" style="3" customWidth="1"/>
    <col min="522" max="522" width="17.5703125" style="3" customWidth="1"/>
    <col min="523" max="523" width="15.140625" style="3" customWidth="1"/>
    <col min="524" max="524" width="18.140625" style="3" customWidth="1"/>
    <col min="525" max="525" width="13.42578125" style="3" customWidth="1"/>
    <col min="526" max="768" width="9.140625" style="3"/>
    <col min="769" max="769" width="9.140625" style="3" customWidth="1"/>
    <col min="770" max="770" width="5.85546875" style="3" customWidth="1"/>
    <col min="771" max="771" width="20.140625" style="3" customWidth="1"/>
    <col min="772" max="772" width="44" style="3" customWidth="1"/>
    <col min="773" max="773" width="26.140625" style="3" customWidth="1"/>
    <col min="774" max="777" width="15.7109375" style="3" customWidth="1"/>
    <col min="778" max="778" width="17.5703125" style="3" customWidth="1"/>
    <col min="779" max="779" width="15.140625" style="3" customWidth="1"/>
    <col min="780" max="780" width="18.140625" style="3" customWidth="1"/>
    <col min="781" max="781" width="13.42578125" style="3" customWidth="1"/>
    <col min="782" max="1024" width="9.140625" style="3"/>
    <col min="1025" max="1025" width="9.140625" style="3" customWidth="1"/>
    <col min="1026" max="1026" width="5.85546875" style="3" customWidth="1"/>
    <col min="1027" max="1027" width="20.140625" style="3" customWidth="1"/>
    <col min="1028" max="1028" width="44" style="3" customWidth="1"/>
    <col min="1029" max="1029" width="26.140625" style="3" customWidth="1"/>
    <col min="1030" max="1033" width="15.7109375" style="3" customWidth="1"/>
    <col min="1034" max="1034" width="17.5703125" style="3" customWidth="1"/>
    <col min="1035" max="1035" width="15.140625" style="3" customWidth="1"/>
    <col min="1036" max="1036" width="18.140625" style="3" customWidth="1"/>
    <col min="1037" max="1037" width="13.42578125" style="3" customWidth="1"/>
    <col min="1038" max="1280" width="9.140625" style="3"/>
    <col min="1281" max="1281" width="9.140625" style="3" customWidth="1"/>
    <col min="1282" max="1282" width="5.85546875" style="3" customWidth="1"/>
    <col min="1283" max="1283" width="20.140625" style="3" customWidth="1"/>
    <col min="1284" max="1284" width="44" style="3" customWidth="1"/>
    <col min="1285" max="1285" width="26.140625" style="3" customWidth="1"/>
    <col min="1286" max="1289" width="15.7109375" style="3" customWidth="1"/>
    <col min="1290" max="1290" width="17.5703125" style="3" customWidth="1"/>
    <col min="1291" max="1291" width="15.140625" style="3" customWidth="1"/>
    <col min="1292" max="1292" width="18.140625" style="3" customWidth="1"/>
    <col min="1293" max="1293" width="13.42578125" style="3" customWidth="1"/>
    <col min="1294" max="1536" width="9.140625" style="3"/>
    <col min="1537" max="1537" width="9.140625" style="3" customWidth="1"/>
    <col min="1538" max="1538" width="5.85546875" style="3" customWidth="1"/>
    <col min="1539" max="1539" width="20.140625" style="3" customWidth="1"/>
    <col min="1540" max="1540" width="44" style="3" customWidth="1"/>
    <col min="1541" max="1541" width="26.140625" style="3" customWidth="1"/>
    <col min="1542" max="1545" width="15.7109375" style="3" customWidth="1"/>
    <col min="1546" max="1546" width="17.5703125" style="3" customWidth="1"/>
    <col min="1547" max="1547" width="15.140625" style="3" customWidth="1"/>
    <col min="1548" max="1548" width="18.140625" style="3" customWidth="1"/>
    <col min="1549" max="1549" width="13.42578125" style="3" customWidth="1"/>
    <col min="1550" max="1792" width="9.140625" style="3"/>
    <col min="1793" max="1793" width="9.140625" style="3" customWidth="1"/>
    <col min="1794" max="1794" width="5.85546875" style="3" customWidth="1"/>
    <col min="1795" max="1795" width="20.140625" style="3" customWidth="1"/>
    <col min="1796" max="1796" width="44" style="3" customWidth="1"/>
    <col min="1797" max="1797" width="26.140625" style="3" customWidth="1"/>
    <col min="1798" max="1801" width="15.7109375" style="3" customWidth="1"/>
    <col min="1802" max="1802" width="17.5703125" style="3" customWidth="1"/>
    <col min="1803" max="1803" width="15.140625" style="3" customWidth="1"/>
    <col min="1804" max="1804" width="18.140625" style="3" customWidth="1"/>
    <col min="1805" max="1805" width="13.42578125" style="3" customWidth="1"/>
    <col min="1806" max="2048" width="9.140625" style="3"/>
    <col min="2049" max="2049" width="9.140625" style="3" customWidth="1"/>
    <col min="2050" max="2050" width="5.85546875" style="3" customWidth="1"/>
    <col min="2051" max="2051" width="20.140625" style="3" customWidth="1"/>
    <col min="2052" max="2052" width="44" style="3" customWidth="1"/>
    <col min="2053" max="2053" width="26.140625" style="3" customWidth="1"/>
    <col min="2054" max="2057" width="15.7109375" style="3" customWidth="1"/>
    <col min="2058" max="2058" width="17.5703125" style="3" customWidth="1"/>
    <col min="2059" max="2059" width="15.140625" style="3" customWidth="1"/>
    <col min="2060" max="2060" width="18.140625" style="3" customWidth="1"/>
    <col min="2061" max="2061" width="13.42578125" style="3" customWidth="1"/>
    <col min="2062" max="2304" width="9.140625" style="3"/>
    <col min="2305" max="2305" width="9.140625" style="3" customWidth="1"/>
    <col min="2306" max="2306" width="5.85546875" style="3" customWidth="1"/>
    <col min="2307" max="2307" width="20.140625" style="3" customWidth="1"/>
    <col min="2308" max="2308" width="44" style="3" customWidth="1"/>
    <col min="2309" max="2309" width="26.140625" style="3" customWidth="1"/>
    <col min="2310" max="2313" width="15.7109375" style="3" customWidth="1"/>
    <col min="2314" max="2314" width="17.5703125" style="3" customWidth="1"/>
    <col min="2315" max="2315" width="15.140625" style="3" customWidth="1"/>
    <col min="2316" max="2316" width="18.140625" style="3" customWidth="1"/>
    <col min="2317" max="2317" width="13.42578125" style="3" customWidth="1"/>
    <col min="2318" max="2560" width="9.140625" style="3"/>
    <col min="2561" max="2561" width="9.140625" style="3" customWidth="1"/>
    <col min="2562" max="2562" width="5.85546875" style="3" customWidth="1"/>
    <col min="2563" max="2563" width="20.140625" style="3" customWidth="1"/>
    <col min="2564" max="2564" width="44" style="3" customWidth="1"/>
    <col min="2565" max="2565" width="26.140625" style="3" customWidth="1"/>
    <col min="2566" max="2569" width="15.7109375" style="3" customWidth="1"/>
    <col min="2570" max="2570" width="17.5703125" style="3" customWidth="1"/>
    <col min="2571" max="2571" width="15.140625" style="3" customWidth="1"/>
    <col min="2572" max="2572" width="18.140625" style="3" customWidth="1"/>
    <col min="2573" max="2573" width="13.42578125" style="3" customWidth="1"/>
    <col min="2574" max="2816" width="9.140625" style="3"/>
    <col min="2817" max="2817" width="9.140625" style="3" customWidth="1"/>
    <col min="2818" max="2818" width="5.85546875" style="3" customWidth="1"/>
    <col min="2819" max="2819" width="20.140625" style="3" customWidth="1"/>
    <col min="2820" max="2820" width="44" style="3" customWidth="1"/>
    <col min="2821" max="2821" width="26.140625" style="3" customWidth="1"/>
    <col min="2822" max="2825" width="15.7109375" style="3" customWidth="1"/>
    <col min="2826" max="2826" width="17.5703125" style="3" customWidth="1"/>
    <col min="2827" max="2827" width="15.140625" style="3" customWidth="1"/>
    <col min="2828" max="2828" width="18.140625" style="3" customWidth="1"/>
    <col min="2829" max="2829" width="13.42578125" style="3" customWidth="1"/>
    <col min="2830" max="3072" width="9.140625" style="3"/>
    <col min="3073" max="3073" width="9.140625" style="3" customWidth="1"/>
    <col min="3074" max="3074" width="5.85546875" style="3" customWidth="1"/>
    <col min="3075" max="3075" width="20.140625" style="3" customWidth="1"/>
    <col min="3076" max="3076" width="44" style="3" customWidth="1"/>
    <col min="3077" max="3077" width="26.140625" style="3" customWidth="1"/>
    <col min="3078" max="3081" width="15.7109375" style="3" customWidth="1"/>
    <col min="3082" max="3082" width="17.5703125" style="3" customWidth="1"/>
    <col min="3083" max="3083" width="15.140625" style="3" customWidth="1"/>
    <col min="3084" max="3084" width="18.140625" style="3" customWidth="1"/>
    <col min="3085" max="3085" width="13.42578125" style="3" customWidth="1"/>
    <col min="3086" max="3328" width="9.140625" style="3"/>
    <col min="3329" max="3329" width="9.140625" style="3" customWidth="1"/>
    <col min="3330" max="3330" width="5.85546875" style="3" customWidth="1"/>
    <col min="3331" max="3331" width="20.140625" style="3" customWidth="1"/>
    <col min="3332" max="3332" width="44" style="3" customWidth="1"/>
    <col min="3333" max="3333" width="26.140625" style="3" customWidth="1"/>
    <col min="3334" max="3337" width="15.7109375" style="3" customWidth="1"/>
    <col min="3338" max="3338" width="17.5703125" style="3" customWidth="1"/>
    <col min="3339" max="3339" width="15.140625" style="3" customWidth="1"/>
    <col min="3340" max="3340" width="18.140625" style="3" customWidth="1"/>
    <col min="3341" max="3341" width="13.42578125" style="3" customWidth="1"/>
    <col min="3342" max="3584" width="9.140625" style="3"/>
    <col min="3585" max="3585" width="9.140625" style="3" customWidth="1"/>
    <col min="3586" max="3586" width="5.85546875" style="3" customWidth="1"/>
    <col min="3587" max="3587" width="20.140625" style="3" customWidth="1"/>
    <col min="3588" max="3588" width="44" style="3" customWidth="1"/>
    <col min="3589" max="3589" width="26.140625" style="3" customWidth="1"/>
    <col min="3590" max="3593" width="15.7109375" style="3" customWidth="1"/>
    <col min="3594" max="3594" width="17.5703125" style="3" customWidth="1"/>
    <col min="3595" max="3595" width="15.140625" style="3" customWidth="1"/>
    <col min="3596" max="3596" width="18.140625" style="3" customWidth="1"/>
    <col min="3597" max="3597" width="13.42578125" style="3" customWidth="1"/>
    <col min="3598" max="3840" width="9.140625" style="3"/>
    <col min="3841" max="3841" width="9.140625" style="3" customWidth="1"/>
    <col min="3842" max="3842" width="5.85546875" style="3" customWidth="1"/>
    <col min="3843" max="3843" width="20.140625" style="3" customWidth="1"/>
    <col min="3844" max="3844" width="44" style="3" customWidth="1"/>
    <col min="3845" max="3845" width="26.140625" style="3" customWidth="1"/>
    <col min="3846" max="3849" width="15.7109375" style="3" customWidth="1"/>
    <col min="3850" max="3850" width="17.5703125" style="3" customWidth="1"/>
    <col min="3851" max="3851" width="15.140625" style="3" customWidth="1"/>
    <col min="3852" max="3852" width="18.140625" style="3" customWidth="1"/>
    <col min="3853" max="3853" width="13.42578125" style="3" customWidth="1"/>
    <col min="3854" max="4096" width="9.140625" style="3"/>
    <col min="4097" max="4097" width="9.140625" style="3" customWidth="1"/>
    <col min="4098" max="4098" width="5.85546875" style="3" customWidth="1"/>
    <col min="4099" max="4099" width="20.140625" style="3" customWidth="1"/>
    <col min="4100" max="4100" width="44" style="3" customWidth="1"/>
    <col min="4101" max="4101" width="26.140625" style="3" customWidth="1"/>
    <col min="4102" max="4105" width="15.7109375" style="3" customWidth="1"/>
    <col min="4106" max="4106" width="17.5703125" style="3" customWidth="1"/>
    <col min="4107" max="4107" width="15.140625" style="3" customWidth="1"/>
    <col min="4108" max="4108" width="18.140625" style="3" customWidth="1"/>
    <col min="4109" max="4109" width="13.42578125" style="3" customWidth="1"/>
    <col min="4110" max="4352" width="9.140625" style="3"/>
    <col min="4353" max="4353" width="9.140625" style="3" customWidth="1"/>
    <col min="4354" max="4354" width="5.85546875" style="3" customWidth="1"/>
    <col min="4355" max="4355" width="20.140625" style="3" customWidth="1"/>
    <col min="4356" max="4356" width="44" style="3" customWidth="1"/>
    <col min="4357" max="4357" width="26.140625" style="3" customWidth="1"/>
    <col min="4358" max="4361" width="15.7109375" style="3" customWidth="1"/>
    <col min="4362" max="4362" width="17.5703125" style="3" customWidth="1"/>
    <col min="4363" max="4363" width="15.140625" style="3" customWidth="1"/>
    <col min="4364" max="4364" width="18.140625" style="3" customWidth="1"/>
    <col min="4365" max="4365" width="13.42578125" style="3" customWidth="1"/>
    <col min="4366" max="4608" width="9.140625" style="3"/>
    <col min="4609" max="4609" width="9.140625" style="3" customWidth="1"/>
    <col min="4610" max="4610" width="5.85546875" style="3" customWidth="1"/>
    <col min="4611" max="4611" width="20.140625" style="3" customWidth="1"/>
    <col min="4612" max="4612" width="44" style="3" customWidth="1"/>
    <col min="4613" max="4613" width="26.140625" style="3" customWidth="1"/>
    <col min="4614" max="4617" width="15.7109375" style="3" customWidth="1"/>
    <col min="4618" max="4618" width="17.5703125" style="3" customWidth="1"/>
    <col min="4619" max="4619" width="15.140625" style="3" customWidth="1"/>
    <col min="4620" max="4620" width="18.140625" style="3" customWidth="1"/>
    <col min="4621" max="4621" width="13.42578125" style="3" customWidth="1"/>
    <col min="4622" max="4864" width="9.140625" style="3"/>
    <col min="4865" max="4865" width="9.140625" style="3" customWidth="1"/>
    <col min="4866" max="4866" width="5.85546875" style="3" customWidth="1"/>
    <col min="4867" max="4867" width="20.140625" style="3" customWidth="1"/>
    <col min="4868" max="4868" width="44" style="3" customWidth="1"/>
    <col min="4869" max="4869" width="26.140625" style="3" customWidth="1"/>
    <col min="4870" max="4873" width="15.7109375" style="3" customWidth="1"/>
    <col min="4874" max="4874" width="17.5703125" style="3" customWidth="1"/>
    <col min="4875" max="4875" width="15.140625" style="3" customWidth="1"/>
    <col min="4876" max="4876" width="18.140625" style="3" customWidth="1"/>
    <col min="4877" max="4877" width="13.42578125" style="3" customWidth="1"/>
    <col min="4878" max="5120" width="9.140625" style="3"/>
    <col min="5121" max="5121" width="9.140625" style="3" customWidth="1"/>
    <col min="5122" max="5122" width="5.85546875" style="3" customWidth="1"/>
    <col min="5123" max="5123" width="20.140625" style="3" customWidth="1"/>
    <col min="5124" max="5124" width="44" style="3" customWidth="1"/>
    <col min="5125" max="5125" width="26.140625" style="3" customWidth="1"/>
    <col min="5126" max="5129" width="15.7109375" style="3" customWidth="1"/>
    <col min="5130" max="5130" width="17.5703125" style="3" customWidth="1"/>
    <col min="5131" max="5131" width="15.140625" style="3" customWidth="1"/>
    <col min="5132" max="5132" width="18.140625" style="3" customWidth="1"/>
    <col min="5133" max="5133" width="13.42578125" style="3" customWidth="1"/>
    <col min="5134" max="5376" width="9.140625" style="3"/>
    <col min="5377" max="5377" width="9.140625" style="3" customWidth="1"/>
    <col min="5378" max="5378" width="5.85546875" style="3" customWidth="1"/>
    <col min="5379" max="5379" width="20.140625" style="3" customWidth="1"/>
    <col min="5380" max="5380" width="44" style="3" customWidth="1"/>
    <col min="5381" max="5381" width="26.140625" style="3" customWidth="1"/>
    <col min="5382" max="5385" width="15.7109375" style="3" customWidth="1"/>
    <col min="5386" max="5386" width="17.5703125" style="3" customWidth="1"/>
    <col min="5387" max="5387" width="15.140625" style="3" customWidth="1"/>
    <col min="5388" max="5388" width="18.140625" style="3" customWidth="1"/>
    <col min="5389" max="5389" width="13.42578125" style="3" customWidth="1"/>
    <col min="5390" max="5632" width="9.140625" style="3"/>
    <col min="5633" max="5633" width="9.140625" style="3" customWidth="1"/>
    <col min="5634" max="5634" width="5.85546875" style="3" customWidth="1"/>
    <col min="5635" max="5635" width="20.140625" style="3" customWidth="1"/>
    <col min="5636" max="5636" width="44" style="3" customWidth="1"/>
    <col min="5637" max="5637" width="26.140625" style="3" customWidth="1"/>
    <col min="5638" max="5641" width="15.7109375" style="3" customWidth="1"/>
    <col min="5642" max="5642" width="17.5703125" style="3" customWidth="1"/>
    <col min="5643" max="5643" width="15.140625" style="3" customWidth="1"/>
    <col min="5644" max="5644" width="18.140625" style="3" customWidth="1"/>
    <col min="5645" max="5645" width="13.42578125" style="3" customWidth="1"/>
    <col min="5646" max="5888" width="9.140625" style="3"/>
    <col min="5889" max="5889" width="9.140625" style="3" customWidth="1"/>
    <col min="5890" max="5890" width="5.85546875" style="3" customWidth="1"/>
    <col min="5891" max="5891" width="20.140625" style="3" customWidth="1"/>
    <col min="5892" max="5892" width="44" style="3" customWidth="1"/>
    <col min="5893" max="5893" width="26.140625" style="3" customWidth="1"/>
    <col min="5894" max="5897" width="15.7109375" style="3" customWidth="1"/>
    <col min="5898" max="5898" width="17.5703125" style="3" customWidth="1"/>
    <col min="5899" max="5899" width="15.140625" style="3" customWidth="1"/>
    <col min="5900" max="5900" width="18.140625" style="3" customWidth="1"/>
    <col min="5901" max="5901" width="13.42578125" style="3" customWidth="1"/>
    <col min="5902" max="6144" width="9.140625" style="3"/>
    <col min="6145" max="6145" width="9.140625" style="3" customWidth="1"/>
    <col min="6146" max="6146" width="5.85546875" style="3" customWidth="1"/>
    <col min="6147" max="6147" width="20.140625" style="3" customWidth="1"/>
    <col min="6148" max="6148" width="44" style="3" customWidth="1"/>
    <col min="6149" max="6149" width="26.140625" style="3" customWidth="1"/>
    <col min="6150" max="6153" width="15.7109375" style="3" customWidth="1"/>
    <col min="6154" max="6154" width="17.5703125" style="3" customWidth="1"/>
    <col min="6155" max="6155" width="15.140625" style="3" customWidth="1"/>
    <col min="6156" max="6156" width="18.140625" style="3" customWidth="1"/>
    <col min="6157" max="6157" width="13.42578125" style="3" customWidth="1"/>
    <col min="6158" max="6400" width="9.140625" style="3"/>
    <col min="6401" max="6401" width="9.140625" style="3" customWidth="1"/>
    <col min="6402" max="6402" width="5.85546875" style="3" customWidth="1"/>
    <col min="6403" max="6403" width="20.140625" style="3" customWidth="1"/>
    <col min="6404" max="6404" width="44" style="3" customWidth="1"/>
    <col min="6405" max="6405" width="26.140625" style="3" customWidth="1"/>
    <col min="6406" max="6409" width="15.7109375" style="3" customWidth="1"/>
    <col min="6410" max="6410" width="17.5703125" style="3" customWidth="1"/>
    <col min="6411" max="6411" width="15.140625" style="3" customWidth="1"/>
    <col min="6412" max="6412" width="18.140625" style="3" customWidth="1"/>
    <col min="6413" max="6413" width="13.42578125" style="3" customWidth="1"/>
    <col min="6414" max="6656" width="9.140625" style="3"/>
    <col min="6657" max="6657" width="9.140625" style="3" customWidth="1"/>
    <col min="6658" max="6658" width="5.85546875" style="3" customWidth="1"/>
    <col min="6659" max="6659" width="20.140625" style="3" customWidth="1"/>
    <col min="6660" max="6660" width="44" style="3" customWidth="1"/>
    <col min="6661" max="6661" width="26.140625" style="3" customWidth="1"/>
    <col min="6662" max="6665" width="15.7109375" style="3" customWidth="1"/>
    <col min="6666" max="6666" width="17.5703125" style="3" customWidth="1"/>
    <col min="6667" max="6667" width="15.140625" style="3" customWidth="1"/>
    <col min="6668" max="6668" width="18.140625" style="3" customWidth="1"/>
    <col min="6669" max="6669" width="13.42578125" style="3" customWidth="1"/>
    <col min="6670" max="6912" width="9.140625" style="3"/>
    <col min="6913" max="6913" width="9.140625" style="3" customWidth="1"/>
    <col min="6914" max="6914" width="5.85546875" style="3" customWidth="1"/>
    <col min="6915" max="6915" width="20.140625" style="3" customWidth="1"/>
    <col min="6916" max="6916" width="44" style="3" customWidth="1"/>
    <col min="6917" max="6917" width="26.140625" style="3" customWidth="1"/>
    <col min="6918" max="6921" width="15.7109375" style="3" customWidth="1"/>
    <col min="6922" max="6922" width="17.5703125" style="3" customWidth="1"/>
    <col min="6923" max="6923" width="15.140625" style="3" customWidth="1"/>
    <col min="6924" max="6924" width="18.140625" style="3" customWidth="1"/>
    <col min="6925" max="6925" width="13.42578125" style="3" customWidth="1"/>
    <col min="6926" max="7168" width="9.140625" style="3"/>
    <col min="7169" max="7169" width="9.140625" style="3" customWidth="1"/>
    <col min="7170" max="7170" width="5.85546875" style="3" customWidth="1"/>
    <col min="7171" max="7171" width="20.140625" style="3" customWidth="1"/>
    <col min="7172" max="7172" width="44" style="3" customWidth="1"/>
    <col min="7173" max="7173" width="26.140625" style="3" customWidth="1"/>
    <col min="7174" max="7177" width="15.7109375" style="3" customWidth="1"/>
    <col min="7178" max="7178" width="17.5703125" style="3" customWidth="1"/>
    <col min="7179" max="7179" width="15.140625" style="3" customWidth="1"/>
    <col min="7180" max="7180" width="18.140625" style="3" customWidth="1"/>
    <col min="7181" max="7181" width="13.42578125" style="3" customWidth="1"/>
    <col min="7182" max="7424" width="9.140625" style="3"/>
    <col min="7425" max="7425" width="9.140625" style="3" customWidth="1"/>
    <col min="7426" max="7426" width="5.85546875" style="3" customWidth="1"/>
    <col min="7427" max="7427" width="20.140625" style="3" customWidth="1"/>
    <col min="7428" max="7428" width="44" style="3" customWidth="1"/>
    <col min="7429" max="7429" width="26.140625" style="3" customWidth="1"/>
    <col min="7430" max="7433" width="15.7109375" style="3" customWidth="1"/>
    <col min="7434" max="7434" width="17.5703125" style="3" customWidth="1"/>
    <col min="7435" max="7435" width="15.140625" style="3" customWidth="1"/>
    <col min="7436" max="7436" width="18.140625" style="3" customWidth="1"/>
    <col min="7437" max="7437" width="13.42578125" style="3" customWidth="1"/>
    <col min="7438" max="7680" width="9.140625" style="3"/>
    <col min="7681" max="7681" width="9.140625" style="3" customWidth="1"/>
    <col min="7682" max="7682" width="5.85546875" style="3" customWidth="1"/>
    <col min="7683" max="7683" width="20.140625" style="3" customWidth="1"/>
    <col min="7684" max="7684" width="44" style="3" customWidth="1"/>
    <col min="7685" max="7685" width="26.140625" style="3" customWidth="1"/>
    <col min="7686" max="7689" width="15.7109375" style="3" customWidth="1"/>
    <col min="7690" max="7690" width="17.5703125" style="3" customWidth="1"/>
    <col min="7691" max="7691" width="15.140625" style="3" customWidth="1"/>
    <col min="7692" max="7692" width="18.140625" style="3" customWidth="1"/>
    <col min="7693" max="7693" width="13.42578125" style="3" customWidth="1"/>
    <col min="7694" max="7936" width="9.140625" style="3"/>
    <col min="7937" max="7937" width="9.140625" style="3" customWidth="1"/>
    <col min="7938" max="7938" width="5.85546875" style="3" customWidth="1"/>
    <col min="7939" max="7939" width="20.140625" style="3" customWidth="1"/>
    <col min="7940" max="7940" width="44" style="3" customWidth="1"/>
    <col min="7941" max="7941" width="26.140625" style="3" customWidth="1"/>
    <col min="7942" max="7945" width="15.7109375" style="3" customWidth="1"/>
    <col min="7946" max="7946" width="17.5703125" style="3" customWidth="1"/>
    <col min="7947" max="7947" width="15.140625" style="3" customWidth="1"/>
    <col min="7948" max="7948" width="18.140625" style="3" customWidth="1"/>
    <col min="7949" max="7949" width="13.42578125" style="3" customWidth="1"/>
    <col min="7950" max="8192" width="9.140625" style="3"/>
    <col min="8193" max="8193" width="9.140625" style="3" customWidth="1"/>
    <col min="8194" max="8194" width="5.85546875" style="3" customWidth="1"/>
    <col min="8195" max="8195" width="20.140625" style="3" customWidth="1"/>
    <col min="8196" max="8196" width="44" style="3" customWidth="1"/>
    <col min="8197" max="8197" width="26.140625" style="3" customWidth="1"/>
    <col min="8198" max="8201" width="15.7109375" style="3" customWidth="1"/>
    <col min="8202" max="8202" width="17.5703125" style="3" customWidth="1"/>
    <col min="8203" max="8203" width="15.140625" style="3" customWidth="1"/>
    <col min="8204" max="8204" width="18.140625" style="3" customWidth="1"/>
    <col min="8205" max="8205" width="13.42578125" style="3" customWidth="1"/>
    <col min="8206" max="8448" width="9.140625" style="3"/>
    <col min="8449" max="8449" width="9.140625" style="3" customWidth="1"/>
    <col min="8450" max="8450" width="5.85546875" style="3" customWidth="1"/>
    <col min="8451" max="8451" width="20.140625" style="3" customWidth="1"/>
    <col min="8452" max="8452" width="44" style="3" customWidth="1"/>
    <col min="8453" max="8453" width="26.140625" style="3" customWidth="1"/>
    <col min="8454" max="8457" width="15.7109375" style="3" customWidth="1"/>
    <col min="8458" max="8458" width="17.5703125" style="3" customWidth="1"/>
    <col min="8459" max="8459" width="15.140625" style="3" customWidth="1"/>
    <col min="8460" max="8460" width="18.140625" style="3" customWidth="1"/>
    <col min="8461" max="8461" width="13.42578125" style="3" customWidth="1"/>
    <col min="8462" max="8704" width="9.140625" style="3"/>
    <col min="8705" max="8705" width="9.140625" style="3" customWidth="1"/>
    <col min="8706" max="8706" width="5.85546875" style="3" customWidth="1"/>
    <col min="8707" max="8707" width="20.140625" style="3" customWidth="1"/>
    <col min="8708" max="8708" width="44" style="3" customWidth="1"/>
    <col min="8709" max="8709" width="26.140625" style="3" customWidth="1"/>
    <col min="8710" max="8713" width="15.7109375" style="3" customWidth="1"/>
    <col min="8714" max="8714" width="17.5703125" style="3" customWidth="1"/>
    <col min="8715" max="8715" width="15.140625" style="3" customWidth="1"/>
    <col min="8716" max="8716" width="18.140625" style="3" customWidth="1"/>
    <col min="8717" max="8717" width="13.42578125" style="3" customWidth="1"/>
    <col min="8718" max="8960" width="9.140625" style="3"/>
    <col min="8961" max="8961" width="9.140625" style="3" customWidth="1"/>
    <col min="8962" max="8962" width="5.85546875" style="3" customWidth="1"/>
    <col min="8963" max="8963" width="20.140625" style="3" customWidth="1"/>
    <col min="8964" max="8964" width="44" style="3" customWidth="1"/>
    <col min="8965" max="8965" width="26.140625" style="3" customWidth="1"/>
    <col min="8966" max="8969" width="15.7109375" style="3" customWidth="1"/>
    <col min="8970" max="8970" width="17.5703125" style="3" customWidth="1"/>
    <col min="8971" max="8971" width="15.140625" style="3" customWidth="1"/>
    <col min="8972" max="8972" width="18.140625" style="3" customWidth="1"/>
    <col min="8973" max="8973" width="13.42578125" style="3" customWidth="1"/>
    <col min="8974" max="9216" width="9.140625" style="3"/>
    <col min="9217" max="9217" width="9.140625" style="3" customWidth="1"/>
    <col min="9218" max="9218" width="5.85546875" style="3" customWidth="1"/>
    <col min="9219" max="9219" width="20.140625" style="3" customWidth="1"/>
    <col min="9220" max="9220" width="44" style="3" customWidth="1"/>
    <col min="9221" max="9221" width="26.140625" style="3" customWidth="1"/>
    <col min="9222" max="9225" width="15.7109375" style="3" customWidth="1"/>
    <col min="9226" max="9226" width="17.5703125" style="3" customWidth="1"/>
    <col min="9227" max="9227" width="15.140625" style="3" customWidth="1"/>
    <col min="9228" max="9228" width="18.140625" style="3" customWidth="1"/>
    <col min="9229" max="9229" width="13.42578125" style="3" customWidth="1"/>
    <col min="9230" max="9472" width="9.140625" style="3"/>
    <col min="9473" max="9473" width="9.140625" style="3" customWidth="1"/>
    <col min="9474" max="9474" width="5.85546875" style="3" customWidth="1"/>
    <col min="9475" max="9475" width="20.140625" style="3" customWidth="1"/>
    <col min="9476" max="9476" width="44" style="3" customWidth="1"/>
    <col min="9477" max="9477" width="26.140625" style="3" customWidth="1"/>
    <col min="9478" max="9481" width="15.7109375" style="3" customWidth="1"/>
    <col min="9482" max="9482" width="17.5703125" style="3" customWidth="1"/>
    <col min="9483" max="9483" width="15.140625" style="3" customWidth="1"/>
    <col min="9484" max="9484" width="18.140625" style="3" customWidth="1"/>
    <col min="9485" max="9485" width="13.42578125" style="3" customWidth="1"/>
    <col min="9486" max="9728" width="9.140625" style="3"/>
    <col min="9729" max="9729" width="9.140625" style="3" customWidth="1"/>
    <col min="9730" max="9730" width="5.85546875" style="3" customWidth="1"/>
    <col min="9731" max="9731" width="20.140625" style="3" customWidth="1"/>
    <col min="9732" max="9732" width="44" style="3" customWidth="1"/>
    <col min="9733" max="9733" width="26.140625" style="3" customWidth="1"/>
    <col min="9734" max="9737" width="15.7109375" style="3" customWidth="1"/>
    <col min="9738" max="9738" width="17.5703125" style="3" customWidth="1"/>
    <col min="9739" max="9739" width="15.140625" style="3" customWidth="1"/>
    <col min="9740" max="9740" width="18.140625" style="3" customWidth="1"/>
    <col min="9741" max="9741" width="13.42578125" style="3" customWidth="1"/>
    <col min="9742" max="9984" width="9.140625" style="3"/>
    <col min="9985" max="9985" width="9.140625" style="3" customWidth="1"/>
    <col min="9986" max="9986" width="5.85546875" style="3" customWidth="1"/>
    <col min="9987" max="9987" width="20.140625" style="3" customWidth="1"/>
    <col min="9988" max="9988" width="44" style="3" customWidth="1"/>
    <col min="9989" max="9989" width="26.140625" style="3" customWidth="1"/>
    <col min="9990" max="9993" width="15.7109375" style="3" customWidth="1"/>
    <col min="9994" max="9994" width="17.5703125" style="3" customWidth="1"/>
    <col min="9995" max="9995" width="15.140625" style="3" customWidth="1"/>
    <col min="9996" max="9996" width="18.140625" style="3" customWidth="1"/>
    <col min="9997" max="9997" width="13.42578125" style="3" customWidth="1"/>
    <col min="9998" max="10240" width="9.140625" style="3"/>
    <col min="10241" max="10241" width="9.140625" style="3" customWidth="1"/>
    <col min="10242" max="10242" width="5.85546875" style="3" customWidth="1"/>
    <col min="10243" max="10243" width="20.140625" style="3" customWidth="1"/>
    <col min="10244" max="10244" width="44" style="3" customWidth="1"/>
    <col min="10245" max="10245" width="26.140625" style="3" customWidth="1"/>
    <col min="10246" max="10249" width="15.7109375" style="3" customWidth="1"/>
    <col min="10250" max="10250" width="17.5703125" style="3" customWidth="1"/>
    <col min="10251" max="10251" width="15.140625" style="3" customWidth="1"/>
    <col min="10252" max="10252" width="18.140625" style="3" customWidth="1"/>
    <col min="10253" max="10253" width="13.42578125" style="3" customWidth="1"/>
    <col min="10254" max="10496" width="9.140625" style="3"/>
    <col min="10497" max="10497" width="9.140625" style="3" customWidth="1"/>
    <col min="10498" max="10498" width="5.85546875" style="3" customWidth="1"/>
    <col min="10499" max="10499" width="20.140625" style="3" customWidth="1"/>
    <col min="10500" max="10500" width="44" style="3" customWidth="1"/>
    <col min="10501" max="10501" width="26.140625" style="3" customWidth="1"/>
    <col min="10502" max="10505" width="15.7109375" style="3" customWidth="1"/>
    <col min="10506" max="10506" width="17.5703125" style="3" customWidth="1"/>
    <col min="10507" max="10507" width="15.140625" style="3" customWidth="1"/>
    <col min="10508" max="10508" width="18.140625" style="3" customWidth="1"/>
    <col min="10509" max="10509" width="13.42578125" style="3" customWidth="1"/>
    <col min="10510" max="10752" width="9.140625" style="3"/>
    <col min="10753" max="10753" width="9.140625" style="3" customWidth="1"/>
    <col min="10754" max="10754" width="5.85546875" style="3" customWidth="1"/>
    <col min="10755" max="10755" width="20.140625" style="3" customWidth="1"/>
    <col min="10756" max="10756" width="44" style="3" customWidth="1"/>
    <col min="10757" max="10757" width="26.140625" style="3" customWidth="1"/>
    <col min="10758" max="10761" width="15.7109375" style="3" customWidth="1"/>
    <col min="10762" max="10762" width="17.5703125" style="3" customWidth="1"/>
    <col min="10763" max="10763" width="15.140625" style="3" customWidth="1"/>
    <col min="10764" max="10764" width="18.140625" style="3" customWidth="1"/>
    <col min="10765" max="10765" width="13.42578125" style="3" customWidth="1"/>
    <col min="10766" max="11008" width="9.140625" style="3"/>
    <col min="11009" max="11009" width="9.140625" style="3" customWidth="1"/>
    <col min="11010" max="11010" width="5.85546875" style="3" customWidth="1"/>
    <col min="11011" max="11011" width="20.140625" style="3" customWidth="1"/>
    <col min="11012" max="11012" width="44" style="3" customWidth="1"/>
    <col min="11013" max="11013" width="26.140625" style="3" customWidth="1"/>
    <col min="11014" max="11017" width="15.7109375" style="3" customWidth="1"/>
    <col min="11018" max="11018" width="17.5703125" style="3" customWidth="1"/>
    <col min="11019" max="11019" width="15.140625" style="3" customWidth="1"/>
    <col min="11020" max="11020" width="18.140625" style="3" customWidth="1"/>
    <col min="11021" max="11021" width="13.42578125" style="3" customWidth="1"/>
    <col min="11022" max="11264" width="9.140625" style="3"/>
    <col min="11265" max="11265" width="9.140625" style="3" customWidth="1"/>
    <col min="11266" max="11266" width="5.85546875" style="3" customWidth="1"/>
    <col min="11267" max="11267" width="20.140625" style="3" customWidth="1"/>
    <col min="11268" max="11268" width="44" style="3" customWidth="1"/>
    <col min="11269" max="11269" width="26.140625" style="3" customWidth="1"/>
    <col min="11270" max="11273" width="15.7109375" style="3" customWidth="1"/>
    <col min="11274" max="11274" width="17.5703125" style="3" customWidth="1"/>
    <col min="11275" max="11275" width="15.140625" style="3" customWidth="1"/>
    <col min="11276" max="11276" width="18.140625" style="3" customWidth="1"/>
    <col min="11277" max="11277" width="13.42578125" style="3" customWidth="1"/>
    <col min="11278" max="11520" width="9.140625" style="3"/>
    <col min="11521" max="11521" width="9.140625" style="3" customWidth="1"/>
    <col min="11522" max="11522" width="5.85546875" style="3" customWidth="1"/>
    <col min="11523" max="11523" width="20.140625" style="3" customWidth="1"/>
    <col min="11524" max="11524" width="44" style="3" customWidth="1"/>
    <col min="11525" max="11525" width="26.140625" style="3" customWidth="1"/>
    <col min="11526" max="11529" width="15.7109375" style="3" customWidth="1"/>
    <col min="11530" max="11530" width="17.5703125" style="3" customWidth="1"/>
    <col min="11531" max="11531" width="15.140625" style="3" customWidth="1"/>
    <col min="11532" max="11532" width="18.140625" style="3" customWidth="1"/>
    <col min="11533" max="11533" width="13.42578125" style="3" customWidth="1"/>
    <col min="11534" max="11776" width="9.140625" style="3"/>
    <col min="11777" max="11777" width="9.140625" style="3" customWidth="1"/>
    <col min="11778" max="11778" width="5.85546875" style="3" customWidth="1"/>
    <col min="11779" max="11779" width="20.140625" style="3" customWidth="1"/>
    <col min="11780" max="11780" width="44" style="3" customWidth="1"/>
    <col min="11781" max="11781" width="26.140625" style="3" customWidth="1"/>
    <col min="11782" max="11785" width="15.7109375" style="3" customWidth="1"/>
    <col min="11786" max="11786" width="17.5703125" style="3" customWidth="1"/>
    <col min="11787" max="11787" width="15.140625" style="3" customWidth="1"/>
    <col min="11788" max="11788" width="18.140625" style="3" customWidth="1"/>
    <col min="11789" max="11789" width="13.42578125" style="3" customWidth="1"/>
    <col min="11790" max="12032" width="9.140625" style="3"/>
    <col min="12033" max="12033" width="9.140625" style="3" customWidth="1"/>
    <col min="12034" max="12034" width="5.85546875" style="3" customWidth="1"/>
    <col min="12035" max="12035" width="20.140625" style="3" customWidth="1"/>
    <col min="12036" max="12036" width="44" style="3" customWidth="1"/>
    <col min="12037" max="12037" width="26.140625" style="3" customWidth="1"/>
    <col min="12038" max="12041" width="15.7109375" style="3" customWidth="1"/>
    <col min="12042" max="12042" width="17.5703125" style="3" customWidth="1"/>
    <col min="12043" max="12043" width="15.140625" style="3" customWidth="1"/>
    <col min="12044" max="12044" width="18.140625" style="3" customWidth="1"/>
    <col min="12045" max="12045" width="13.42578125" style="3" customWidth="1"/>
    <col min="12046" max="12288" width="9.140625" style="3"/>
    <col min="12289" max="12289" width="9.140625" style="3" customWidth="1"/>
    <col min="12290" max="12290" width="5.85546875" style="3" customWidth="1"/>
    <col min="12291" max="12291" width="20.140625" style="3" customWidth="1"/>
    <col min="12292" max="12292" width="44" style="3" customWidth="1"/>
    <col min="12293" max="12293" width="26.140625" style="3" customWidth="1"/>
    <col min="12294" max="12297" width="15.7109375" style="3" customWidth="1"/>
    <col min="12298" max="12298" width="17.5703125" style="3" customWidth="1"/>
    <col min="12299" max="12299" width="15.140625" style="3" customWidth="1"/>
    <col min="12300" max="12300" width="18.140625" style="3" customWidth="1"/>
    <col min="12301" max="12301" width="13.42578125" style="3" customWidth="1"/>
    <col min="12302" max="12544" width="9.140625" style="3"/>
    <col min="12545" max="12545" width="9.140625" style="3" customWidth="1"/>
    <col min="12546" max="12546" width="5.85546875" style="3" customWidth="1"/>
    <col min="12547" max="12547" width="20.140625" style="3" customWidth="1"/>
    <col min="12548" max="12548" width="44" style="3" customWidth="1"/>
    <col min="12549" max="12549" width="26.140625" style="3" customWidth="1"/>
    <col min="12550" max="12553" width="15.7109375" style="3" customWidth="1"/>
    <col min="12554" max="12554" width="17.5703125" style="3" customWidth="1"/>
    <col min="12555" max="12555" width="15.140625" style="3" customWidth="1"/>
    <col min="12556" max="12556" width="18.140625" style="3" customWidth="1"/>
    <col min="12557" max="12557" width="13.42578125" style="3" customWidth="1"/>
    <col min="12558" max="12800" width="9.140625" style="3"/>
    <col min="12801" max="12801" width="9.140625" style="3" customWidth="1"/>
    <col min="12802" max="12802" width="5.85546875" style="3" customWidth="1"/>
    <col min="12803" max="12803" width="20.140625" style="3" customWidth="1"/>
    <col min="12804" max="12804" width="44" style="3" customWidth="1"/>
    <col min="12805" max="12805" width="26.140625" style="3" customWidth="1"/>
    <col min="12806" max="12809" width="15.7109375" style="3" customWidth="1"/>
    <col min="12810" max="12810" width="17.5703125" style="3" customWidth="1"/>
    <col min="12811" max="12811" width="15.140625" style="3" customWidth="1"/>
    <col min="12812" max="12812" width="18.140625" style="3" customWidth="1"/>
    <col min="12813" max="12813" width="13.42578125" style="3" customWidth="1"/>
    <col min="12814" max="13056" width="9.140625" style="3"/>
    <col min="13057" max="13057" width="9.140625" style="3" customWidth="1"/>
    <col min="13058" max="13058" width="5.85546875" style="3" customWidth="1"/>
    <col min="13059" max="13059" width="20.140625" style="3" customWidth="1"/>
    <col min="13060" max="13060" width="44" style="3" customWidth="1"/>
    <col min="13061" max="13061" width="26.140625" style="3" customWidth="1"/>
    <col min="13062" max="13065" width="15.7109375" style="3" customWidth="1"/>
    <col min="13066" max="13066" width="17.5703125" style="3" customWidth="1"/>
    <col min="13067" max="13067" width="15.140625" style="3" customWidth="1"/>
    <col min="13068" max="13068" width="18.140625" style="3" customWidth="1"/>
    <col min="13069" max="13069" width="13.42578125" style="3" customWidth="1"/>
    <col min="13070" max="13312" width="9.140625" style="3"/>
    <col min="13313" max="13313" width="9.140625" style="3" customWidth="1"/>
    <col min="13314" max="13314" width="5.85546875" style="3" customWidth="1"/>
    <col min="13315" max="13315" width="20.140625" style="3" customWidth="1"/>
    <col min="13316" max="13316" width="44" style="3" customWidth="1"/>
    <col min="13317" max="13317" width="26.140625" style="3" customWidth="1"/>
    <col min="13318" max="13321" width="15.7109375" style="3" customWidth="1"/>
    <col min="13322" max="13322" width="17.5703125" style="3" customWidth="1"/>
    <col min="13323" max="13323" width="15.140625" style="3" customWidth="1"/>
    <col min="13324" max="13324" width="18.140625" style="3" customWidth="1"/>
    <col min="13325" max="13325" width="13.42578125" style="3" customWidth="1"/>
    <col min="13326" max="13568" width="9.140625" style="3"/>
    <col min="13569" max="13569" width="9.140625" style="3" customWidth="1"/>
    <col min="13570" max="13570" width="5.85546875" style="3" customWidth="1"/>
    <col min="13571" max="13571" width="20.140625" style="3" customWidth="1"/>
    <col min="13572" max="13572" width="44" style="3" customWidth="1"/>
    <col min="13573" max="13573" width="26.140625" style="3" customWidth="1"/>
    <col min="13574" max="13577" width="15.7109375" style="3" customWidth="1"/>
    <col min="13578" max="13578" width="17.5703125" style="3" customWidth="1"/>
    <col min="13579" max="13579" width="15.140625" style="3" customWidth="1"/>
    <col min="13580" max="13580" width="18.140625" style="3" customWidth="1"/>
    <col min="13581" max="13581" width="13.42578125" style="3" customWidth="1"/>
    <col min="13582" max="13824" width="9.140625" style="3"/>
    <col min="13825" max="13825" width="9.140625" style="3" customWidth="1"/>
    <col min="13826" max="13826" width="5.85546875" style="3" customWidth="1"/>
    <col min="13827" max="13827" width="20.140625" style="3" customWidth="1"/>
    <col min="13828" max="13828" width="44" style="3" customWidth="1"/>
    <col min="13829" max="13829" width="26.140625" style="3" customWidth="1"/>
    <col min="13830" max="13833" width="15.7109375" style="3" customWidth="1"/>
    <col min="13834" max="13834" width="17.5703125" style="3" customWidth="1"/>
    <col min="13835" max="13835" width="15.140625" style="3" customWidth="1"/>
    <col min="13836" max="13836" width="18.140625" style="3" customWidth="1"/>
    <col min="13837" max="13837" width="13.42578125" style="3" customWidth="1"/>
    <col min="13838" max="14080" width="9.140625" style="3"/>
    <col min="14081" max="14081" width="9.140625" style="3" customWidth="1"/>
    <col min="14082" max="14082" width="5.85546875" style="3" customWidth="1"/>
    <col min="14083" max="14083" width="20.140625" style="3" customWidth="1"/>
    <col min="14084" max="14084" width="44" style="3" customWidth="1"/>
    <col min="14085" max="14085" width="26.140625" style="3" customWidth="1"/>
    <col min="14086" max="14089" width="15.7109375" style="3" customWidth="1"/>
    <col min="14090" max="14090" width="17.5703125" style="3" customWidth="1"/>
    <col min="14091" max="14091" width="15.140625" style="3" customWidth="1"/>
    <col min="14092" max="14092" width="18.140625" style="3" customWidth="1"/>
    <col min="14093" max="14093" width="13.42578125" style="3" customWidth="1"/>
    <col min="14094" max="14336" width="9.140625" style="3"/>
    <col min="14337" max="14337" width="9.140625" style="3" customWidth="1"/>
    <col min="14338" max="14338" width="5.85546875" style="3" customWidth="1"/>
    <col min="14339" max="14339" width="20.140625" style="3" customWidth="1"/>
    <col min="14340" max="14340" width="44" style="3" customWidth="1"/>
    <col min="14341" max="14341" width="26.140625" style="3" customWidth="1"/>
    <col min="14342" max="14345" width="15.7109375" style="3" customWidth="1"/>
    <col min="14346" max="14346" width="17.5703125" style="3" customWidth="1"/>
    <col min="14347" max="14347" width="15.140625" style="3" customWidth="1"/>
    <col min="14348" max="14348" width="18.140625" style="3" customWidth="1"/>
    <col min="14349" max="14349" width="13.42578125" style="3" customWidth="1"/>
    <col min="14350" max="14592" width="9.140625" style="3"/>
    <col min="14593" max="14593" width="9.140625" style="3" customWidth="1"/>
    <col min="14594" max="14594" width="5.85546875" style="3" customWidth="1"/>
    <col min="14595" max="14595" width="20.140625" style="3" customWidth="1"/>
    <col min="14596" max="14596" width="44" style="3" customWidth="1"/>
    <col min="14597" max="14597" width="26.140625" style="3" customWidth="1"/>
    <col min="14598" max="14601" width="15.7109375" style="3" customWidth="1"/>
    <col min="14602" max="14602" width="17.5703125" style="3" customWidth="1"/>
    <col min="14603" max="14603" width="15.140625" style="3" customWidth="1"/>
    <col min="14604" max="14604" width="18.140625" style="3" customWidth="1"/>
    <col min="14605" max="14605" width="13.42578125" style="3" customWidth="1"/>
    <col min="14606" max="14848" width="9.140625" style="3"/>
    <col min="14849" max="14849" width="9.140625" style="3" customWidth="1"/>
    <col min="14850" max="14850" width="5.85546875" style="3" customWidth="1"/>
    <col min="14851" max="14851" width="20.140625" style="3" customWidth="1"/>
    <col min="14852" max="14852" width="44" style="3" customWidth="1"/>
    <col min="14853" max="14853" width="26.140625" style="3" customWidth="1"/>
    <col min="14854" max="14857" width="15.7109375" style="3" customWidth="1"/>
    <col min="14858" max="14858" width="17.5703125" style="3" customWidth="1"/>
    <col min="14859" max="14859" width="15.140625" style="3" customWidth="1"/>
    <col min="14860" max="14860" width="18.140625" style="3" customWidth="1"/>
    <col min="14861" max="14861" width="13.42578125" style="3" customWidth="1"/>
    <col min="14862" max="15104" width="9.140625" style="3"/>
    <col min="15105" max="15105" width="9.140625" style="3" customWidth="1"/>
    <col min="15106" max="15106" width="5.85546875" style="3" customWidth="1"/>
    <col min="15107" max="15107" width="20.140625" style="3" customWidth="1"/>
    <col min="15108" max="15108" width="44" style="3" customWidth="1"/>
    <col min="15109" max="15109" width="26.140625" style="3" customWidth="1"/>
    <col min="15110" max="15113" width="15.7109375" style="3" customWidth="1"/>
    <col min="15114" max="15114" width="17.5703125" style="3" customWidth="1"/>
    <col min="15115" max="15115" width="15.140625" style="3" customWidth="1"/>
    <col min="15116" max="15116" width="18.140625" style="3" customWidth="1"/>
    <col min="15117" max="15117" width="13.42578125" style="3" customWidth="1"/>
    <col min="15118" max="15360" width="9.140625" style="3"/>
    <col min="15361" max="15361" width="9.140625" style="3" customWidth="1"/>
    <col min="15362" max="15362" width="5.85546875" style="3" customWidth="1"/>
    <col min="15363" max="15363" width="20.140625" style="3" customWidth="1"/>
    <col min="15364" max="15364" width="44" style="3" customWidth="1"/>
    <col min="15365" max="15365" width="26.140625" style="3" customWidth="1"/>
    <col min="15366" max="15369" width="15.7109375" style="3" customWidth="1"/>
    <col min="15370" max="15370" width="17.5703125" style="3" customWidth="1"/>
    <col min="15371" max="15371" width="15.140625" style="3" customWidth="1"/>
    <col min="15372" max="15372" width="18.140625" style="3" customWidth="1"/>
    <col min="15373" max="15373" width="13.42578125" style="3" customWidth="1"/>
    <col min="15374" max="15616" width="9.140625" style="3"/>
    <col min="15617" max="15617" width="9.140625" style="3" customWidth="1"/>
    <col min="15618" max="15618" width="5.85546875" style="3" customWidth="1"/>
    <col min="15619" max="15619" width="20.140625" style="3" customWidth="1"/>
    <col min="15620" max="15620" width="44" style="3" customWidth="1"/>
    <col min="15621" max="15621" width="26.140625" style="3" customWidth="1"/>
    <col min="15622" max="15625" width="15.7109375" style="3" customWidth="1"/>
    <col min="15626" max="15626" width="17.5703125" style="3" customWidth="1"/>
    <col min="15627" max="15627" width="15.140625" style="3" customWidth="1"/>
    <col min="15628" max="15628" width="18.140625" style="3" customWidth="1"/>
    <col min="15629" max="15629" width="13.42578125" style="3" customWidth="1"/>
    <col min="15630" max="15872" width="9.140625" style="3"/>
    <col min="15873" max="15873" width="9.140625" style="3" customWidth="1"/>
    <col min="15874" max="15874" width="5.85546875" style="3" customWidth="1"/>
    <col min="15875" max="15875" width="20.140625" style="3" customWidth="1"/>
    <col min="15876" max="15876" width="44" style="3" customWidth="1"/>
    <col min="15877" max="15877" width="26.140625" style="3" customWidth="1"/>
    <col min="15878" max="15881" width="15.7109375" style="3" customWidth="1"/>
    <col min="15882" max="15882" width="17.5703125" style="3" customWidth="1"/>
    <col min="15883" max="15883" width="15.140625" style="3" customWidth="1"/>
    <col min="15884" max="15884" width="18.140625" style="3" customWidth="1"/>
    <col min="15885" max="15885" width="13.42578125" style="3" customWidth="1"/>
    <col min="15886" max="16128" width="9.140625" style="3"/>
    <col min="16129" max="16129" width="9.140625" style="3" customWidth="1"/>
    <col min="16130" max="16130" width="5.85546875" style="3" customWidth="1"/>
    <col min="16131" max="16131" width="20.140625" style="3" customWidth="1"/>
    <col min="16132" max="16132" width="44" style="3" customWidth="1"/>
    <col min="16133" max="16133" width="26.140625" style="3" customWidth="1"/>
    <col min="16134" max="16137" width="15.7109375" style="3" customWidth="1"/>
    <col min="16138" max="16138" width="17.5703125" style="3" customWidth="1"/>
    <col min="16139" max="16139" width="15.140625" style="3" customWidth="1"/>
    <col min="16140" max="16140" width="18.140625" style="3" customWidth="1"/>
    <col min="16141" max="16141" width="13.42578125" style="3" customWidth="1"/>
    <col min="16142" max="16384" width="9.140625" style="3"/>
  </cols>
  <sheetData>
    <row r="1" spans="2:11" x14ac:dyDescent="0.25">
      <c r="D1" s="88"/>
      <c r="J1" s="36" t="s">
        <v>107</v>
      </c>
    </row>
    <row r="2" spans="2:11" x14ac:dyDescent="0.25">
      <c r="D2" s="88"/>
    </row>
    <row r="3" spans="2:11" ht="18.75" customHeight="1" x14ac:dyDescent="0.25">
      <c r="I3" s="125" t="s">
        <v>89</v>
      </c>
      <c r="J3" s="125"/>
    </row>
    <row r="4" spans="2:11" x14ac:dyDescent="0.25">
      <c r="D4" s="73"/>
      <c r="I4" s="125" t="s">
        <v>85</v>
      </c>
      <c r="J4" s="125"/>
      <c r="K4" s="37"/>
    </row>
    <row r="5" spans="2:11" ht="28.5" customHeight="1" x14ac:dyDescent="0.25">
      <c r="B5" s="135" t="s">
        <v>66</v>
      </c>
      <c r="C5" s="135"/>
      <c r="D5" s="135"/>
      <c r="E5" s="135"/>
      <c r="F5" s="135"/>
      <c r="G5" s="135"/>
      <c r="H5" s="135"/>
      <c r="I5" s="135"/>
      <c r="J5" s="135"/>
    </row>
    <row r="6" spans="2:11" ht="121.5" customHeight="1" x14ac:dyDescent="0.25">
      <c r="B6" s="126" t="s">
        <v>67</v>
      </c>
      <c r="C6" s="144"/>
      <c r="D6" s="144"/>
      <c r="E6" s="144"/>
      <c r="F6" s="144"/>
      <c r="G6" s="144"/>
      <c r="H6" s="144"/>
      <c r="I6" s="144"/>
      <c r="J6" s="144"/>
    </row>
    <row r="7" spans="2:11" ht="81" customHeight="1" x14ac:dyDescent="0.25">
      <c r="B7" s="8"/>
      <c r="C7" s="5" t="s">
        <v>0</v>
      </c>
      <c r="D7" s="5" t="s">
        <v>50</v>
      </c>
      <c r="E7" s="5" t="s">
        <v>2</v>
      </c>
      <c r="F7" s="145" t="s">
        <v>3</v>
      </c>
      <c r="G7" s="145"/>
      <c r="H7" s="40">
        <v>165</v>
      </c>
      <c r="I7" s="12"/>
      <c r="J7" s="12"/>
    </row>
    <row r="8" spans="2:11" ht="44.25" customHeight="1" x14ac:dyDescent="0.25">
      <c r="B8" s="8"/>
      <c r="C8" s="45"/>
      <c r="D8" s="45"/>
      <c r="E8" s="46"/>
      <c r="F8" s="145" t="s">
        <v>4</v>
      </c>
      <c r="G8" s="145"/>
      <c r="H8" s="40">
        <v>44</v>
      </c>
      <c r="I8" s="12"/>
      <c r="J8" s="12"/>
    </row>
    <row r="9" spans="2:11" ht="15.75" x14ac:dyDescent="0.25">
      <c r="B9" s="146" t="s">
        <v>5</v>
      </c>
      <c r="C9" s="146"/>
      <c r="D9" s="146"/>
      <c r="E9" s="146"/>
      <c r="F9" s="146"/>
      <c r="G9" s="146"/>
      <c r="H9" s="146"/>
      <c r="I9" s="146"/>
      <c r="J9" s="146"/>
    </row>
    <row r="10" spans="2:11" ht="15.75" x14ac:dyDescent="0.25">
      <c r="B10" s="146"/>
      <c r="C10" s="146"/>
      <c r="D10" s="146"/>
      <c r="E10" s="146"/>
      <c r="F10" s="146"/>
      <c r="G10" s="146"/>
      <c r="H10" s="146"/>
      <c r="I10" s="146"/>
      <c r="J10" s="146"/>
    </row>
    <row r="11" spans="2:11" s="13" customFormat="1" ht="33" customHeight="1" x14ac:dyDescent="0.25">
      <c r="B11" s="141" t="s">
        <v>6</v>
      </c>
      <c r="C11" s="141" t="s">
        <v>7</v>
      </c>
      <c r="D11" s="142" t="s">
        <v>8</v>
      </c>
      <c r="E11" s="141" t="s">
        <v>9</v>
      </c>
      <c r="F11" s="141" t="s">
        <v>10</v>
      </c>
      <c r="G11" s="141"/>
      <c r="H11" s="141"/>
      <c r="I11" s="141"/>
      <c r="J11" s="143" t="s">
        <v>11</v>
      </c>
    </row>
    <row r="12" spans="2:11" s="13" customFormat="1" ht="33" customHeight="1" x14ac:dyDescent="0.25">
      <c r="B12" s="141"/>
      <c r="C12" s="141"/>
      <c r="D12" s="142"/>
      <c r="E12" s="141"/>
      <c r="F12" s="14" t="s">
        <v>12</v>
      </c>
      <c r="G12" s="14" t="s">
        <v>13</v>
      </c>
      <c r="H12" s="14" t="s">
        <v>14</v>
      </c>
      <c r="I12" s="14" t="s">
        <v>15</v>
      </c>
      <c r="J12" s="143"/>
    </row>
    <row r="13" spans="2:11" s="13" customFormat="1" ht="33" customHeight="1" x14ac:dyDescent="0.25">
      <c r="B13" s="141"/>
      <c r="C13" s="141"/>
      <c r="D13" s="142"/>
      <c r="E13" s="140" t="s">
        <v>16</v>
      </c>
      <c r="F13" s="140"/>
      <c r="G13" s="140"/>
      <c r="H13" s="140"/>
      <c r="I13" s="140"/>
      <c r="J13" s="140"/>
    </row>
    <row r="14" spans="2:11" ht="15.75" x14ac:dyDescent="0.2">
      <c r="B14" s="137">
        <v>1</v>
      </c>
      <c r="C14" s="137">
        <v>346</v>
      </c>
      <c r="D14" s="147" t="s">
        <v>17</v>
      </c>
      <c r="E14" s="15" t="s">
        <v>18</v>
      </c>
      <c r="F14" s="16">
        <v>13118</v>
      </c>
      <c r="G14" s="41">
        <v>14385</v>
      </c>
      <c r="H14" s="41">
        <v>15652</v>
      </c>
      <c r="I14" s="41">
        <v>16919</v>
      </c>
      <c r="J14" s="16"/>
    </row>
    <row r="15" spans="2:11" ht="15.75" x14ac:dyDescent="0.2">
      <c r="B15" s="137"/>
      <c r="C15" s="137"/>
      <c r="D15" s="148"/>
      <c r="E15" s="15" t="s">
        <v>19</v>
      </c>
      <c r="F15" s="16">
        <v>4853.66</v>
      </c>
      <c r="G15" s="41">
        <f>0.37*G14</f>
        <v>5322.45</v>
      </c>
      <c r="H15" s="41">
        <f>0.37*H14</f>
        <v>5791.24</v>
      </c>
      <c r="I15" s="41">
        <f>0.37*I14</f>
        <v>6260.03</v>
      </c>
      <c r="J15" s="16"/>
    </row>
    <row r="16" spans="2:11" ht="15.75" x14ac:dyDescent="0.25">
      <c r="B16" s="137"/>
      <c r="C16" s="137"/>
      <c r="D16" s="148"/>
      <c r="E16" s="18" t="s">
        <v>20</v>
      </c>
      <c r="F16" s="19">
        <f>SUM(F14:F15)</f>
        <v>17971.66</v>
      </c>
      <c r="G16" s="19">
        <f>SUM(G14:G15)</f>
        <v>19707.45</v>
      </c>
      <c r="H16" s="19">
        <f>SUM(H14:H15)</f>
        <v>21443.239999999998</v>
      </c>
      <c r="I16" s="19">
        <f>SUM(I14:I15)</f>
        <v>23179.03</v>
      </c>
      <c r="J16" s="16"/>
    </row>
    <row r="17" spans="2:11" ht="15.75" x14ac:dyDescent="0.25">
      <c r="B17" s="137"/>
      <c r="C17" s="137"/>
      <c r="D17" s="148"/>
      <c r="E17" s="20" t="s">
        <v>21</v>
      </c>
      <c r="F17" s="21">
        <f>[1]ГИС_осн_деньги!F9</f>
        <v>36</v>
      </c>
      <c r="G17" s="21">
        <f>[1]ГИС_осн_деньги!G9</f>
        <v>54</v>
      </c>
      <c r="H17" s="21">
        <f>[1]ГИС_осн_деньги!H9</f>
        <v>54</v>
      </c>
      <c r="I17" s="21">
        <f>[1]ГИС_осн_деньги!I9</f>
        <v>36</v>
      </c>
      <c r="J17" s="21">
        <f>SUM(F17:I17)</f>
        <v>180</v>
      </c>
      <c r="K17" s="47"/>
    </row>
    <row r="18" spans="2:11" ht="15.75" x14ac:dyDescent="0.25">
      <c r="B18" s="137"/>
      <c r="C18" s="137"/>
      <c r="D18" s="148"/>
      <c r="E18" s="22" t="s">
        <v>11</v>
      </c>
      <c r="F18" s="23">
        <f>(F14*$D$8*$C$8+$E$8*$D$8+F15*$C$8)*F17</f>
        <v>0</v>
      </c>
      <c r="G18" s="23">
        <f>(G14*$D$8*$C$8+$E$8*$D$8+G15*$C$8)*G17</f>
        <v>0</v>
      </c>
      <c r="H18" s="23">
        <f>(H14*$D$8*$C$8+$E$8*$D$8+H15*$C$8)*H17</f>
        <v>0</v>
      </c>
      <c r="I18" s="23">
        <f>(I14*$D$8*$C$8+$E$8*$D$8+I15*$C$8)*I17</f>
        <v>0</v>
      </c>
      <c r="J18" s="23">
        <f>SUM(F18:I18)</f>
        <v>0</v>
      </c>
      <c r="K18" s="47"/>
    </row>
    <row r="19" spans="2:11" ht="15.75" x14ac:dyDescent="0.2">
      <c r="B19" s="137">
        <v>2</v>
      </c>
      <c r="C19" s="137">
        <v>102</v>
      </c>
      <c r="D19" s="147" t="s">
        <v>22</v>
      </c>
      <c r="E19" s="15" t="s">
        <v>18</v>
      </c>
      <c r="F19" s="16">
        <v>18717</v>
      </c>
      <c r="G19" s="41">
        <v>19978</v>
      </c>
      <c r="H19" s="41">
        <v>23808</v>
      </c>
      <c r="I19" s="41">
        <v>26341</v>
      </c>
      <c r="J19" s="16"/>
    </row>
    <row r="20" spans="2:11" ht="15.75" x14ac:dyDescent="0.2">
      <c r="B20" s="137"/>
      <c r="C20" s="137"/>
      <c r="D20" s="148"/>
      <c r="E20" s="15" t="s">
        <v>19</v>
      </c>
      <c r="F20" s="16">
        <v>6925</v>
      </c>
      <c r="G20" s="41">
        <v>7392</v>
      </c>
      <c r="H20" s="41">
        <v>8809</v>
      </c>
      <c r="I20" s="41">
        <v>9746</v>
      </c>
      <c r="J20" s="16"/>
    </row>
    <row r="21" spans="2:11" ht="15.75" x14ac:dyDescent="0.25">
      <c r="B21" s="137"/>
      <c r="C21" s="137"/>
      <c r="D21" s="148"/>
      <c r="E21" s="18" t="s">
        <v>20</v>
      </c>
      <c r="F21" s="19">
        <f>SUM(F19:F20)</f>
        <v>25642</v>
      </c>
      <c r="G21" s="19">
        <f>SUM(G19:G20)</f>
        <v>27370</v>
      </c>
      <c r="H21" s="19">
        <f>SUM(H19:H20)</f>
        <v>32617</v>
      </c>
      <c r="I21" s="19">
        <f>SUM(I19:I20)</f>
        <v>36087</v>
      </c>
      <c r="J21" s="16"/>
    </row>
    <row r="22" spans="2:11" ht="15.75" x14ac:dyDescent="0.25">
      <c r="B22" s="137"/>
      <c r="C22" s="137"/>
      <c r="D22" s="148"/>
      <c r="E22" s="20" t="s">
        <v>21</v>
      </c>
      <c r="F22" s="21">
        <f>[1]ГИС_осн_деньги!F14</f>
        <v>9</v>
      </c>
      <c r="G22" s="21">
        <f>[1]ГИС_осн_деньги!G14</f>
        <v>14</v>
      </c>
      <c r="H22" s="21">
        <f>[1]ГИС_осн_деньги!H14</f>
        <v>14</v>
      </c>
      <c r="I22" s="21">
        <f>[1]ГИС_осн_деньги!I14</f>
        <v>10</v>
      </c>
      <c r="J22" s="21">
        <f>SUM(F22:I22)</f>
        <v>47</v>
      </c>
      <c r="K22" s="47"/>
    </row>
    <row r="23" spans="2:11" ht="15.75" x14ac:dyDescent="0.25">
      <c r="B23" s="137"/>
      <c r="C23" s="137"/>
      <c r="D23" s="148"/>
      <c r="E23" s="22" t="s">
        <v>11</v>
      </c>
      <c r="F23" s="23">
        <f>(F19*$D$8*$C$8+$E$8*$D$8+F20*$C$8)*F22</f>
        <v>0</v>
      </c>
      <c r="G23" s="23">
        <f>(G19*$D$8*$C$8+$E$8*$D$8+G20*$C$8)*G22</f>
        <v>0</v>
      </c>
      <c r="H23" s="23">
        <f>(H19*$D$8*$C$8+$E$8*$D$8+H20*$C$8)*H22</f>
        <v>0</v>
      </c>
      <c r="I23" s="23">
        <f>(I19*$D$8*$C$8+$E$8*$D$8+I20*$C$8)*I22</f>
        <v>0</v>
      </c>
      <c r="J23" s="23">
        <f>SUM(F23:I23)</f>
        <v>0</v>
      </c>
      <c r="K23" s="47"/>
    </row>
    <row r="24" spans="2:11" ht="15.75" x14ac:dyDescent="0.2">
      <c r="B24" s="137">
        <v>3</v>
      </c>
      <c r="C24" s="137">
        <v>108</v>
      </c>
      <c r="D24" s="147" t="s">
        <v>23</v>
      </c>
      <c r="E24" s="15" t="s">
        <v>18</v>
      </c>
      <c r="F24" s="16">
        <v>18340</v>
      </c>
      <c r="G24" s="41">
        <v>21094</v>
      </c>
      <c r="H24" s="41">
        <v>22559</v>
      </c>
      <c r="I24" s="41">
        <v>24870</v>
      </c>
      <c r="J24" s="16"/>
    </row>
    <row r="25" spans="2:11" ht="15.75" x14ac:dyDescent="0.2">
      <c r="B25" s="137"/>
      <c r="C25" s="137"/>
      <c r="D25" s="148"/>
      <c r="E25" s="15" t="s">
        <v>19</v>
      </c>
      <c r="F25" s="16">
        <v>6786</v>
      </c>
      <c r="G25" s="41">
        <v>7805</v>
      </c>
      <c r="H25" s="41">
        <v>8347</v>
      </c>
      <c r="I25" s="41">
        <v>9202</v>
      </c>
      <c r="J25" s="16"/>
    </row>
    <row r="26" spans="2:11" ht="15.75" x14ac:dyDescent="0.25">
      <c r="B26" s="137"/>
      <c r="C26" s="137"/>
      <c r="D26" s="148"/>
      <c r="E26" s="18" t="s">
        <v>20</v>
      </c>
      <c r="F26" s="19">
        <f>SUM(F24:F25)</f>
        <v>25126</v>
      </c>
      <c r="G26" s="19">
        <f>SUM(G24:G25)</f>
        <v>28899</v>
      </c>
      <c r="H26" s="19">
        <f>SUM(H24:H25)</f>
        <v>30906</v>
      </c>
      <c r="I26" s="19">
        <f>SUM(I24:I25)</f>
        <v>34072</v>
      </c>
      <c r="J26" s="16"/>
    </row>
    <row r="27" spans="2:11" ht="15.75" x14ac:dyDescent="0.25">
      <c r="B27" s="137"/>
      <c r="C27" s="137"/>
      <c r="D27" s="148"/>
      <c r="E27" s="20" t="s">
        <v>21</v>
      </c>
      <c r="F27" s="21">
        <f>[1]ГИС_осн_деньги!F19</f>
        <v>11</v>
      </c>
      <c r="G27" s="21">
        <f>[1]ГИС_осн_деньги!G19</f>
        <v>16</v>
      </c>
      <c r="H27" s="21">
        <f>[1]ГИС_осн_деньги!H19</f>
        <v>16</v>
      </c>
      <c r="I27" s="21">
        <f>[1]ГИС_осн_деньги!I19</f>
        <v>10</v>
      </c>
      <c r="J27" s="21">
        <f>SUM(F27:I27)</f>
        <v>53</v>
      </c>
      <c r="K27" s="47"/>
    </row>
    <row r="28" spans="2:11" ht="15.75" x14ac:dyDescent="0.25">
      <c r="B28" s="137"/>
      <c r="C28" s="137"/>
      <c r="D28" s="148"/>
      <c r="E28" s="22" t="s">
        <v>11</v>
      </c>
      <c r="F28" s="23">
        <f>(F24*$D$8*$C$8+$E$8*$D$8+F25*$C$8)*F27</f>
        <v>0</v>
      </c>
      <c r="G28" s="23">
        <f>(G24*$D$8*$C$8+$E$8*$D$8+G25*$C$8)*G27</f>
        <v>0</v>
      </c>
      <c r="H28" s="23">
        <f>(H24*$D$8*$C$8+$E$8*$D$8+H25*$C$8)*H27</f>
        <v>0</v>
      </c>
      <c r="I28" s="23">
        <f>(I24*$D$8*$C$8+$E$8*$D$8+I25*$C$8)*I27</f>
        <v>0</v>
      </c>
      <c r="J28" s="23">
        <f>SUM(F28:I28)</f>
        <v>0</v>
      </c>
      <c r="K28" s="47"/>
    </row>
    <row r="29" spans="2:11" ht="15.75" x14ac:dyDescent="0.2">
      <c r="B29" s="137">
        <v>4</v>
      </c>
      <c r="C29" s="137">
        <v>113</v>
      </c>
      <c r="D29" s="147" t="s">
        <v>24</v>
      </c>
      <c r="E29" s="15" t="s">
        <v>18</v>
      </c>
      <c r="F29" s="16">
        <v>40189</v>
      </c>
      <c r="G29" s="41">
        <v>45463</v>
      </c>
      <c r="H29" s="41">
        <v>50736</v>
      </c>
      <c r="I29" s="41">
        <v>56985</v>
      </c>
      <c r="J29" s="16"/>
    </row>
    <row r="30" spans="2:11" ht="15.75" x14ac:dyDescent="0.2">
      <c r="B30" s="137"/>
      <c r="C30" s="137"/>
      <c r="D30" s="148"/>
      <c r="E30" s="15" t="s">
        <v>19</v>
      </c>
      <c r="F30" s="16">
        <v>14870</v>
      </c>
      <c r="G30" s="41">
        <v>16821</v>
      </c>
      <c r="H30" s="41">
        <v>18772</v>
      </c>
      <c r="I30" s="41">
        <v>21084</v>
      </c>
      <c r="J30" s="16"/>
    </row>
    <row r="31" spans="2:11" ht="15.75" x14ac:dyDescent="0.25">
      <c r="B31" s="137"/>
      <c r="C31" s="137"/>
      <c r="D31" s="148"/>
      <c r="E31" s="18" t="s">
        <v>20</v>
      </c>
      <c r="F31" s="19">
        <f>SUM(F29:F30)</f>
        <v>55059</v>
      </c>
      <c r="G31" s="19">
        <f>SUM(G29:G30)</f>
        <v>62284</v>
      </c>
      <c r="H31" s="19">
        <f>SUM(H29:H30)</f>
        <v>69508</v>
      </c>
      <c r="I31" s="19">
        <f>SUM(I29:I30)</f>
        <v>78069</v>
      </c>
      <c r="J31" s="16"/>
    </row>
    <row r="32" spans="2:11" ht="15.75" x14ac:dyDescent="0.25">
      <c r="B32" s="137"/>
      <c r="C32" s="137"/>
      <c r="D32" s="148"/>
      <c r="E32" s="20" t="s">
        <v>21</v>
      </c>
      <c r="F32" s="21">
        <f>[1]ГИС_осн_деньги!F24</f>
        <v>0</v>
      </c>
      <c r="G32" s="21">
        <f>[1]ГИС_осн_деньги!G24</f>
        <v>1</v>
      </c>
      <c r="H32" s="21">
        <f>[1]ГИС_осн_деньги!H24</f>
        <v>1</v>
      </c>
      <c r="I32" s="21">
        <f>[1]ГИС_осн_деньги!I24</f>
        <v>0</v>
      </c>
      <c r="J32" s="21">
        <f>SUM(F32:I32)</f>
        <v>2</v>
      </c>
      <c r="K32" s="47"/>
    </row>
    <row r="33" spans="2:11" ht="15.75" x14ac:dyDescent="0.25">
      <c r="B33" s="137"/>
      <c r="C33" s="137"/>
      <c r="D33" s="148"/>
      <c r="E33" s="22" t="s">
        <v>11</v>
      </c>
      <c r="F33" s="23">
        <f>(F29*$D$8*$C$8+$E$8*$D$8+F30*$C$8)*F32</f>
        <v>0</v>
      </c>
      <c r="G33" s="23">
        <f>(G29*$D$8*$C$8+$E$8*$D$8+G30*$C$8)*G32</f>
        <v>0</v>
      </c>
      <c r="H33" s="23">
        <f>(H29*$D$8*$C$8+$E$8*$D$8+H30*$C$8)*H32</f>
        <v>0</v>
      </c>
      <c r="I33" s="23">
        <f>(I29*$D$8*$C$8+$E$8*$D$8+I30*$C$8)*I32</f>
        <v>0</v>
      </c>
      <c r="J33" s="23">
        <f>SUM(F33:I33)</f>
        <v>0</v>
      </c>
      <c r="K33" s="47"/>
    </row>
    <row r="34" spans="2:11" ht="15.75" x14ac:dyDescent="0.2">
      <c r="B34" s="137">
        <v>5</v>
      </c>
      <c r="C34" s="137">
        <v>109</v>
      </c>
      <c r="D34" s="147" t="s">
        <v>25</v>
      </c>
      <c r="E34" s="15" t="s">
        <v>18</v>
      </c>
      <c r="F34" s="16">
        <v>4396</v>
      </c>
      <c r="G34" s="41">
        <v>4859</v>
      </c>
      <c r="H34" s="41">
        <v>5322</v>
      </c>
      <c r="I34" s="41">
        <v>5785</v>
      </c>
      <c r="J34" s="16"/>
    </row>
    <row r="35" spans="2:11" ht="15.75" x14ac:dyDescent="0.2">
      <c r="B35" s="137"/>
      <c r="C35" s="137"/>
      <c r="D35" s="148"/>
      <c r="E35" s="15" t="s">
        <v>19</v>
      </c>
      <c r="F35" s="16"/>
      <c r="G35" s="41"/>
      <c r="H35" s="41"/>
      <c r="I35" s="41"/>
      <c r="J35" s="16"/>
    </row>
    <row r="36" spans="2:11" ht="15.75" x14ac:dyDescent="0.25">
      <c r="B36" s="137"/>
      <c r="C36" s="137"/>
      <c r="D36" s="148"/>
      <c r="E36" s="18" t="s">
        <v>20</v>
      </c>
      <c r="F36" s="19">
        <f>SUM(F34:F35)</f>
        <v>4396</v>
      </c>
      <c r="G36" s="19">
        <f>SUM(G34:G35)</f>
        <v>4859</v>
      </c>
      <c r="H36" s="19">
        <f>SUM(H34:H35)</f>
        <v>5322</v>
      </c>
      <c r="I36" s="19">
        <f>SUM(I34:I35)</f>
        <v>5785</v>
      </c>
      <c r="J36" s="16"/>
    </row>
    <row r="37" spans="2:11" ht="15.75" x14ac:dyDescent="0.25">
      <c r="B37" s="137"/>
      <c r="C37" s="137"/>
      <c r="D37" s="148"/>
      <c r="E37" s="20" t="s">
        <v>21</v>
      </c>
      <c r="F37" s="21">
        <f>[1]ГИС_осн_деньги!F29</f>
        <v>5</v>
      </c>
      <c r="G37" s="21">
        <f>[1]ГИС_осн_деньги!G29</f>
        <v>6</v>
      </c>
      <c r="H37" s="21">
        <f>[1]ГИС_осн_деньги!H29</f>
        <v>6</v>
      </c>
      <c r="I37" s="21">
        <f>[1]ГИС_осн_деньги!I29</f>
        <v>4</v>
      </c>
      <c r="J37" s="21">
        <f>SUM(F37:I37)</f>
        <v>21</v>
      </c>
      <c r="K37" s="47"/>
    </row>
    <row r="38" spans="2:11" ht="15.75" x14ac:dyDescent="0.25">
      <c r="B38" s="137"/>
      <c r="C38" s="137"/>
      <c r="D38" s="148"/>
      <c r="E38" s="22" t="s">
        <v>11</v>
      </c>
      <c r="F38" s="23">
        <f>(F34*$D$8*$C$8+$E$8*$D$8+F35*$C$8)*F37</f>
        <v>0</v>
      </c>
      <c r="G38" s="23">
        <f>(G34*$D$8*$C$8+$E$8*$D$8+G35*$C$8)*G37</f>
        <v>0</v>
      </c>
      <c r="H38" s="23">
        <f>(H34*$D$8*$C$8+$E$8*$D$8+H35*$C$8)*H37</f>
        <v>0</v>
      </c>
      <c r="I38" s="23">
        <f>(I34*$D$8*$C$8+$E$8*$D$8+I35*$C$8)*I37</f>
        <v>0</v>
      </c>
      <c r="J38" s="23">
        <f>SUM(F38:I38)</f>
        <v>0</v>
      </c>
      <c r="K38" s="47"/>
    </row>
    <row r="39" spans="2:11" s="47" customFormat="1" ht="15.75" x14ac:dyDescent="0.2">
      <c r="B39" s="137">
        <v>6</v>
      </c>
      <c r="C39" s="137">
        <v>172</v>
      </c>
      <c r="D39" s="147" t="s">
        <v>26</v>
      </c>
      <c r="E39" s="15" t="s">
        <v>18</v>
      </c>
      <c r="F39" s="16">
        <v>203975</v>
      </c>
      <c r="G39" s="41">
        <v>219225</v>
      </c>
      <c r="H39" s="41">
        <v>234400</v>
      </c>
      <c r="I39" s="41"/>
      <c r="J39" s="16"/>
      <c r="K39" s="3"/>
    </row>
    <row r="40" spans="2:11" s="47" customFormat="1" ht="15.75" x14ac:dyDescent="0.2">
      <c r="B40" s="137"/>
      <c r="C40" s="137"/>
      <c r="D40" s="147"/>
      <c r="E40" s="15" t="s">
        <v>19</v>
      </c>
      <c r="F40" s="16">
        <v>50994</v>
      </c>
      <c r="G40" s="41">
        <v>54806</v>
      </c>
      <c r="H40" s="41">
        <v>58600</v>
      </c>
      <c r="I40" s="41"/>
      <c r="J40" s="16"/>
      <c r="K40" s="3"/>
    </row>
    <row r="41" spans="2:11" s="47" customFormat="1" ht="15.75" x14ac:dyDescent="0.25">
      <c r="B41" s="137"/>
      <c r="C41" s="137"/>
      <c r="D41" s="147"/>
      <c r="E41" s="18" t="s">
        <v>20</v>
      </c>
      <c r="F41" s="19">
        <v>254969</v>
      </c>
      <c r="G41" s="19">
        <v>274031</v>
      </c>
      <c r="H41" s="19">
        <v>293000</v>
      </c>
      <c r="I41" s="19">
        <f>SUM(I39:I40)</f>
        <v>0</v>
      </c>
      <c r="J41" s="16"/>
      <c r="K41" s="3"/>
    </row>
    <row r="42" spans="2:11" s="47" customFormat="1" ht="15.75" x14ac:dyDescent="0.25">
      <c r="B42" s="137"/>
      <c r="C42" s="137"/>
      <c r="D42" s="147"/>
      <c r="E42" s="20" t="s">
        <v>21</v>
      </c>
      <c r="F42" s="21">
        <f>[1]ГИС_осн_деньги!F44</f>
        <v>0</v>
      </c>
      <c r="G42" s="21">
        <f>[1]ГИС_осн_деньги!G44</f>
        <v>0</v>
      </c>
      <c r="H42" s="21">
        <f>[1]ГИС_осн_деньги!H44</f>
        <v>0</v>
      </c>
      <c r="I42" s="21">
        <f>[1]ГИС_осн_деньги!I44</f>
        <v>1</v>
      </c>
      <c r="J42" s="21">
        <f>SUM(F42:I42)</f>
        <v>1</v>
      </c>
    </row>
    <row r="43" spans="2:11" s="47" customFormat="1" ht="15.75" x14ac:dyDescent="0.25">
      <c r="B43" s="137"/>
      <c r="C43" s="137"/>
      <c r="D43" s="147"/>
      <c r="E43" s="22" t="s">
        <v>11</v>
      </c>
      <c r="F43" s="23">
        <f>(F39*$D$8*$C$8+$E$8*$D$8+F40*$C$8)*F42</f>
        <v>0</v>
      </c>
      <c r="G43" s="23">
        <f>(G39*$D$8*$C$8+$E$8*$D$8+G40*$C$8)*G42</f>
        <v>0</v>
      </c>
      <c r="H43" s="23">
        <f>(H39*$D$8*$C$8+$E$8*$D$8+H40*$C$8)*H42</f>
        <v>0</v>
      </c>
      <c r="I43" s="23">
        <f>(I39*$D$8*$C$8+$E$8*$D$8+I40*$C$8)*I42</f>
        <v>0</v>
      </c>
      <c r="J43" s="23">
        <f>SUM(F43:I43)</f>
        <v>0</v>
      </c>
    </row>
    <row r="44" spans="2:11" s="47" customFormat="1" ht="15.75" x14ac:dyDescent="0.2">
      <c r="B44" s="137">
        <v>7</v>
      </c>
      <c r="C44" s="137">
        <v>174</v>
      </c>
      <c r="D44" s="147" t="s">
        <v>27</v>
      </c>
      <c r="E44" s="15" t="s">
        <v>18</v>
      </c>
      <c r="F44" s="16">
        <v>337922</v>
      </c>
      <c r="G44" s="41">
        <f>F44</f>
        <v>337922</v>
      </c>
      <c r="H44" s="41">
        <f>F44</f>
        <v>337922</v>
      </c>
      <c r="I44" s="41">
        <f>F44</f>
        <v>337922</v>
      </c>
      <c r="J44" s="16"/>
      <c r="K44" s="3"/>
    </row>
    <row r="45" spans="2:11" s="47" customFormat="1" ht="15.75" x14ac:dyDescent="0.2">
      <c r="B45" s="137"/>
      <c r="C45" s="137"/>
      <c r="D45" s="148"/>
      <c r="E45" s="15" t="s">
        <v>19</v>
      </c>
      <c r="F45" s="16">
        <v>101377</v>
      </c>
      <c r="G45" s="41">
        <f>F45</f>
        <v>101377</v>
      </c>
      <c r="H45" s="41">
        <f>F45</f>
        <v>101377</v>
      </c>
      <c r="I45" s="41">
        <f>F45</f>
        <v>101377</v>
      </c>
      <c r="J45" s="16"/>
      <c r="K45" s="3"/>
    </row>
    <row r="46" spans="2:11" s="47" customFormat="1" ht="15.75" x14ac:dyDescent="0.25">
      <c r="B46" s="137"/>
      <c r="C46" s="137"/>
      <c r="D46" s="148"/>
      <c r="E46" s="18" t="s">
        <v>20</v>
      </c>
      <c r="F46" s="19">
        <f>SUM(F44:F45)</f>
        <v>439299</v>
      </c>
      <c r="G46" s="19">
        <f>SUM(G44:G45)</f>
        <v>439299</v>
      </c>
      <c r="H46" s="19">
        <f>SUM(H44:H45)</f>
        <v>439299</v>
      </c>
      <c r="I46" s="19">
        <f>SUM(I44:I45)</f>
        <v>439299</v>
      </c>
      <c r="J46" s="16"/>
      <c r="K46" s="3"/>
    </row>
    <row r="47" spans="2:11" s="47" customFormat="1" ht="15.75" x14ac:dyDescent="0.25">
      <c r="B47" s="137"/>
      <c r="C47" s="137"/>
      <c r="D47" s="148"/>
      <c r="E47" s="20" t="s">
        <v>21</v>
      </c>
      <c r="F47" s="21">
        <f>[1]ГИС_осн_деньги!F49</f>
        <v>1</v>
      </c>
      <c r="G47" s="21">
        <f>[1]ГИС_осн_деньги!G49</f>
        <v>3</v>
      </c>
      <c r="H47" s="21">
        <f>[1]ГИС_осн_деньги!H49</f>
        <v>3</v>
      </c>
      <c r="I47" s="21">
        <f>[1]ГИС_осн_деньги!I49</f>
        <v>2</v>
      </c>
      <c r="J47" s="21">
        <f>SUM(F47:I47)</f>
        <v>9</v>
      </c>
    </row>
    <row r="48" spans="2:11" s="47" customFormat="1" ht="15.75" x14ac:dyDescent="0.25">
      <c r="B48" s="137"/>
      <c r="C48" s="137"/>
      <c r="D48" s="148"/>
      <c r="E48" s="22" t="s">
        <v>11</v>
      </c>
      <c r="F48" s="23">
        <f>(F44*$D$8*$C$8+$E$8*$D$8+F45*$C$8)*F47</f>
        <v>0</v>
      </c>
      <c r="G48" s="23">
        <f>(G44*$D$8*$C$8+$E$8*$D$8+G45*$C$8)*G47</f>
        <v>0</v>
      </c>
      <c r="H48" s="23">
        <f>(H44*$D$8*$C$8+$E$8*$D$8+H45*$C$8)*H47</f>
        <v>0</v>
      </c>
      <c r="I48" s="23">
        <f>(I44*$D$8*$C$8+$E$8*$D$8+I45*$C$8)*I47</f>
        <v>0</v>
      </c>
      <c r="J48" s="23">
        <f>SUM(F48:I48)</f>
        <v>0</v>
      </c>
    </row>
    <row r="49" spans="2:11" s="47" customFormat="1" ht="15.75" x14ac:dyDescent="0.2">
      <c r="B49" s="137">
        <v>8</v>
      </c>
      <c r="C49" s="137">
        <v>312</v>
      </c>
      <c r="D49" s="147" t="s">
        <v>28</v>
      </c>
      <c r="E49" s="15" t="s">
        <v>18</v>
      </c>
      <c r="F49" s="16">
        <v>56102</v>
      </c>
      <c r="G49" s="41">
        <v>63798</v>
      </c>
      <c r="H49" s="41">
        <v>70293</v>
      </c>
      <c r="I49" s="41">
        <v>76789</v>
      </c>
      <c r="J49" s="16"/>
      <c r="K49" s="3"/>
    </row>
    <row r="50" spans="2:11" s="47" customFormat="1" ht="15.75" x14ac:dyDescent="0.2">
      <c r="B50" s="137"/>
      <c r="C50" s="137"/>
      <c r="D50" s="148"/>
      <c r="E50" s="15" t="s">
        <v>19</v>
      </c>
      <c r="F50" s="16">
        <v>20758</v>
      </c>
      <c r="G50" s="41">
        <v>23605</v>
      </c>
      <c r="H50" s="41">
        <v>26008</v>
      </c>
      <c r="I50" s="41">
        <v>28412</v>
      </c>
      <c r="J50" s="16"/>
      <c r="K50" s="3"/>
    </row>
    <row r="51" spans="2:11" s="47" customFormat="1" ht="15.75" x14ac:dyDescent="0.25">
      <c r="B51" s="137"/>
      <c r="C51" s="137"/>
      <c r="D51" s="148"/>
      <c r="E51" s="18" t="s">
        <v>20</v>
      </c>
      <c r="F51" s="19">
        <f>SUM(F49:F50)</f>
        <v>76860</v>
      </c>
      <c r="G51" s="19">
        <f>SUM(G49:G50)</f>
        <v>87403</v>
      </c>
      <c r="H51" s="19">
        <f>SUM(H49:H50)</f>
        <v>96301</v>
      </c>
      <c r="I51" s="19">
        <f>SUM(I49:I50)</f>
        <v>105201</v>
      </c>
      <c r="J51" s="16"/>
      <c r="K51" s="3"/>
    </row>
    <row r="52" spans="2:11" s="47" customFormat="1" ht="15.75" x14ac:dyDescent="0.25">
      <c r="B52" s="137"/>
      <c r="C52" s="137"/>
      <c r="D52" s="148"/>
      <c r="E52" s="20" t="s">
        <v>21</v>
      </c>
      <c r="F52" s="21">
        <f>[1]ГИС_осн_деньги!F59</f>
        <v>10</v>
      </c>
      <c r="G52" s="21">
        <f>[1]ГИС_осн_деньги!G59</f>
        <v>16</v>
      </c>
      <c r="H52" s="21">
        <f>[1]ГИС_осн_деньги!H59</f>
        <v>16</v>
      </c>
      <c r="I52" s="21">
        <f>[1]ГИС_осн_деньги!I59</f>
        <v>10</v>
      </c>
      <c r="J52" s="21">
        <f>SUM(F52:I52)</f>
        <v>52</v>
      </c>
    </row>
    <row r="53" spans="2:11" s="47" customFormat="1" ht="15.75" x14ac:dyDescent="0.25">
      <c r="B53" s="137"/>
      <c r="C53" s="137"/>
      <c r="D53" s="148"/>
      <c r="E53" s="22" t="s">
        <v>11</v>
      </c>
      <c r="F53" s="23">
        <f>(F49*$D$8*$C$8+$E$8*$D$8+F50*$C$8)*F52</f>
        <v>0</v>
      </c>
      <c r="G53" s="23">
        <f>(G49*$D$8*$C$8+$E$8*$D$8+G50*$C$8)*G52</f>
        <v>0</v>
      </c>
      <c r="H53" s="23">
        <f>(H49*$D$8*$C$8+$E$8*$D$8+H50*$C$8)*H52</f>
        <v>0</v>
      </c>
      <c r="I53" s="23">
        <f>(I49*$D$8*$C$8+$E$8*$D$8+I50*$C$8)*I52</f>
        <v>0</v>
      </c>
      <c r="J53" s="23">
        <f>SUM(F53:I53)</f>
        <v>0</v>
      </c>
    </row>
    <row r="54" spans="2:11" s="47" customFormat="1" ht="15.75" x14ac:dyDescent="0.2">
      <c r="B54" s="137">
        <v>9</v>
      </c>
      <c r="C54" s="137">
        <v>314</v>
      </c>
      <c r="D54" s="147" t="s">
        <v>29</v>
      </c>
      <c r="E54" s="15" t="s">
        <v>18</v>
      </c>
      <c r="F54" s="16">
        <v>33093</v>
      </c>
      <c r="G54" s="41">
        <v>34360</v>
      </c>
      <c r="H54" s="41">
        <v>35627</v>
      </c>
      <c r="I54" s="41">
        <v>36894</v>
      </c>
      <c r="J54" s="16"/>
      <c r="K54" s="3"/>
    </row>
    <row r="55" spans="2:11" s="47" customFormat="1" ht="15.75" x14ac:dyDescent="0.2">
      <c r="B55" s="137"/>
      <c r="C55" s="137"/>
      <c r="D55" s="148"/>
      <c r="E55" s="15" t="s">
        <v>19</v>
      </c>
      <c r="F55" s="16">
        <v>12244</v>
      </c>
      <c r="G55" s="41">
        <v>12713</v>
      </c>
      <c r="H55" s="41">
        <v>13182</v>
      </c>
      <c r="I55" s="41">
        <v>13651</v>
      </c>
      <c r="J55" s="16"/>
      <c r="K55" s="3"/>
    </row>
    <row r="56" spans="2:11" s="47" customFormat="1" ht="15.75" x14ac:dyDescent="0.25">
      <c r="B56" s="137"/>
      <c r="C56" s="137"/>
      <c r="D56" s="148"/>
      <c r="E56" s="18" t="s">
        <v>20</v>
      </c>
      <c r="F56" s="19">
        <f>SUM(F54:F55)</f>
        <v>45337</v>
      </c>
      <c r="G56" s="19">
        <f>SUM(G54:G55)</f>
        <v>47073</v>
      </c>
      <c r="H56" s="19">
        <f>SUM(H54:H55)</f>
        <v>48809</v>
      </c>
      <c r="I56" s="19">
        <f>SUM(I54:I55)</f>
        <v>50545</v>
      </c>
      <c r="J56" s="16"/>
      <c r="K56" s="3"/>
    </row>
    <row r="57" spans="2:11" s="47" customFormat="1" ht="15.75" x14ac:dyDescent="0.25">
      <c r="B57" s="137"/>
      <c r="C57" s="137"/>
      <c r="D57" s="148"/>
      <c r="E57" s="20" t="s">
        <v>21</v>
      </c>
      <c r="F57" s="21">
        <f>[1]ГИС_осн_деньги!F64</f>
        <v>3</v>
      </c>
      <c r="G57" s="21">
        <f>[1]ГИС_осн_деньги!G64</f>
        <v>4</v>
      </c>
      <c r="H57" s="21">
        <f>[1]ГИС_осн_деньги!H64</f>
        <v>4</v>
      </c>
      <c r="I57" s="21">
        <f>[1]ГИС_осн_деньги!I64</f>
        <v>3</v>
      </c>
      <c r="J57" s="21">
        <f>SUM(F57:I57)</f>
        <v>14</v>
      </c>
    </row>
    <row r="58" spans="2:11" s="47" customFormat="1" ht="15.75" x14ac:dyDescent="0.25">
      <c r="B58" s="137"/>
      <c r="C58" s="137"/>
      <c r="D58" s="148"/>
      <c r="E58" s="22" t="s">
        <v>11</v>
      </c>
      <c r="F58" s="23">
        <f>(F54*$D$8*$C$8+$E$8*$D$8+F55*$C$8)*F57</f>
        <v>0</v>
      </c>
      <c r="G58" s="23">
        <f>(G54*$D$8*$C$8+$E$8*$D$8+G55*$C$8)*G57</f>
        <v>0</v>
      </c>
      <c r="H58" s="23">
        <f>(H54*$D$8*$C$8+$E$8*$D$8+H55*$C$8)*H57</f>
        <v>0</v>
      </c>
      <c r="I58" s="23">
        <f>(I54*$D$8*$C$8+$E$8*$D$8+I55*$C$8)*I57</f>
        <v>0</v>
      </c>
      <c r="J58" s="23">
        <f>SUM(F58:I58)</f>
        <v>0</v>
      </c>
    </row>
    <row r="59" spans="2:11" s="47" customFormat="1" ht="15.75" x14ac:dyDescent="0.2">
      <c r="B59" s="137">
        <v>10</v>
      </c>
      <c r="C59" s="137">
        <v>318</v>
      </c>
      <c r="D59" s="147" t="s">
        <v>30</v>
      </c>
      <c r="E59" s="15" t="s">
        <v>18</v>
      </c>
      <c r="F59" s="16">
        <v>40810</v>
      </c>
      <c r="G59" s="41">
        <v>44323</v>
      </c>
      <c r="H59" s="41">
        <v>47837</v>
      </c>
      <c r="I59" s="41">
        <v>51351</v>
      </c>
      <c r="J59" s="16"/>
      <c r="K59" s="3"/>
    </row>
    <row r="60" spans="2:11" s="47" customFormat="1" ht="15.75" x14ac:dyDescent="0.2">
      <c r="B60" s="137"/>
      <c r="C60" s="137"/>
      <c r="D60" s="148"/>
      <c r="E60" s="15" t="s">
        <v>19</v>
      </c>
      <c r="F60" s="16">
        <v>15100</v>
      </c>
      <c r="G60" s="41">
        <v>16400</v>
      </c>
      <c r="H60" s="41">
        <v>17700</v>
      </c>
      <c r="I60" s="41">
        <v>19000</v>
      </c>
      <c r="J60" s="16"/>
      <c r="K60" s="3"/>
    </row>
    <row r="61" spans="2:11" s="47" customFormat="1" ht="15.75" x14ac:dyDescent="0.25">
      <c r="B61" s="137"/>
      <c r="C61" s="137"/>
      <c r="D61" s="148"/>
      <c r="E61" s="18" t="s">
        <v>20</v>
      </c>
      <c r="F61" s="19">
        <f>SUM(F59:F60)</f>
        <v>55910</v>
      </c>
      <c r="G61" s="19">
        <f>SUM(G59:G60)</f>
        <v>60723</v>
      </c>
      <c r="H61" s="19">
        <f>SUM(H59:H60)</f>
        <v>65537</v>
      </c>
      <c r="I61" s="19">
        <f>SUM(I59:I60)</f>
        <v>70351</v>
      </c>
      <c r="J61" s="16"/>
      <c r="K61" s="3"/>
    </row>
    <row r="62" spans="2:11" s="47" customFormat="1" ht="15.75" x14ac:dyDescent="0.25">
      <c r="B62" s="137"/>
      <c r="C62" s="137"/>
      <c r="D62" s="148"/>
      <c r="E62" s="20" t="s">
        <v>21</v>
      </c>
      <c r="F62" s="21">
        <f>[1]ГИС_осн_деньги!F79</f>
        <v>3</v>
      </c>
      <c r="G62" s="21">
        <f>[1]ГИС_осн_деньги!G79</f>
        <v>4</v>
      </c>
      <c r="H62" s="21">
        <f>[1]ГИС_осн_деньги!H79</f>
        <v>4</v>
      </c>
      <c r="I62" s="21">
        <f>[1]ГИС_осн_деньги!I79</f>
        <v>3</v>
      </c>
      <c r="J62" s="21">
        <f>SUM(F62:I62)</f>
        <v>14</v>
      </c>
    </row>
    <row r="63" spans="2:11" s="47" customFormat="1" ht="15.75" x14ac:dyDescent="0.25">
      <c r="B63" s="137"/>
      <c r="C63" s="137"/>
      <c r="D63" s="148"/>
      <c r="E63" s="22" t="s">
        <v>11</v>
      </c>
      <c r="F63" s="23">
        <f>(F59*$D$8*$C$8+$E$8*$D$8+F60*$C$8)*F62</f>
        <v>0</v>
      </c>
      <c r="G63" s="23">
        <f>(G59*$D$8*$C$8+$E$8*$D$8+G60*$C$8)*G62</f>
        <v>0</v>
      </c>
      <c r="H63" s="23">
        <f>(H59*$D$8*$C$8+$E$8*$D$8+H60*$C$8)*H62</f>
        <v>0</v>
      </c>
      <c r="I63" s="23">
        <f>(I59*$D$8*$C$8+$E$8*$D$8+I60*$C$8)*I62</f>
        <v>0</v>
      </c>
      <c r="J63" s="23">
        <f>SUM(F63:I63)</f>
        <v>0</v>
      </c>
    </row>
    <row r="64" spans="2:11" s="47" customFormat="1" ht="15.75" x14ac:dyDescent="0.2">
      <c r="B64" s="137">
        <v>11</v>
      </c>
      <c r="C64" s="137">
        <v>327</v>
      </c>
      <c r="D64" s="147" t="s">
        <v>32</v>
      </c>
      <c r="E64" s="15" t="s">
        <v>18</v>
      </c>
      <c r="F64" s="16">
        <v>41985</v>
      </c>
      <c r="G64" s="41">
        <v>48379</v>
      </c>
      <c r="H64" s="41">
        <v>54772</v>
      </c>
      <c r="I64" s="41">
        <v>61166</v>
      </c>
      <c r="J64" s="16"/>
      <c r="K64" s="3"/>
    </row>
    <row r="65" spans="2:11" s="47" customFormat="1" ht="15.75" x14ac:dyDescent="0.2">
      <c r="B65" s="137"/>
      <c r="C65" s="137"/>
      <c r="D65" s="148"/>
      <c r="E65" s="15" t="s">
        <v>19</v>
      </c>
      <c r="F65" s="16">
        <v>15534</v>
      </c>
      <c r="G65" s="41">
        <v>17900</v>
      </c>
      <c r="H65" s="41">
        <v>20266</v>
      </c>
      <c r="I65" s="41">
        <v>22631</v>
      </c>
      <c r="J65" s="16"/>
      <c r="K65" s="3"/>
    </row>
    <row r="66" spans="2:11" s="47" customFormat="1" ht="15.75" x14ac:dyDescent="0.25">
      <c r="B66" s="137"/>
      <c r="C66" s="137"/>
      <c r="D66" s="148"/>
      <c r="E66" s="18" t="s">
        <v>20</v>
      </c>
      <c r="F66" s="19">
        <f>SUM(F64:F65)</f>
        <v>57519</v>
      </c>
      <c r="G66" s="19">
        <f>SUM(G64:G65)</f>
        <v>66279</v>
      </c>
      <c r="H66" s="19">
        <f>SUM(H64:H65)</f>
        <v>75038</v>
      </c>
      <c r="I66" s="19">
        <f>SUM(I64:I65)</f>
        <v>83797</v>
      </c>
      <c r="J66" s="16"/>
      <c r="K66" s="3"/>
    </row>
    <row r="67" spans="2:11" s="47" customFormat="1" ht="15.75" x14ac:dyDescent="0.25">
      <c r="B67" s="137"/>
      <c r="C67" s="137"/>
      <c r="D67" s="148"/>
      <c r="E67" s="20" t="s">
        <v>21</v>
      </c>
      <c r="F67" s="21">
        <f>[1]ГИС_осн_деньги!F89</f>
        <v>0</v>
      </c>
      <c r="G67" s="21">
        <f>[1]ГИС_осн_деньги!G89</f>
        <v>0</v>
      </c>
      <c r="H67" s="21">
        <f>[1]ГИС_осн_деньги!H89</f>
        <v>0</v>
      </c>
      <c r="I67" s="21">
        <f>[1]ГИС_осн_деньги!I89</f>
        <v>0</v>
      </c>
      <c r="J67" s="21">
        <f>SUM(F67:I67)</f>
        <v>0</v>
      </c>
    </row>
    <row r="68" spans="2:11" s="47" customFormat="1" ht="15.75" x14ac:dyDescent="0.25">
      <c r="B68" s="137"/>
      <c r="C68" s="137"/>
      <c r="D68" s="148"/>
      <c r="E68" s="22" t="s">
        <v>11</v>
      </c>
      <c r="F68" s="23">
        <f>(F64*$D$8*$C$8+$E$8*$D$8+F65*$C$8)*F67</f>
        <v>0</v>
      </c>
      <c r="G68" s="23">
        <f>(G64*$D$8*$C$8+$E$8*$D$8+G65*$C$8)*G67</f>
        <v>0</v>
      </c>
      <c r="H68" s="23">
        <f>(H64*$D$8*$C$8+$E$8*$D$8+H65*$C$8)*H67</f>
        <v>0</v>
      </c>
      <c r="I68" s="23">
        <f>(I64*$D$8*$C$8+$E$8*$D$8+I65*$C$8)*I67</f>
        <v>0</v>
      </c>
      <c r="J68" s="23">
        <f>SUM(F68:I68)</f>
        <v>0</v>
      </c>
    </row>
    <row r="69" spans="2:11" s="47" customFormat="1" ht="15.75" x14ac:dyDescent="0.2">
      <c r="B69" s="137">
        <v>12</v>
      </c>
      <c r="C69" s="137">
        <v>328</v>
      </c>
      <c r="D69" s="147" t="s">
        <v>33</v>
      </c>
      <c r="E69" s="15" t="s">
        <v>18</v>
      </c>
      <c r="F69" s="16">
        <v>36484</v>
      </c>
      <c r="G69" s="41">
        <v>42878</v>
      </c>
      <c r="H69" s="41">
        <v>49272</v>
      </c>
      <c r="I69" s="41">
        <v>55665</v>
      </c>
      <c r="J69" s="16"/>
      <c r="K69" s="3"/>
    </row>
    <row r="70" spans="2:11" s="47" customFormat="1" ht="15.75" x14ac:dyDescent="0.2">
      <c r="B70" s="137"/>
      <c r="C70" s="137"/>
      <c r="D70" s="148"/>
      <c r="E70" s="15" t="s">
        <v>19</v>
      </c>
      <c r="F70" s="16">
        <v>13499</v>
      </c>
      <c r="G70" s="41">
        <v>15865</v>
      </c>
      <c r="H70" s="41">
        <v>18231</v>
      </c>
      <c r="I70" s="41">
        <v>20596</v>
      </c>
      <c r="J70" s="16"/>
      <c r="K70" s="3"/>
    </row>
    <row r="71" spans="2:11" s="47" customFormat="1" ht="15.75" x14ac:dyDescent="0.25">
      <c r="B71" s="137"/>
      <c r="C71" s="137"/>
      <c r="D71" s="148"/>
      <c r="E71" s="18" t="s">
        <v>20</v>
      </c>
      <c r="F71" s="19">
        <f>SUM(F69:F70)</f>
        <v>49983</v>
      </c>
      <c r="G71" s="19">
        <f>SUM(G69:G70)</f>
        <v>58743</v>
      </c>
      <c r="H71" s="19">
        <f>SUM(H69:H70)</f>
        <v>67503</v>
      </c>
      <c r="I71" s="19">
        <f>SUM(I69:I70)</f>
        <v>76261</v>
      </c>
      <c r="J71" s="16"/>
      <c r="K71" s="3"/>
    </row>
    <row r="72" spans="2:11" s="47" customFormat="1" ht="15.75" x14ac:dyDescent="0.25">
      <c r="B72" s="137"/>
      <c r="C72" s="137"/>
      <c r="D72" s="148"/>
      <c r="E72" s="20" t="s">
        <v>21</v>
      </c>
      <c r="F72" s="21">
        <f>[1]ГИС_осн_деньги!F94</f>
        <v>0</v>
      </c>
      <c r="G72" s="21">
        <f>[1]ГИС_осн_деньги!G94</f>
        <v>0</v>
      </c>
      <c r="H72" s="21">
        <f>[1]ГИС_осн_деньги!H94</f>
        <v>0</v>
      </c>
      <c r="I72" s="21">
        <f>[1]ГИС_осн_деньги!I94</f>
        <v>0</v>
      </c>
      <c r="J72" s="21">
        <f>SUM(F72:I72)</f>
        <v>0</v>
      </c>
    </row>
    <row r="73" spans="2:11" s="47" customFormat="1" ht="15.75" x14ac:dyDescent="0.25">
      <c r="B73" s="137"/>
      <c r="C73" s="137"/>
      <c r="D73" s="148"/>
      <c r="E73" s="22" t="s">
        <v>11</v>
      </c>
      <c r="F73" s="23">
        <f>(F69*$D$8*$C$8+$E$8*$D$8+F70*$C$8)*F72</f>
        <v>0</v>
      </c>
      <c r="G73" s="23">
        <f>(G69*$D$8*$C$8+$E$8*$D$8+G70*$C$8)*G72</f>
        <v>0</v>
      </c>
      <c r="H73" s="23">
        <f>(H69*$D$8*$C$8+$E$8*$D$8+H70*$C$8)*H72</f>
        <v>0</v>
      </c>
      <c r="I73" s="23">
        <f>(I69*$D$8*$C$8+$E$8*$D$8+I70*$C$8)*I72</f>
        <v>0</v>
      </c>
      <c r="J73" s="23">
        <f>SUM(F73:I73)</f>
        <v>0</v>
      </c>
    </row>
    <row r="74" spans="2:11" s="47" customFormat="1" ht="15.75" x14ac:dyDescent="0.2">
      <c r="B74" s="137">
        <v>13</v>
      </c>
      <c r="C74" s="137">
        <v>345</v>
      </c>
      <c r="D74" s="147" t="s">
        <v>34</v>
      </c>
      <c r="E74" s="15" t="s">
        <v>18</v>
      </c>
      <c r="F74" s="16">
        <v>22938</v>
      </c>
      <c r="G74" s="41">
        <v>28622</v>
      </c>
      <c r="H74" s="41">
        <v>34307</v>
      </c>
      <c r="I74" s="41">
        <v>39992</v>
      </c>
      <c r="J74" s="16"/>
      <c r="K74" s="3"/>
    </row>
    <row r="75" spans="2:11" s="47" customFormat="1" ht="15.75" x14ac:dyDescent="0.2">
      <c r="B75" s="137"/>
      <c r="C75" s="137"/>
      <c r="D75" s="148"/>
      <c r="E75" s="15" t="s">
        <v>19</v>
      </c>
      <c r="F75" s="16">
        <v>8487</v>
      </c>
      <c r="G75" s="41">
        <v>10590</v>
      </c>
      <c r="H75" s="41">
        <v>12694</v>
      </c>
      <c r="I75" s="41">
        <v>14797</v>
      </c>
      <c r="J75" s="16"/>
      <c r="K75" s="3"/>
    </row>
    <row r="76" spans="2:11" s="47" customFormat="1" ht="15.75" x14ac:dyDescent="0.25">
      <c r="B76" s="137"/>
      <c r="C76" s="137"/>
      <c r="D76" s="148"/>
      <c r="E76" s="18" t="s">
        <v>20</v>
      </c>
      <c r="F76" s="19">
        <f>SUM(F74:F75)</f>
        <v>31425</v>
      </c>
      <c r="G76" s="19">
        <f>SUM(G74:G75)</f>
        <v>39212</v>
      </c>
      <c r="H76" s="19">
        <f>SUM(H74:H75)</f>
        <v>47001</v>
      </c>
      <c r="I76" s="19">
        <f>SUM(I74:I75)</f>
        <v>54789</v>
      </c>
      <c r="J76" s="16"/>
      <c r="K76" s="3"/>
    </row>
    <row r="77" spans="2:11" s="47" customFormat="1" ht="15.75" x14ac:dyDescent="0.25">
      <c r="B77" s="137"/>
      <c r="C77" s="137"/>
      <c r="D77" s="148"/>
      <c r="E77" s="20" t="s">
        <v>21</v>
      </c>
      <c r="F77" s="21">
        <f>[1]ГИС_осн_деньги!F99</f>
        <v>0</v>
      </c>
      <c r="G77" s="21">
        <f>[1]ГИС_осн_деньги!G99</f>
        <v>0</v>
      </c>
      <c r="H77" s="21">
        <f>[1]ГИС_осн_деньги!H99</f>
        <v>0</v>
      </c>
      <c r="I77" s="21">
        <f>[1]ГИС_осн_деньги!I99</f>
        <v>0</v>
      </c>
      <c r="J77" s="21">
        <f>SUM(F77:I77)</f>
        <v>0</v>
      </c>
    </row>
    <row r="78" spans="2:11" s="47" customFormat="1" ht="15.75" x14ac:dyDescent="0.25">
      <c r="B78" s="137"/>
      <c r="C78" s="137"/>
      <c r="D78" s="148"/>
      <c r="E78" s="22" t="s">
        <v>11</v>
      </c>
      <c r="F78" s="23">
        <f>(F74*$D$8*$C$8+$E$8*$D$8+F75*$C$8)*F77</f>
        <v>0</v>
      </c>
      <c r="G78" s="23">
        <f>(G74*$D$8*$C$8+$E$8*$D$8+G75*$C$8)*G77</f>
        <v>0</v>
      </c>
      <c r="H78" s="23">
        <f>(H74*$D$8*$C$8+$E$8*$D$8+H75*$C$8)*H77</f>
        <v>0</v>
      </c>
      <c r="I78" s="23">
        <f>(I74*$D$8*$C$8+$E$8*$D$8+I75*$C$8)*I77</f>
        <v>0</v>
      </c>
      <c r="J78" s="23">
        <f>SUM(F78:I78)</f>
        <v>0</v>
      </c>
    </row>
    <row r="79" spans="2:11" s="47" customFormat="1" ht="15.75" x14ac:dyDescent="0.2">
      <c r="B79" s="137">
        <v>14</v>
      </c>
      <c r="C79" s="137">
        <v>354</v>
      </c>
      <c r="D79" s="147" t="s">
        <v>35</v>
      </c>
      <c r="E79" s="15" t="s">
        <v>18</v>
      </c>
      <c r="F79" s="16">
        <v>28638</v>
      </c>
      <c r="G79" s="41">
        <v>33251</v>
      </c>
      <c r="H79" s="41">
        <v>37865</v>
      </c>
      <c r="I79" s="41">
        <v>42478</v>
      </c>
      <c r="J79" s="16"/>
      <c r="K79" s="3"/>
    </row>
    <row r="80" spans="2:11" s="47" customFormat="1" ht="15.75" x14ac:dyDescent="0.2">
      <c r="B80" s="137"/>
      <c r="C80" s="137"/>
      <c r="D80" s="148"/>
      <c r="E80" s="15" t="s">
        <v>19</v>
      </c>
      <c r="F80" s="16">
        <v>10596</v>
      </c>
      <c r="G80" s="41">
        <v>12303</v>
      </c>
      <c r="H80" s="41">
        <v>14010</v>
      </c>
      <c r="I80" s="41">
        <v>15717</v>
      </c>
      <c r="J80" s="16"/>
      <c r="K80" s="3"/>
    </row>
    <row r="81" spans="2:11" s="47" customFormat="1" ht="15.75" x14ac:dyDescent="0.25">
      <c r="B81" s="137"/>
      <c r="C81" s="137"/>
      <c r="D81" s="148"/>
      <c r="E81" s="18" t="s">
        <v>20</v>
      </c>
      <c r="F81" s="19">
        <f>SUM(F79:F80)</f>
        <v>39234</v>
      </c>
      <c r="G81" s="19">
        <f>SUM(G79:G80)</f>
        <v>45554</v>
      </c>
      <c r="H81" s="19">
        <f>SUM(H79:H80)</f>
        <v>51875</v>
      </c>
      <c r="I81" s="19">
        <f>SUM(I79:I80)</f>
        <v>58195</v>
      </c>
      <c r="J81" s="16"/>
      <c r="K81" s="3"/>
    </row>
    <row r="82" spans="2:11" s="47" customFormat="1" ht="15.75" x14ac:dyDescent="0.25">
      <c r="B82" s="137"/>
      <c r="C82" s="137"/>
      <c r="D82" s="148"/>
      <c r="E82" s="20" t="s">
        <v>21</v>
      </c>
      <c r="F82" s="21">
        <f>[1]ГИС_осн_деньги!F104</f>
        <v>0</v>
      </c>
      <c r="G82" s="21">
        <f>[1]ГИС_осн_деньги!G104</f>
        <v>0</v>
      </c>
      <c r="H82" s="21">
        <f>[1]ГИС_осн_деньги!H104</f>
        <v>0</v>
      </c>
      <c r="I82" s="21">
        <f>[1]ГИС_осн_деньги!I104</f>
        <v>0</v>
      </c>
      <c r="J82" s="21">
        <f>SUM(F82:I82)</f>
        <v>0</v>
      </c>
    </row>
    <row r="83" spans="2:11" s="47" customFormat="1" ht="15.75" x14ac:dyDescent="0.25">
      <c r="B83" s="137"/>
      <c r="C83" s="137"/>
      <c r="D83" s="148"/>
      <c r="E83" s="22" t="s">
        <v>11</v>
      </c>
      <c r="F83" s="23">
        <f>(F79*$D$8*$C$8+$E$8*$D$8+F80*$C$8)*F82</f>
        <v>0</v>
      </c>
      <c r="G83" s="23">
        <f>(G79*$D$8*$C$8+$E$8*$D$8+G80*$C$8)*G82</f>
        <v>0</v>
      </c>
      <c r="H83" s="23">
        <f>(H79*$D$8*$C$8+$E$8*$D$8+H80*$C$8)*H82</f>
        <v>0</v>
      </c>
      <c r="I83" s="23">
        <f>(I79*$D$8*$C$8+$E$8*$D$8+I80*$C$8)*I82</f>
        <v>0</v>
      </c>
      <c r="J83" s="23">
        <f>SUM(F83:I83)</f>
        <v>0</v>
      </c>
    </row>
    <row r="84" spans="2:11" s="47" customFormat="1" ht="15.75" x14ac:dyDescent="0.2">
      <c r="B84" s="137">
        <v>15</v>
      </c>
      <c r="C84" s="137">
        <v>372</v>
      </c>
      <c r="D84" s="147" t="s">
        <v>36</v>
      </c>
      <c r="E84" s="15" t="s">
        <v>18</v>
      </c>
      <c r="F84" s="16">
        <v>29127</v>
      </c>
      <c r="G84" s="41">
        <v>29127</v>
      </c>
      <c r="H84" s="41">
        <v>29127</v>
      </c>
      <c r="I84" s="41">
        <v>29127</v>
      </c>
      <c r="J84" s="16"/>
      <c r="K84" s="3"/>
    </row>
    <row r="85" spans="2:11" s="47" customFormat="1" ht="15.75" x14ac:dyDescent="0.2">
      <c r="B85" s="137"/>
      <c r="C85" s="137"/>
      <c r="D85" s="148"/>
      <c r="E85" s="15" t="s">
        <v>19</v>
      </c>
      <c r="F85" s="16"/>
      <c r="G85" s="41"/>
      <c r="H85" s="41"/>
      <c r="I85" s="41"/>
      <c r="J85" s="16"/>
      <c r="K85" s="3"/>
    </row>
    <row r="86" spans="2:11" s="47" customFormat="1" ht="15.75" x14ac:dyDescent="0.25">
      <c r="B86" s="137"/>
      <c r="C86" s="137"/>
      <c r="D86" s="148"/>
      <c r="E86" s="18" t="s">
        <v>20</v>
      </c>
      <c r="F86" s="19">
        <f>SUM(F84:F85)</f>
        <v>29127</v>
      </c>
      <c r="G86" s="19">
        <f>SUM(G84:G85)</f>
        <v>29127</v>
      </c>
      <c r="H86" s="19">
        <f>SUM(H84:H85)</f>
        <v>29127</v>
      </c>
      <c r="I86" s="19">
        <f>SUM(I84:I85)</f>
        <v>29127</v>
      </c>
      <c r="J86" s="16"/>
      <c r="K86" s="3"/>
    </row>
    <row r="87" spans="2:11" s="47" customFormat="1" ht="15.75" x14ac:dyDescent="0.25">
      <c r="B87" s="137"/>
      <c r="C87" s="137"/>
      <c r="D87" s="148"/>
      <c r="E87" s="20" t="s">
        <v>21</v>
      </c>
      <c r="F87" s="21">
        <f>[1]ГИС_осн_деньги!F109</f>
        <v>16</v>
      </c>
      <c r="G87" s="21">
        <f>[1]ГИС_осн_деньги!G109</f>
        <v>24</v>
      </c>
      <c r="H87" s="21">
        <f>[1]ГИС_осн_деньги!H109</f>
        <v>24</v>
      </c>
      <c r="I87" s="21">
        <f>[1]ГИС_осн_деньги!I109</f>
        <v>16</v>
      </c>
      <c r="J87" s="21">
        <f>SUM(F87:I87)</f>
        <v>80</v>
      </c>
    </row>
    <row r="88" spans="2:11" s="47" customFormat="1" ht="15.75" x14ac:dyDescent="0.25">
      <c r="B88" s="137"/>
      <c r="C88" s="137"/>
      <c r="D88" s="148"/>
      <c r="E88" s="22" t="s">
        <v>11</v>
      </c>
      <c r="F88" s="23">
        <f>(F84*$D$8*$C$8+$E$8*$D$8+F85*$C$8)*F87</f>
        <v>0</v>
      </c>
      <c r="G88" s="23">
        <f>(G84*$D$8*$C$8+$E$8*$D$8+G85*$C$8)*G87</f>
        <v>0</v>
      </c>
      <c r="H88" s="23">
        <f>(H84*$D$8*$C$8+$E$8*$D$8+H85*$C$8)*H87</f>
        <v>0</v>
      </c>
      <c r="I88" s="23">
        <f>(I84*$D$8*$C$8+$E$8*$D$8+I85*$C$8)*I87</f>
        <v>0</v>
      </c>
      <c r="J88" s="23">
        <f>SUM(F88:I88)</f>
        <v>0</v>
      </c>
    </row>
    <row r="89" spans="2:11" s="47" customFormat="1" ht="15.75" x14ac:dyDescent="0.2">
      <c r="B89" s="137">
        <v>16</v>
      </c>
      <c r="C89" s="137">
        <v>373</v>
      </c>
      <c r="D89" s="147" t="s">
        <v>37</v>
      </c>
      <c r="E89" s="15" t="s">
        <v>18</v>
      </c>
      <c r="F89" s="16">
        <v>52464</v>
      </c>
      <c r="G89" s="41">
        <v>52464</v>
      </c>
      <c r="H89" s="41">
        <v>52464</v>
      </c>
      <c r="I89" s="41">
        <v>52464</v>
      </c>
      <c r="J89" s="16"/>
      <c r="K89" s="3"/>
    </row>
    <row r="90" spans="2:11" s="47" customFormat="1" ht="15.75" x14ac:dyDescent="0.2">
      <c r="B90" s="137"/>
      <c r="C90" s="137"/>
      <c r="D90" s="148"/>
      <c r="E90" s="15" t="s">
        <v>19</v>
      </c>
      <c r="F90" s="16"/>
      <c r="G90" s="41"/>
      <c r="H90" s="41"/>
      <c r="I90" s="41"/>
      <c r="J90" s="16"/>
      <c r="K90" s="3"/>
    </row>
    <row r="91" spans="2:11" s="47" customFormat="1" ht="15.75" x14ac:dyDescent="0.25">
      <c r="B91" s="137"/>
      <c r="C91" s="137"/>
      <c r="D91" s="148"/>
      <c r="E91" s="18" t="s">
        <v>20</v>
      </c>
      <c r="F91" s="19">
        <f>SUM(F89:F90)</f>
        <v>52464</v>
      </c>
      <c r="G91" s="19">
        <f>SUM(G89:G90)</f>
        <v>52464</v>
      </c>
      <c r="H91" s="19">
        <f>SUM(H89:H90)</f>
        <v>52464</v>
      </c>
      <c r="I91" s="19">
        <f>SUM(I89:I90)</f>
        <v>52464</v>
      </c>
      <c r="J91" s="16"/>
      <c r="K91" s="3"/>
    </row>
    <row r="92" spans="2:11" s="47" customFormat="1" ht="15.75" x14ac:dyDescent="0.25">
      <c r="B92" s="137"/>
      <c r="C92" s="137"/>
      <c r="D92" s="148"/>
      <c r="E92" s="20" t="s">
        <v>21</v>
      </c>
      <c r="F92" s="21">
        <f>[1]ГИС_осн_деньги!F114</f>
        <v>3</v>
      </c>
      <c r="G92" s="21">
        <f>[1]ГИС_осн_деньги!G114</f>
        <v>5</v>
      </c>
      <c r="H92" s="21">
        <f>[1]ГИС_осн_деньги!H114</f>
        <v>5</v>
      </c>
      <c r="I92" s="21">
        <f>[1]ГИС_осн_деньги!I114</f>
        <v>3</v>
      </c>
      <c r="J92" s="21">
        <f>SUM(F92:I92)</f>
        <v>16</v>
      </c>
    </row>
    <row r="93" spans="2:11" s="47" customFormat="1" ht="15.75" x14ac:dyDescent="0.25">
      <c r="B93" s="137"/>
      <c r="C93" s="137"/>
      <c r="D93" s="148"/>
      <c r="E93" s="22" t="s">
        <v>11</v>
      </c>
      <c r="F93" s="23">
        <f>(F89*$D$8*$C$8+$E$8*$D$8+F90*$C$8)*F92</f>
        <v>0</v>
      </c>
      <c r="G93" s="23">
        <f>(G89*$D$8*$C$8+$E$8*$D$8+G90*$C$8)*G92</f>
        <v>0</v>
      </c>
      <c r="H93" s="23">
        <f>(H89*$D$8*$C$8+$E$8*$D$8+H90*$C$8)*H92</f>
        <v>0</v>
      </c>
      <c r="I93" s="23">
        <f>(I89*$D$8*$C$8+$E$8*$D$8+I90*$C$8)*I92</f>
        <v>0</v>
      </c>
      <c r="J93" s="23">
        <f>SUM(F93:I93)</f>
        <v>0</v>
      </c>
    </row>
    <row r="94" spans="2:11" s="47" customFormat="1" ht="30" x14ac:dyDescent="0.2">
      <c r="B94" s="137">
        <v>17</v>
      </c>
      <c r="C94" s="137">
        <v>598</v>
      </c>
      <c r="D94" s="147" t="s">
        <v>38</v>
      </c>
      <c r="E94" s="15" t="s">
        <v>39</v>
      </c>
      <c r="F94" s="16">
        <v>1823</v>
      </c>
      <c r="G94" s="41">
        <v>1823</v>
      </c>
      <c r="H94" s="41">
        <v>1823</v>
      </c>
      <c r="I94" s="41">
        <v>1823</v>
      </c>
      <c r="J94" s="16"/>
    </row>
    <row r="95" spans="2:11" s="47" customFormat="1" ht="15.75" x14ac:dyDescent="0.2">
      <c r="B95" s="137"/>
      <c r="C95" s="137"/>
      <c r="D95" s="147"/>
      <c r="E95" s="15"/>
      <c r="F95" s="16"/>
      <c r="G95" s="41"/>
      <c r="H95" s="41"/>
      <c r="I95" s="41"/>
      <c r="J95" s="16"/>
    </row>
    <row r="96" spans="2:11" s="47" customFormat="1" ht="15.75" x14ac:dyDescent="0.2">
      <c r="B96" s="137"/>
      <c r="C96" s="137"/>
      <c r="D96" s="147"/>
      <c r="E96" s="15"/>
      <c r="F96" s="16"/>
      <c r="G96" s="41"/>
      <c r="H96" s="41"/>
      <c r="I96" s="41"/>
      <c r="J96" s="16"/>
    </row>
    <row r="97" spans="1:13" s="47" customFormat="1" ht="15.75" x14ac:dyDescent="0.2">
      <c r="B97" s="137"/>
      <c r="C97" s="137"/>
      <c r="D97" s="147"/>
      <c r="E97" s="15" t="s">
        <v>19</v>
      </c>
      <c r="F97" s="16"/>
      <c r="G97" s="41"/>
      <c r="H97" s="41"/>
      <c r="I97" s="41"/>
      <c r="J97" s="16"/>
    </row>
    <row r="98" spans="1:13" s="47" customFormat="1" ht="15.75" x14ac:dyDescent="0.25">
      <c r="B98" s="137"/>
      <c r="C98" s="137"/>
      <c r="D98" s="147"/>
      <c r="E98" s="18" t="s">
        <v>20</v>
      </c>
      <c r="F98" s="19">
        <f>SUM(F94:F97)</f>
        <v>1823</v>
      </c>
      <c r="G98" s="19">
        <f>SUM(G94:G97)</f>
        <v>1823</v>
      </c>
      <c r="H98" s="19">
        <f>SUM(H94:H97)</f>
        <v>1823</v>
      </c>
      <c r="I98" s="19">
        <f>SUM(I94:I97)</f>
        <v>1823</v>
      </c>
      <c r="J98" s="16"/>
    </row>
    <row r="99" spans="1:13" s="47" customFormat="1" ht="15.75" x14ac:dyDescent="0.25">
      <c r="B99" s="137"/>
      <c r="C99" s="137"/>
      <c r="D99" s="147"/>
      <c r="E99" s="20" t="s">
        <v>40</v>
      </c>
      <c r="F99" s="21">
        <f>[1]ГИС_осн_деньги!F119</f>
        <v>507</v>
      </c>
      <c r="G99" s="21">
        <f>[1]ГИС_осн_деньги!G119</f>
        <v>761</v>
      </c>
      <c r="H99" s="21">
        <f>[1]ГИС_осн_деньги!H119</f>
        <v>761</v>
      </c>
      <c r="I99" s="21">
        <f>[1]ГИС_осн_деньги!I119</f>
        <v>507</v>
      </c>
      <c r="J99" s="21">
        <f>SUM(F99:I99)</f>
        <v>2536</v>
      </c>
    </row>
    <row r="100" spans="1:13" s="47" customFormat="1" ht="15.75" x14ac:dyDescent="0.25">
      <c r="B100" s="137"/>
      <c r="C100" s="137"/>
      <c r="D100" s="147"/>
      <c r="E100" s="22" t="s">
        <v>11</v>
      </c>
      <c r="F100" s="23">
        <f>F99*F98*$D$8*$C$8</f>
        <v>0</v>
      </c>
      <c r="G100" s="23">
        <f>G99*G98*$D$8*$C$8</f>
        <v>0</v>
      </c>
      <c r="H100" s="23">
        <f>H99*H98*$D$8*$C$8</f>
        <v>0</v>
      </c>
      <c r="I100" s="23">
        <f>I99*I98*$D$8*$C$8</f>
        <v>0</v>
      </c>
      <c r="J100" s="23">
        <f>SUM(F100:I100)</f>
        <v>0</v>
      </c>
    </row>
    <row r="101" spans="1:13" s="47" customFormat="1" ht="15.75" x14ac:dyDescent="0.25">
      <c r="B101" s="137">
        <v>18</v>
      </c>
      <c r="C101" s="137">
        <v>376</v>
      </c>
      <c r="D101" s="147" t="s">
        <v>41</v>
      </c>
      <c r="E101" s="15" t="s">
        <v>18</v>
      </c>
      <c r="F101" s="16">
        <v>89505</v>
      </c>
      <c r="G101" s="16">
        <v>89505</v>
      </c>
      <c r="H101" s="16">
        <v>89505</v>
      </c>
      <c r="I101" s="16">
        <v>89505</v>
      </c>
      <c r="J101" s="16"/>
      <c r="K101" s="3"/>
    </row>
    <row r="102" spans="1:13" s="47" customFormat="1" ht="15.75" x14ac:dyDescent="0.2">
      <c r="B102" s="137"/>
      <c r="C102" s="137"/>
      <c r="D102" s="148"/>
      <c r="E102" s="15" t="s">
        <v>19</v>
      </c>
      <c r="F102" s="16"/>
      <c r="G102" s="41"/>
      <c r="H102" s="41"/>
      <c r="I102" s="41"/>
      <c r="J102" s="16"/>
      <c r="K102" s="3"/>
    </row>
    <row r="103" spans="1:13" s="47" customFormat="1" ht="15.75" x14ac:dyDescent="0.25">
      <c r="B103" s="137"/>
      <c r="C103" s="137"/>
      <c r="D103" s="148"/>
      <c r="E103" s="18" t="s">
        <v>20</v>
      </c>
      <c r="F103" s="19">
        <f>SUM(F101:F102)</f>
        <v>89505</v>
      </c>
      <c r="G103" s="19">
        <f>SUM(G101:G102)</f>
        <v>89505</v>
      </c>
      <c r="H103" s="19">
        <f>SUM(H101:H102)</f>
        <v>89505</v>
      </c>
      <c r="I103" s="19">
        <f>SUM(I101:I102)</f>
        <v>89505</v>
      </c>
      <c r="J103" s="16"/>
      <c r="K103" s="3"/>
    </row>
    <row r="104" spans="1:13" s="47" customFormat="1" ht="15.75" x14ac:dyDescent="0.25">
      <c r="B104" s="137"/>
      <c r="C104" s="137"/>
      <c r="D104" s="148"/>
      <c r="E104" s="20" t="s">
        <v>21</v>
      </c>
      <c r="F104" s="21">
        <f>[1]ГИС_осн_деньги!F126</f>
        <v>0</v>
      </c>
      <c r="G104" s="21">
        <f>[1]ГИС_осн_деньги!G126</f>
        <v>0</v>
      </c>
      <c r="H104" s="21">
        <f>[1]ГИС_осн_деньги!H126</f>
        <v>0</v>
      </c>
      <c r="I104" s="21">
        <f>[1]ГИС_осн_деньги!I126</f>
        <v>0</v>
      </c>
      <c r="J104" s="21">
        <f>SUM(F104:I104)</f>
        <v>0</v>
      </c>
    </row>
    <row r="105" spans="1:13" ht="15.75" x14ac:dyDescent="0.25">
      <c r="B105" s="137"/>
      <c r="C105" s="137"/>
      <c r="D105" s="148"/>
      <c r="E105" s="22" t="s">
        <v>11</v>
      </c>
      <c r="F105" s="23">
        <f>(F101*$D$8*$C$8+$E$8*$D$8+F102*$C$8)*F104</f>
        <v>0</v>
      </c>
      <c r="G105" s="23">
        <f>(G101*$D$8*$C$8+$E$8*$D$8+G102*$C$8)*G104</f>
        <v>0</v>
      </c>
      <c r="H105" s="23">
        <f>(H101*$D$8*$C$8+$E$8*$D$8+H102*$C$8)*H104</f>
        <v>0</v>
      </c>
      <c r="I105" s="23">
        <f>(I101*$D$8*$C$8+$E$8*$D$8+I102*$C$8)*I104</f>
        <v>0</v>
      </c>
      <c r="J105" s="23">
        <f>SUM(F105:I105)</f>
        <v>0</v>
      </c>
      <c r="K105" s="47"/>
    </row>
    <row r="106" spans="1:13" s="7" customFormat="1" ht="50.25" customHeight="1" x14ac:dyDescent="0.25">
      <c r="B106" s="28"/>
      <c r="C106" s="28"/>
      <c r="D106" s="31" t="s">
        <v>42</v>
      </c>
      <c r="E106" s="28"/>
      <c r="F106" s="29">
        <f>F104+F92+F87+F82+F77+F72+F67+F62+F57+F52+F47+F42+F37+F32+F27+F22+F17</f>
        <v>97</v>
      </c>
      <c r="G106" s="29">
        <f>G104+G92+G87+G82+G77+G72+G67+G62+G57+G52+G47+G42+G37+G32+G27+G22+G17</f>
        <v>147</v>
      </c>
      <c r="H106" s="29">
        <f>H104+H92+H87+H82+H77+H72+H67+H62+H57+H52+H47+H42+H37+H32+H27+H22+H17</f>
        <v>147</v>
      </c>
      <c r="I106" s="29">
        <f>I104+I92+I87+I82+I77+I72+I67+I62+I57+I52+I47+I42+I37+I32+I27+I22+I17</f>
        <v>98</v>
      </c>
      <c r="J106" s="29">
        <f>SUM(F106:I106)</f>
        <v>489</v>
      </c>
      <c r="L106" s="48"/>
    </row>
    <row r="107" spans="1:13" ht="44.25" customHeight="1" x14ac:dyDescent="0.25">
      <c r="D107" s="109" t="s">
        <v>92</v>
      </c>
      <c r="E107" s="110"/>
      <c r="F107" s="30">
        <f>F105+F100+F93+F88+F83+F78+F73+F68+F63+F58+F53+F48+F43+F38+F33+F28+F23+F18</f>
        <v>0</v>
      </c>
      <c r="G107" s="30">
        <f>G105+G100+G93+G88+G83+G78+G73+G68+G63+G58+G53+G48+G43+G38+G33+G28+G23+G18</f>
        <v>0</v>
      </c>
      <c r="H107" s="30">
        <f>H105+H100+H93+H88+H83+H78+H73+H68+H63+H58+H53+H48+H43+H38+H33+H28+H23+H18</f>
        <v>0</v>
      </c>
      <c r="I107" s="30">
        <f>I105+I100+I93+I88+I83+I78+I73+I68+I63+I58+I53+I48+I43+I38+I33+I28+I23+I18</f>
        <v>0</v>
      </c>
      <c r="J107" s="30">
        <f>J105+J100+J93+J88+J83+J78+J73+J68+J63+J58+J53+J48+J43+J38+J33+J28+J23+J18</f>
        <v>0</v>
      </c>
      <c r="L107" s="48"/>
      <c r="M107" s="47"/>
    </row>
    <row r="108" spans="1:13" ht="33" customHeight="1" x14ac:dyDescent="0.25">
      <c r="A108" s="92" t="s">
        <v>97</v>
      </c>
      <c r="B108" s="92"/>
      <c r="C108" s="92"/>
      <c r="D108" s="92"/>
      <c r="E108" s="92"/>
      <c r="F108" s="92"/>
      <c r="G108" s="92"/>
      <c r="H108" s="92"/>
      <c r="I108" s="92"/>
      <c r="J108" s="92"/>
      <c r="K108" s="77"/>
      <c r="L108" s="77"/>
    </row>
    <row r="109" spans="1:13" ht="111" customHeight="1" x14ac:dyDescent="0.25">
      <c r="A109" s="99" t="s">
        <v>43</v>
      </c>
      <c r="B109" s="99"/>
      <c r="C109" s="99"/>
      <c r="D109" s="99"/>
      <c r="E109" s="99"/>
      <c r="F109" s="99"/>
      <c r="G109" s="99"/>
      <c r="H109" s="99"/>
      <c r="I109" s="99"/>
      <c r="J109" s="99"/>
      <c r="K109" s="85"/>
      <c r="L109" s="85"/>
    </row>
    <row r="110" spans="1:13" ht="33" customHeight="1" x14ac:dyDescent="0.25">
      <c r="A110" s="100" t="s">
        <v>44</v>
      </c>
      <c r="B110" s="100"/>
      <c r="C110" s="100"/>
      <c r="D110" s="100"/>
      <c r="E110" s="100"/>
      <c r="F110" s="100"/>
      <c r="G110" s="100"/>
      <c r="H110" s="100"/>
      <c r="I110" s="100"/>
      <c r="J110" s="100"/>
      <c r="K110" s="86"/>
      <c r="L110" s="86"/>
    </row>
    <row r="111" spans="1:13" ht="87" customHeight="1" x14ac:dyDescent="0.25">
      <c r="A111" s="99" t="s">
        <v>68</v>
      </c>
      <c r="B111" s="99"/>
      <c r="C111" s="99"/>
      <c r="D111" s="99"/>
      <c r="E111" s="99"/>
      <c r="F111" s="99"/>
      <c r="G111" s="99"/>
      <c r="H111" s="99"/>
      <c r="I111" s="99"/>
      <c r="J111" s="99"/>
      <c r="K111" s="85"/>
      <c r="L111" s="85"/>
    </row>
    <row r="112" spans="1:13" ht="51" customHeight="1" x14ac:dyDescent="0.25">
      <c r="A112" s="99" t="s">
        <v>69</v>
      </c>
      <c r="B112" s="99"/>
      <c r="C112" s="99"/>
      <c r="D112" s="99"/>
      <c r="E112" s="99"/>
      <c r="F112" s="99"/>
      <c r="G112" s="99"/>
      <c r="H112" s="99"/>
      <c r="I112" s="99"/>
      <c r="J112" s="99"/>
      <c r="K112" s="85"/>
      <c r="L112" s="85"/>
    </row>
    <row r="113" spans="1:12" ht="33" customHeight="1" x14ac:dyDescent="0.25">
      <c r="A113" s="99" t="s">
        <v>45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85"/>
      <c r="L113" s="85"/>
    </row>
    <row r="114" spans="1:12" ht="55.5" customHeight="1" x14ac:dyDescent="0.25">
      <c r="A114" s="99" t="s">
        <v>70</v>
      </c>
      <c r="B114" s="99"/>
      <c r="C114" s="99"/>
      <c r="D114" s="99"/>
      <c r="E114" s="99"/>
      <c r="F114" s="99"/>
      <c r="G114" s="99"/>
      <c r="H114" s="99"/>
      <c r="I114" s="99"/>
      <c r="J114" s="99"/>
      <c r="K114" s="85"/>
      <c r="L114" s="85"/>
    </row>
    <row r="115" spans="1:12" ht="47.25" customHeight="1" x14ac:dyDescent="0.25">
      <c r="A115" s="99" t="s">
        <v>46</v>
      </c>
      <c r="B115" s="99"/>
      <c r="C115" s="99"/>
      <c r="D115" s="99"/>
      <c r="E115" s="99"/>
      <c r="F115" s="99"/>
      <c r="G115" s="99"/>
      <c r="H115" s="99"/>
      <c r="I115" s="99"/>
      <c r="J115" s="99"/>
      <c r="K115" s="85"/>
      <c r="L115" s="85"/>
    </row>
    <row r="116" spans="1:12" ht="48.75" customHeight="1" x14ac:dyDescent="0.25">
      <c r="A116" s="99" t="s">
        <v>47</v>
      </c>
      <c r="B116" s="99"/>
      <c r="C116" s="99"/>
      <c r="D116" s="99"/>
      <c r="E116" s="99"/>
      <c r="F116" s="99"/>
      <c r="G116" s="99"/>
      <c r="H116" s="99"/>
      <c r="I116" s="99"/>
      <c r="J116" s="99"/>
      <c r="K116" s="85"/>
      <c r="L116" s="85"/>
    </row>
    <row r="117" spans="1:12" ht="25.5" customHeight="1" x14ac:dyDescent="0.25">
      <c r="A117" s="92" t="s">
        <v>102</v>
      </c>
      <c r="B117" s="92"/>
      <c r="C117" s="92"/>
      <c r="D117" s="92"/>
      <c r="E117" s="92"/>
      <c r="F117" s="92"/>
      <c r="G117" s="92"/>
      <c r="H117" s="92"/>
      <c r="I117" s="92"/>
      <c r="J117" s="92"/>
      <c r="K117" s="85"/>
      <c r="L117" s="85"/>
    </row>
    <row r="118" spans="1:12" ht="39" customHeight="1" x14ac:dyDescent="0.25">
      <c r="A118" s="99" t="s">
        <v>103</v>
      </c>
      <c r="B118" s="99"/>
      <c r="C118" s="99"/>
      <c r="D118" s="99"/>
      <c r="E118" s="99"/>
      <c r="F118" s="99"/>
      <c r="G118" s="99"/>
      <c r="H118" s="99"/>
      <c r="I118" s="99"/>
      <c r="J118" s="99"/>
      <c r="K118" s="85"/>
      <c r="L118" s="85"/>
    </row>
    <row r="119" spans="1:12" ht="39" customHeight="1" x14ac:dyDescent="0.25">
      <c r="A119" s="99" t="s">
        <v>104</v>
      </c>
      <c r="B119" s="99"/>
      <c r="C119" s="99"/>
      <c r="D119" s="99"/>
      <c r="E119" s="99"/>
      <c r="F119" s="99"/>
      <c r="G119" s="99"/>
      <c r="H119" s="99"/>
      <c r="I119" s="99"/>
      <c r="J119" s="99"/>
      <c r="K119" s="85"/>
      <c r="L119" s="85"/>
    </row>
    <row r="120" spans="1:12" ht="33" customHeight="1" x14ac:dyDescent="0.25">
      <c r="A120" s="96" t="s">
        <v>48</v>
      </c>
      <c r="B120" s="96"/>
      <c r="C120" s="96"/>
      <c r="D120" s="96"/>
      <c r="E120" s="96"/>
      <c r="F120" s="96"/>
      <c r="G120" s="96"/>
      <c r="H120" s="96"/>
      <c r="I120" s="96"/>
      <c r="J120" s="96"/>
      <c r="K120" s="84"/>
      <c r="L120" s="84"/>
    </row>
    <row r="121" spans="1:12" ht="33" customHeight="1" x14ac:dyDescent="0.25">
      <c r="A121" s="95" t="s">
        <v>49</v>
      </c>
      <c r="B121" s="95"/>
      <c r="C121" s="95"/>
      <c r="D121" s="95"/>
      <c r="E121" s="95"/>
      <c r="F121" s="95"/>
      <c r="G121" s="95"/>
      <c r="H121" s="95"/>
      <c r="I121" s="95"/>
      <c r="J121" s="95"/>
      <c r="K121" s="83"/>
      <c r="L121" s="83"/>
    </row>
    <row r="122" spans="1:12" ht="50.25" customHeight="1" x14ac:dyDescent="0.25">
      <c r="A122" s="98" t="s">
        <v>64</v>
      </c>
      <c r="B122" s="98"/>
      <c r="C122" s="98"/>
      <c r="D122" s="98"/>
      <c r="E122" s="98"/>
      <c r="F122" s="98"/>
      <c r="G122" s="98"/>
      <c r="H122" s="98"/>
      <c r="I122" s="98"/>
      <c r="J122" s="98"/>
      <c r="K122" s="82"/>
      <c r="L122" s="82"/>
    </row>
    <row r="123" spans="1:12" ht="54.75" customHeight="1" x14ac:dyDescent="0.25">
      <c r="A123" s="98" t="s">
        <v>65</v>
      </c>
      <c r="B123" s="98"/>
      <c r="C123" s="98"/>
      <c r="D123" s="98"/>
      <c r="E123" s="98"/>
      <c r="F123" s="98"/>
      <c r="G123" s="98"/>
      <c r="H123" s="98"/>
      <c r="I123" s="98"/>
      <c r="J123" s="98"/>
      <c r="K123" s="82"/>
      <c r="L123" s="82"/>
    </row>
    <row r="124" spans="1:12" ht="62.25" customHeight="1" x14ac:dyDescent="0.25">
      <c r="A124" s="98" t="s">
        <v>71</v>
      </c>
      <c r="B124" s="98"/>
      <c r="C124" s="98"/>
      <c r="D124" s="98"/>
      <c r="E124" s="98"/>
      <c r="F124" s="98"/>
      <c r="G124" s="98"/>
      <c r="H124" s="98"/>
      <c r="I124" s="98"/>
      <c r="J124" s="98"/>
      <c r="K124" s="82"/>
      <c r="L124" s="82"/>
    </row>
    <row r="125" spans="1:12" x14ac:dyDescent="0.25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2"/>
      <c r="L125" s="82"/>
    </row>
    <row r="126" spans="1:12" x14ac:dyDescent="0.25">
      <c r="A126" s="89"/>
      <c r="B126" s="91" t="s">
        <v>110</v>
      </c>
      <c r="C126" s="89"/>
      <c r="D126" s="89"/>
      <c r="E126" s="89"/>
      <c r="F126" s="89"/>
      <c r="G126" s="89"/>
      <c r="H126" s="89"/>
      <c r="I126" s="89"/>
      <c r="J126" s="89"/>
      <c r="K126" s="82"/>
      <c r="L126" s="82"/>
    </row>
    <row r="127" spans="1:12" x14ac:dyDescent="0.25">
      <c r="A127" s="79"/>
      <c r="B127" s="79"/>
      <c r="C127" s="79"/>
      <c r="D127" s="79"/>
      <c r="E127" s="79"/>
      <c r="F127" s="79"/>
      <c r="G127" s="79"/>
      <c r="H127" s="79"/>
      <c r="I127" s="79"/>
      <c r="J127" s="79"/>
      <c r="K127" s="82"/>
      <c r="L127" s="82"/>
    </row>
    <row r="128" spans="1:12" ht="20.25" x14ac:dyDescent="0.25">
      <c r="A128" s="97" t="s">
        <v>81</v>
      </c>
      <c r="B128" s="97"/>
      <c r="C128" s="97"/>
      <c r="D128" s="97"/>
      <c r="E128" s="97"/>
      <c r="F128" s="97"/>
      <c r="G128" s="97"/>
    </row>
    <row r="129" spans="1:7" ht="20.25" x14ac:dyDescent="0.25">
      <c r="A129" s="97" t="s">
        <v>79</v>
      </c>
      <c r="B129" s="97"/>
      <c r="C129" s="97"/>
      <c r="D129" s="97"/>
      <c r="E129" s="97"/>
      <c r="F129" s="97"/>
      <c r="G129" s="97"/>
    </row>
    <row r="130" spans="1:7" ht="20.25" x14ac:dyDescent="0.25">
      <c r="A130" s="97" t="s">
        <v>82</v>
      </c>
      <c r="B130" s="97"/>
      <c r="C130" s="97"/>
      <c r="D130" s="97"/>
      <c r="E130" s="97"/>
      <c r="F130" s="97"/>
      <c r="G130" s="97"/>
    </row>
    <row r="131" spans="1:7" ht="20.25" customHeight="1" x14ac:dyDescent="0.25">
      <c r="A131" s="136" t="s">
        <v>83</v>
      </c>
      <c r="B131" s="136"/>
      <c r="C131" s="136"/>
      <c r="D131" s="136"/>
      <c r="E131" s="3"/>
      <c r="F131" s="78"/>
      <c r="G131" s="78"/>
    </row>
    <row r="132" spans="1:7" ht="15.75" x14ac:dyDescent="0.25">
      <c r="A132" s="94" t="s">
        <v>80</v>
      </c>
      <c r="B132" s="94"/>
      <c r="D132" s="1"/>
    </row>
  </sheetData>
  <mergeCells count="91">
    <mergeCell ref="J11:J12"/>
    <mergeCell ref="E13:J13"/>
    <mergeCell ref="B14:B18"/>
    <mergeCell ref="B11:B13"/>
    <mergeCell ref="C11:C13"/>
    <mergeCell ref="D11:D13"/>
    <mergeCell ref="E11:E12"/>
    <mergeCell ref="F11:I11"/>
    <mergeCell ref="C14:C18"/>
    <mergeCell ref="D14:D18"/>
    <mergeCell ref="I3:J3"/>
    <mergeCell ref="B6:J6"/>
    <mergeCell ref="F7:G7"/>
    <mergeCell ref="F8:G8"/>
    <mergeCell ref="B9:J10"/>
    <mergeCell ref="I4:J4"/>
    <mergeCell ref="B5:J5"/>
    <mergeCell ref="B24:B28"/>
    <mergeCell ref="C24:C28"/>
    <mergeCell ref="D24:D28"/>
    <mergeCell ref="B19:B23"/>
    <mergeCell ref="C19:C23"/>
    <mergeCell ref="D19:D23"/>
    <mergeCell ref="B29:B33"/>
    <mergeCell ref="C29:C33"/>
    <mergeCell ref="D29:D33"/>
    <mergeCell ref="B34:B38"/>
    <mergeCell ref="C34:C38"/>
    <mergeCell ref="D34:D38"/>
    <mergeCell ref="B49:B53"/>
    <mergeCell ref="C49:C53"/>
    <mergeCell ref="D49:D53"/>
    <mergeCell ref="B39:B43"/>
    <mergeCell ref="C39:C43"/>
    <mergeCell ref="D39:D43"/>
    <mergeCell ref="B44:B48"/>
    <mergeCell ref="C44:C48"/>
    <mergeCell ref="D44:D48"/>
    <mergeCell ref="B59:B63"/>
    <mergeCell ref="C59:C63"/>
    <mergeCell ref="D59:D63"/>
    <mergeCell ref="B54:B58"/>
    <mergeCell ref="C54:C58"/>
    <mergeCell ref="D54:D58"/>
    <mergeCell ref="D74:D78"/>
    <mergeCell ref="B64:B68"/>
    <mergeCell ref="C64:C68"/>
    <mergeCell ref="D64:D68"/>
    <mergeCell ref="B69:B73"/>
    <mergeCell ref="C69:C73"/>
    <mergeCell ref="D69:D73"/>
    <mergeCell ref="B74:B78"/>
    <mergeCell ref="C74:C78"/>
    <mergeCell ref="D107:E107"/>
    <mergeCell ref="B89:B93"/>
    <mergeCell ref="C89:C93"/>
    <mergeCell ref="D89:D93"/>
    <mergeCell ref="B79:B83"/>
    <mergeCell ref="C79:C83"/>
    <mergeCell ref="D79:D83"/>
    <mergeCell ref="B84:B88"/>
    <mergeCell ref="C84:C88"/>
    <mergeCell ref="D84:D88"/>
    <mergeCell ref="B94:B100"/>
    <mergeCell ref="C94:C100"/>
    <mergeCell ref="D94:D100"/>
    <mergeCell ref="B101:B105"/>
    <mergeCell ref="C101:C105"/>
    <mergeCell ref="D101:D105"/>
    <mergeCell ref="A108:J108"/>
    <mergeCell ref="A109:J109"/>
    <mergeCell ref="A110:J110"/>
    <mergeCell ref="A111:J111"/>
    <mergeCell ref="A112:J112"/>
    <mergeCell ref="A113:J113"/>
    <mergeCell ref="A114:J114"/>
    <mergeCell ref="A115:J115"/>
    <mergeCell ref="A116:J116"/>
    <mergeCell ref="A120:J120"/>
    <mergeCell ref="A117:J117"/>
    <mergeCell ref="A118:J118"/>
    <mergeCell ref="A119:J119"/>
    <mergeCell ref="A129:G129"/>
    <mergeCell ref="A130:G130"/>
    <mergeCell ref="A132:B132"/>
    <mergeCell ref="A131:D131"/>
    <mergeCell ref="A121:J121"/>
    <mergeCell ref="A122:J122"/>
    <mergeCell ref="A123:J123"/>
    <mergeCell ref="A124:J124"/>
    <mergeCell ref="A128:G128"/>
  </mergeCells>
  <pageMargins left="0.23622047244094491" right="0.15748031496062992" top="0.15748031496062992" bottom="0.15748031496062992" header="0.19685039370078741" footer="0.51181102362204722"/>
  <pageSetup paperSize="9" scale="40" orientation="portrait" r:id="rId1"/>
  <headerFooter alignWithMargins="0"/>
  <rowBreaks count="1" manualBreakCount="1">
    <brk id="8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22"/>
  <sheetViews>
    <sheetView view="pageBreakPreview" topLeftCell="A71" zoomScale="70" zoomScaleNormal="80" zoomScaleSheetLayoutView="70" workbookViewId="0">
      <selection activeCell="B116" sqref="B116"/>
    </sheetView>
  </sheetViews>
  <sheetFormatPr defaultRowHeight="18.75" x14ac:dyDescent="0.25"/>
  <cols>
    <col min="1" max="1" width="5.85546875" style="1" customWidth="1"/>
    <col min="2" max="2" width="17.85546875" style="1" customWidth="1"/>
    <col min="3" max="3" width="42.85546875" style="2" customWidth="1"/>
    <col min="4" max="4" width="25.85546875" style="1" customWidth="1"/>
    <col min="5" max="8" width="15.7109375" style="1" customWidth="1"/>
    <col min="9" max="9" width="16.7109375" style="36" customWidth="1"/>
    <col min="10" max="10" width="19.42578125" style="3" bestFit="1" customWidth="1"/>
    <col min="11" max="11" width="14" style="3" customWidth="1"/>
    <col min="12" max="12" width="13.5703125" style="3" bestFit="1" customWidth="1"/>
    <col min="13" max="256" width="9.140625" style="3"/>
    <col min="257" max="257" width="5.85546875" style="3" customWidth="1"/>
    <col min="258" max="258" width="17.85546875" style="3" customWidth="1"/>
    <col min="259" max="259" width="42.85546875" style="3" customWidth="1"/>
    <col min="260" max="260" width="25.85546875" style="3" customWidth="1"/>
    <col min="261" max="264" width="15.7109375" style="3" customWidth="1"/>
    <col min="265" max="265" width="16.7109375" style="3" customWidth="1"/>
    <col min="266" max="266" width="19.42578125" style="3" bestFit="1" customWidth="1"/>
    <col min="267" max="267" width="14" style="3" customWidth="1"/>
    <col min="268" max="268" width="13.5703125" style="3" bestFit="1" customWidth="1"/>
    <col min="269" max="512" width="9.140625" style="3"/>
    <col min="513" max="513" width="5.85546875" style="3" customWidth="1"/>
    <col min="514" max="514" width="17.85546875" style="3" customWidth="1"/>
    <col min="515" max="515" width="42.85546875" style="3" customWidth="1"/>
    <col min="516" max="516" width="25.85546875" style="3" customWidth="1"/>
    <col min="517" max="520" width="15.7109375" style="3" customWidth="1"/>
    <col min="521" max="521" width="16.7109375" style="3" customWidth="1"/>
    <col min="522" max="522" width="19.42578125" style="3" bestFit="1" customWidth="1"/>
    <col min="523" max="523" width="14" style="3" customWidth="1"/>
    <col min="524" max="524" width="13.5703125" style="3" bestFit="1" customWidth="1"/>
    <col min="525" max="768" width="9.140625" style="3"/>
    <col min="769" max="769" width="5.85546875" style="3" customWidth="1"/>
    <col min="770" max="770" width="17.85546875" style="3" customWidth="1"/>
    <col min="771" max="771" width="42.85546875" style="3" customWidth="1"/>
    <col min="772" max="772" width="25.85546875" style="3" customWidth="1"/>
    <col min="773" max="776" width="15.7109375" style="3" customWidth="1"/>
    <col min="777" max="777" width="16.7109375" style="3" customWidth="1"/>
    <col min="778" max="778" width="19.42578125" style="3" bestFit="1" customWidth="1"/>
    <col min="779" max="779" width="14" style="3" customWidth="1"/>
    <col min="780" max="780" width="13.5703125" style="3" bestFit="1" customWidth="1"/>
    <col min="781" max="1024" width="9.140625" style="3"/>
    <col min="1025" max="1025" width="5.85546875" style="3" customWidth="1"/>
    <col min="1026" max="1026" width="17.85546875" style="3" customWidth="1"/>
    <col min="1027" max="1027" width="42.85546875" style="3" customWidth="1"/>
    <col min="1028" max="1028" width="25.85546875" style="3" customWidth="1"/>
    <col min="1029" max="1032" width="15.7109375" style="3" customWidth="1"/>
    <col min="1033" max="1033" width="16.7109375" style="3" customWidth="1"/>
    <col min="1034" max="1034" width="19.42578125" style="3" bestFit="1" customWidth="1"/>
    <col min="1035" max="1035" width="14" style="3" customWidth="1"/>
    <col min="1036" max="1036" width="13.5703125" style="3" bestFit="1" customWidth="1"/>
    <col min="1037" max="1280" width="9.140625" style="3"/>
    <col min="1281" max="1281" width="5.85546875" style="3" customWidth="1"/>
    <col min="1282" max="1282" width="17.85546875" style="3" customWidth="1"/>
    <col min="1283" max="1283" width="42.85546875" style="3" customWidth="1"/>
    <col min="1284" max="1284" width="25.85546875" style="3" customWidth="1"/>
    <col min="1285" max="1288" width="15.7109375" style="3" customWidth="1"/>
    <col min="1289" max="1289" width="16.7109375" style="3" customWidth="1"/>
    <col min="1290" max="1290" width="19.42578125" style="3" bestFit="1" customWidth="1"/>
    <col min="1291" max="1291" width="14" style="3" customWidth="1"/>
    <col min="1292" max="1292" width="13.5703125" style="3" bestFit="1" customWidth="1"/>
    <col min="1293" max="1536" width="9.140625" style="3"/>
    <col min="1537" max="1537" width="5.85546875" style="3" customWidth="1"/>
    <col min="1538" max="1538" width="17.85546875" style="3" customWidth="1"/>
    <col min="1539" max="1539" width="42.85546875" style="3" customWidth="1"/>
    <col min="1540" max="1540" width="25.85546875" style="3" customWidth="1"/>
    <col min="1541" max="1544" width="15.7109375" style="3" customWidth="1"/>
    <col min="1545" max="1545" width="16.7109375" style="3" customWidth="1"/>
    <col min="1546" max="1546" width="19.42578125" style="3" bestFit="1" customWidth="1"/>
    <col min="1547" max="1547" width="14" style="3" customWidth="1"/>
    <col min="1548" max="1548" width="13.5703125" style="3" bestFit="1" customWidth="1"/>
    <col min="1549" max="1792" width="9.140625" style="3"/>
    <col min="1793" max="1793" width="5.85546875" style="3" customWidth="1"/>
    <col min="1794" max="1794" width="17.85546875" style="3" customWidth="1"/>
    <col min="1795" max="1795" width="42.85546875" style="3" customWidth="1"/>
    <col min="1796" max="1796" width="25.85546875" style="3" customWidth="1"/>
    <col min="1797" max="1800" width="15.7109375" style="3" customWidth="1"/>
    <col min="1801" max="1801" width="16.7109375" style="3" customWidth="1"/>
    <col min="1802" max="1802" width="19.42578125" style="3" bestFit="1" customWidth="1"/>
    <col min="1803" max="1803" width="14" style="3" customWidth="1"/>
    <col min="1804" max="1804" width="13.5703125" style="3" bestFit="1" customWidth="1"/>
    <col min="1805" max="2048" width="9.140625" style="3"/>
    <col min="2049" max="2049" width="5.85546875" style="3" customWidth="1"/>
    <col min="2050" max="2050" width="17.85546875" style="3" customWidth="1"/>
    <col min="2051" max="2051" width="42.85546875" style="3" customWidth="1"/>
    <col min="2052" max="2052" width="25.85546875" style="3" customWidth="1"/>
    <col min="2053" max="2056" width="15.7109375" style="3" customWidth="1"/>
    <col min="2057" max="2057" width="16.7109375" style="3" customWidth="1"/>
    <col min="2058" max="2058" width="19.42578125" style="3" bestFit="1" customWidth="1"/>
    <col min="2059" max="2059" width="14" style="3" customWidth="1"/>
    <col min="2060" max="2060" width="13.5703125" style="3" bestFit="1" customWidth="1"/>
    <col min="2061" max="2304" width="9.140625" style="3"/>
    <col min="2305" max="2305" width="5.85546875" style="3" customWidth="1"/>
    <col min="2306" max="2306" width="17.85546875" style="3" customWidth="1"/>
    <col min="2307" max="2307" width="42.85546875" style="3" customWidth="1"/>
    <col min="2308" max="2308" width="25.85546875" style="3" customWidth="1"/>
    <col min="2309" max="2312" width="15.7109375" style="3" customWidth="1"/>
    <col min="2313" max="2313" width="16.7109375" style="3" customWidth="1"/>
    <col min="2314" max="2314" width="19.42578125" style="3" bestFit="1" customWidth="1"/>
    <col min="2315" max="2315" width="14" style="3" customWidth="1"/>
    <col min="2316" max="2316" width="13.5703125" style="3" bestFit="1" customWidth="1"/>
    <col min="2317" max="2560" width="9.140625" style="3"/>
    <col min="2561" max="2561" width="5.85546875" style="3" customWidth="1"/>
    <col min="2562" max="2562" width="17.85546875" style="3" customWidth="1"/>
    <col min="2563" max="2563" width="42.85546875" style="3" customWidth="1"/>
    <col min="2564" max="2564" width="25.85546875" style="3" customWidth="1"/>
    <col min="2565" max="2568" width="15.7109375" style="3" customWidth="1"/>
    <col min="2569" max="2569" width="16.7109375" style="3" customWidth="1"/>
    <col min="2570" max="2570" width="19.42578125" style="3" bestFit="1" customWidth="1"/>
    <col min="2571" max="2571" width="14" style="3" customWidth="1"/>
    <col min="2572" max="2572" width="13.5703125" style="3" bestFit="1" customWidth="1"/>
    <col min="2573" max="2816" width="9.140625" style="3"/>
    <col min="2817" max="2817" width="5.85546875" style="3" customWidth="1"/>
    <col min="2818" max="2818" width="17.85546875" style="3" customWidth="1"/>
    <col min="2819" max="2819" width="42.85546875" style="3" customWidth="1"/>
    <col min="2820" max="2820" width="25.85546875" style="3" customWidth="1"/>
    <col min="2821" max="2824" width="15.7109375" style="3" customWidth="1"/>
    <col min="2825" max="2825" width="16.7109375" style="3" customWidth="1"/>
    <col min="2826" max="2826" width="19.42578125" style="3" bestFit="1" customWidth="1"/>
    <col min="2827" max="2827" width="14" style="3" customWidth="1"/>
    <col min="2828" max="2828" width="13.5703125" style="3" bestFit="1" customWidth="1"/>
    <col min="2829" max="3072" width="9.140625" style="3"/>
    <col min="3073" max="3073" width="5.85546875" style="3" customWidth="1"/>
    <col min="3074" max="3074" width="17.85546875" style="3" customWidth="1"/>
    <col min="3075" max="3075" width="42.85546875" style="3" customWidth="1"/>
    <col min="3076" max="3076" width="25.85546875" style="3" customWidth="1"/>
    <col min="3077" max="3080" width="15.7109375" style="3" customWidth="1"/>
    <col min="3081" max="3081" width="16.7109375" style="3" customWidth="1"/>
    <col min="3082" max="3082" width="19.42578125" style="3" bestFit="1" customWidth="1"/>
    <col min="3083" max="3083" width="14" style="3" customWidth="1"/>
    <col min="3084" max="3084" width="13.5703125" style="3" bestFit="1" customWidth="1"/>
    <col min="3085" max="3328" width="9.140625" style="3"/>
    <col min="3329" max="3329" width="5.85546875" style="3" customWidth="1"/>
    <col min="3330" max="3330" width="17.85546875" style="3" customWidth="1"/>
    <col min="3331" max="3331" width="42.85546875" style="3" customWidth="1"/>
    <col min="3332" max="3332" width="25.85546875" style="3" customWidth="1"/>
    <col min="3333" max="3336" width="15.7109375" style="3" customWidth="1"/>
    <col min="3337" max="3337" width="16.7109375" style="3" customWidth="1"/>
    <col min="3338" max="3338" width="19.42578125" style="3" bestFit="1" customWidth="1"/>
    <col min="3339" max="3339" width="14" style="3" customWidth="1"/>
    <col min="3340" max="3340" width="13.5703125" style="3" bestFit="1" customWidth="1"/>
    <col min="3341" max="3584" width="9.140625" style="3"/>
    <col min="3585" max="3585" width="5.85546875" style="3" customWidth="1"/>
    <col min="3586" max="3586" width="17.85546875" style="3" customWidth="1"/>
    <col min="3587" max="3587" width="42.85546875" style="3" customWidth="1"/>
    <col min="3588" max="3588" width="25.85546875" style="3" customWidth="1"/>
    <col min="3589" max="3592" width="15.7109375" style="3" customWidth="1"/>
    <col min="3593" max="3593" width="16.7109375" style="3" customWidth="1"/>
    <col min="3594" max="3594" width="19.42578125" style="3" bestFit="1" customWidth="1"/>
    <col min="3595" max="3595" width="14" style="3" customWidth="1"/>
    <col min="3596" max="3596" width="13.5703125" style="3" bestFit="1" customWidth="1"/>
    <col min="3597" max="3840" width="9.140625" style="3"/>
    <col min="3841" max="3841" width="5.85546875" style="3" customWidth="1"/>
    <col min="3842" max="3842" width="17.85546875" style="3" customWidth="1"/>
    <col min="3843" max="3843" width="42.85546875" style="3" customWidth="1"/>
    <col min="3844" max="3844" width="25.85546875" style="3" customWidth="1"/>
    <col min="3845" max="3848" width="15.7109375" style="3" customWidth="1"/>
    <col min="3849" max="3849" width="16.7109375" style="3" customWidth="1"/>
    <col min="3850" max="3850" width="19.42578125" style="3" bestFit="1" customWidth="1"/>
    <col min="3851" max="3851" width="14" style="3" customWidth="1"/>
    <col min="3852" max="3852" width="13.5703125" style="3" bestFit="1" customWidth="1"/>
    <col min="3853" max="4096" width="9.140625" style="3"/>
    <col min="4097" max="4097" width="5.85546875" style="3" customWidth="1"/>
    <col min="4098" max="4098" width="17.85546875" style="3" customWidth="1"/>
    <col min="4099" max="4099" width="42.85546875" style="3" customWidth="1"/>
    <col min="4100" max="4100" width="25.85546875" style="3" customWidth="1"/>
    <col min="4101" max="4104" width="15.7109375" style="3" customWidth="1"/>
    <col min="4105" max="4105" width="16.7109375" style="3" customWidth="1"/>
    <col min="4106" max="4106" width="19.42578125" style="3" bestFit="1" customWidth="1"/>
    <col min="4107" max="4107" width="14" style="3" customWidth="1"/>
    <col min="4108" max="4108" width="13.5703125" style="3" bestFit="1" customWidth="1"/>
    <col min="4109" max="4352" width="9.140625" style="3"/>
    <col min="4353" max="4353" width="5.85546875" style="3" customWidth="1"/>
    <col min="4354" max="4354" width="17.85546875" style="3" customWidth="1"/>
    <col min="4355" max="4355" width="42.85546875" style="3" customWidth="1"/>
    <col min="4356" max="4356" width="25.85546875" style="3" customWidth="1"/>
    <col min="4357" max="4360" width="15.7109375" style="3" customWidth="1"/>
    <col min="4361" max="4361" width="16.7109375" style="3" customWidth="1"/>
    <col min="4362" max="4362" width="19.42578125" style="3" bestFit="1" customWidth="1"/>
    <col min="4363" max="4363" width="14" style="3" customWidth="1"/>
    <col min="4364" max="4364" width="13.5703125" style="3" bestFit="1" customWidth="1"/>
    <col min="4365" max="4608" width="9.140625" style="3"/>
    <col min="4609" max="4609" width="5.85546875" style="3" customWidth="1"/>
    <col min="4610" max="4610" width="17.85546875" style="3" customWidth="1"/>
    <col min="4611" max="4611" width="42.85546875" style="3" customWidth="1"/>
    <col min="4612" max="4612" width="25.85546875" style="3" customWidth="1"/>
    <col min="4613" max="4616" width="15.7109375" style="3" customWidth="1"/>
    <col min="4617" max="4617" width="16.7109375" style="3" customWidth="1"/>
    <col min="4618" max="4618" width="19.42578125" style="3" bestFit="1" customWidth="1"/>
    <col min="4619" max="4619" width="14" style="3" customWidth="1"/>
    <col min="4620" max="4620" width="13.5703125" style="3" bestFit="1" customWidth="1"/>
    <col min="4621" max="4864" width="9.140625" style="3"/>
    <col min="4865" max="4865" width="5.85546875" style="3" customWidth="1"/>
    <col min="4866" max="4866" width="17.85546875" style="3" customWidth="1"/>
    <col min="4867" max="4867" width="42.85546875" style="3" customWidth="1"/>
    <col min="4868" max="4868" width="25.85546875" style="3" customWidth="1"/>
    <col min="4869" max="4872" width="15.7109375" style="3" customWidth="1"/>
    <col min="4873" max="4873" width="16.7109375" style="3" customWidth="1"/>
    <col min="4874" max="4874" width="19.42578125" style="3" bestFit="1" customWidth="1"/>
    <col min="4875" max="4875" width="14" style="3" customWidth="1"/>
    <col min="4876" max="4876" width="13.5703125" style="3" bestFit="1" customWidth="1"/>
    <col min="4877" max="5120" width="9.140625" style="3"/>
    <col min="5121" max="5121" width="5.85546875" style="3" customWidth="1"/>
    <col min="5122" max="5122" width="17.85546875" style="3" customWidth="1"/>
    <col min="5123" max="5123" width="42.85546875" style="3" customWidth="1"/>
    <col min="5124" max="5124" width="25.85546875" style="3" customWidth="1"/>
    <col min="5125" max="5128" width="15.7109375" style="3" customWidth="1"/>
    <col min="5129" max="5129" width="16.7109375" style="3" customWidth="1"/>
    <col min="5130" max="5130" width="19.42578125" style="3" bestFit="1" customWidth="1"/>
    <col min="5131" max="5131" width="14" style="3" customWidth="1"/>
    <col min="5132" max="5132" width="13.5703125" style="3" bestFit="1" customWidth="1"/>
    <col min="5133" max="5376" width="9.140625" style="3"/>
    <col min="5377" max="5377" width="5.85546875" style="3" customWidth="1"/>
    <col min="5378" max="5378" width="17.85546875" style="3" customWidth="1"/>
    <col min="5379" max="5379" width="42.85546875" style="3" customWidth="1"/>
    <col min="5380" max="5380" width="25.85546875" style="3" customWidth="1"/>
    <col min="5381" max="5384" width="15.7109375" style="3" customWidth="1"/>
    <col min="5385" max="5385" width="16.7109375" style="3" customWidth="1"/>
    <col min="5386" max="5386" width="19.42578125" style="3" bestFit="1" customWidth="1"/>
    <col min="5387" max="5387" width="14" style="3" customWidth="1"/>
    <col min="5388" max="5388" width="13.5703125" style="3" bestFit="1" customWidth="1"/>
    <col min="5389" max="5632" width="9.140625" style="3"/>
    <col min="5633" max="5633" width="5.85546875" style="3" customWidth="1"/>
    <col min="5634" max="5634" width="17.85546875" style="3" customWidth="1"/>
    <col min="5635" max="5635" width="42.85546875" style="3" customWidth="1"/>
    <col min="5636" max="5636" width="25.85546875" style="3" customWidth="1"/>
    <col min="5637" max="5640" width="15.7109375" style="3" customWidth="1"/>
    <col min="5641" max="5641" width="16.7109375" style="3" customWidth="1"/>
    <col min="5642" max="5642" width="19.42578125" style="3" bestFit="1" customWidth="1"/>
    <col min="5643" max="5643" width="14" style="3" customWidth="1"/>
    <col min="5644" max="5644" width="13.5703125" style="3" bestFit="1" customWidth="1"/>
    <col min="5645" max="5888" width="9.140625" style="3"/>
    <col min="5889" max="5889" width="5.85546875" style="3" customWidth="1"/>
    <col min="5890" max="5890" width="17.85546875" style="3" customWidth="1"/>
    <col min="5891" max="5891" width="42.85546875" style="3" customWidth="1"/>
    <col min="5892" max="5892" width="25.85546875" style="3" customWidth="1"/>
    <col min="5893" max="5896" width="15.7109375" style="3" customWidth="1"/>
    <col min="5897" max="5897" width="16.7109375" style="3" customWidth="1"/>
    <col min="5898" max="5898" width="19.42578125" style="3" bestFit="1" customWidth="1"/>
    <col min="5899" max="5899" width="14" style="3" customWidth="1"/>
    <col min="5900" max="5900" width="13.5703125" style="3" bestFit="1" customWidth="1"/>
    <col min="5901" max="6144" width="9.140625" style="3"/>
    <col min="6145" max="6145" width="5.85546875" style="3" customWidth="1"/>
    <col min="6146" max="6146" width="17.85546875" style="3" customWidth="1"/>
    <col min="6147" max="6147" width="42.85546875" style="3" customWidth="1"/>
    <col min="6148" max="6148" width="25.85546875" style="3" customWidth="1"/>
    <col min="6149" max="6152" width="15.7109375" style="3" customWidth="1"/>
    <col min="6153" max="6153" width="16.7109375" style="3" customWidth="1"/>
    <col min="6154" max="6154" width="19.42578125" style="3" bestFit="1" customWidth="1"/>
    <col min="6155" max="6155" width="14" style="3" customWidth="1"/>
    <col min="6156" max="6156" width="13.5703125" style="3" bestFit="1" customWidth="1"/>
    <col min="6157" max="6400" width="9.140625" style="3"/>
    <col min="6401" max="6401" width="5.85546875" style="3" customWidth="1"/>
    <col min="6402" max="6402" width="17.85546875" style="3" customWidth="1"/>
    <col min="6403" max="6403" width="42.85546875" style="3" customWidth="1"/>
    <col min="6404" max="6404" width="25.85546875" style="3" customWidth="1"/>
    <col min="6405" max="6408" width="15.7109375" style="3" customWidth="1"/>
    <col min="6409" max="6409" width="16.7109375" style="3" customWidth="1"/>
    <col min="6410" max="6410" width="19.42578125" style="3" bestFit="1" customWidth="1"/>
    <col min="6411" max="6411" width="14" style="3" customWidth="1"/>
    <col min="6412" max="6412" width="13.5703125" style="3" bestFit="1" customWidth="1"/>
    <col min="6413" max="6656" width="9.140625" style="3"/>
    <col min="6657" max="6657" width="5.85546875" style="3" customWidth="1"/>
    <col min="6658" max="6658" width="17.85546875" style="3" customWidth="1"/>
    <col min="6659" max="6659" width="42.85546875" style="3" customWidth="1"/>
    <col min="6660" max="6660" width="25.85546875" style="3" customWidth="1"/>
    <col min="6661" max="6664" width="15.7109375" style="3" customWidth="1"/>
    <col min="6665" max="6665" width="16.7109375" style="3" customWidth="1"/>
    <col min="6666" max="6666" width="19.42578125" style="3" bestFit="1" customWidth="1"/>
    <col min="6667" max="6667" width="14" style="3" customWidth="1"/>
    <col min="6668" max="6668" width="13.5703125" style="3" bestFit="1" customWidth="1"/>
    <col min="6669" max="6912" width="9.140625" style="3"/>
    <col min="6913" max="6913" width="5.85546875" style="3" customWidth="1"/>
    <col min="6914" max="6914" width="17.85546875" style="3" customWidth="1"/>
    <col min="6915" max="6915" width="42.85546875" style="3" customWidth="1"/>
    <col min="6916" max="6916" width="25.85546875" style="3" customWidth="1"/>
    <col min="6917" max="6920" width="15.7109375" style="3" customWidth="1"/>
    <col min="6921" max="6921" width="16.7109375" style="3" customWidth="1"/>
    <col min="6922" max="6922" width="19.42578125" style="3" bestFit="1" customWidth="1"/>
    <col min="6923" max="6923" width="14" style="3" customWidth="1"/>
    <col min="6924" max="6924" width="13.5703125" style="3" bestFit="1" customWidth="1"/>
    <col min="6925" max="7168" width="9.140625" style="3"/>
    <col min="7169" max="7169" width="5.85546875" style="3" customWidth="1"/>
    <col min="7170" max="7170" width="17.85546875" style="3" customWidth="1"/>
    <col min="7171" max="7171" width="42.85546875" style="3" customWidth="1"/>
    <col min="7172" max="7172" width="25.85546875" style="3" customWidth="1"/>
    <col min="7173" max="7176" width="15.7109375" style="3" customWidth="1"/>
    <col min="7177" max="7177" width="16.7109375" style="3" customWidth="1"/>
    <col min="7178" max="7178" width="19.42578125" style="3" bestFit="1" customWidth="1"/>
    <col min="7179" max="7179" width="14" style="3" customWidth="1"/>
    <col min="7180" max="7180" width="13.5703125" style="3" bestFit="1" customWidth="1"/>
    <col min="7181" max="7424" width="9.140625" style="3"/>
    <col min="7425" max="7425" width="5.85546875" style="3" customWidth="1"/>
    <col min="7426" max="7426" width="17.85546875" style="3" customWidth="1"/>
    <col min="7427" max="7427" width="42.85546875" style="3" customWidth="1"/>
    <col min="7428" max="7428" width="25.85546875" style="3" customWidth="1"/>
    <col min="7429" max="7432" width="15.7109375" style="3" customWidth="1"/>
    <col min="7433" max="7433" width="16.7109375" style="3" customWidth="1"/>
    <col min="7434" max="7434" width="19.42578125" style="3" bestFit="1" customWidth="1"/>
    <col min="7435" max="7435" width="14" style="3" customWidth="1"/>
    <col min="7436" max="7436" width="13.5703125" style="3" bestFit="1" customWidth="1"/>
    <col min="7437" max="7680" width="9.140625" style="3"/>
    <col min="7681" max="7681" width="5.85546875" style="3" customWidth="1"/>
    <col min="7682" max="7682" width="17.85546875" style="3" customWidth="1"/>
    <col min="7683" max="7683" width="42.85546875" style="3" customWidth="1"/>
    <col min="7684" max="7684" width="25.85546875" style="3" customWidth="1"/>
    <col min="7685" max="7688" width="15.7109375" style="3" customWidth="1"/>
    <col min="7689" max="7689" width="16.7109375" style="3" customWidth="1"/>
    <col min="7690" max="7690" width="19.42578125" style="3" bestFit="1" customWidth="1"/>
    <col min="7691" max="7691" width="14" style="3" customWidth="1"/>
    <col min="7692" max="7692" width="13.5703125" style="3" bestFit="1" customWidth="1"/>
    <col min="7693" max="7936" width="9.140625" style="3"/>
    <col min="7937" max="7937" width="5.85546875" style="3" customWidth="1"/>
    <col min="7938" max="7938" width="17.85546875" style="3" customWidth="1"/>
    <col min="7939" max="7939" width="42.85546875" style="3" customWidth="1"/>
    <col min="7940" max="7940" width="25.85546875" style="3" customWidth="1"/>
    <col min="7941" max="7944" width="15.7109375" style="3" customWidth="1"/>
    <col min="7945" max="7945" width="16.7109375" style="3" customWidth="1"/>
    <col min="7946" max="7946" width="19.42578125" style="3" bestFit="1" customWidth="1"/>
    <col min="7947" max="7947" width="14" style="3" customWidth="1"/>
    <col min="7948" max="7948" width="13.5703125" style="3" bestFit="1" customWidth="1"/>
    <col min="7949" max="8192" width="9.140625" style="3"/>
    <col min="8193" max="8193" width="5.85546875" style="3" customWidth="1"/>
    <col min="8194" max="8194" width="17.85546875" style="3" customWidth="1"/>
    <col min="8195" max="8195" width="42.85546875" style="3" customWidth="1"/>
    <col min="8196" max="8196" width="25.85546875" style="3" customWidth="1"/>
    <col min="8197" max="8200" width="15.7109375" style="3" customWidth="1"/>
    <col min="8201" max="8201" width="16.7109375" style="3" customWidth="1"/>
    <col min="8202" max="8202" width="19.42578125" style="3" bestFit="1" customWidth="1"/>
    <col min="8203" max="8203" width="14" style="3" customWidth="1"/>
    <col min="8204" max="8204" width="13.5703125" style="3" bestFit="1" customWidth="1"/>
    <col min="8205" max="8448" width="9.140625" style="3"/>
    <col min="8449" max="8449" width="5.85546875" style="3" customWidth="1"/>
    <col min="8450" max="8450" width="17.85546875" style="3" customWidth="1"/>
    <col min="8451" max="8451" width="42.85546875" style="3" customWidth="1"/>
    <col min="8452" max="8452" width="25.85546875" style="3" customWidth="1"/>
    <col min="8453" max="8456" width="15.7109375" style="3" customWidth="1"/>
    <col min="8457" max="8457" width="16.7109375" style="3" customWidth="1"/>
    <col min="8458" max="8458" width="19.42578125" style="3" bestFit="1" customWidth="1"/>
    <col min="8459" max="8459" width="14" style="3" customWidth="1"/>
    <col min="8460" max="8460" width="13.5703125" style="3" bestFit="1" customWidth="1"/>
    <col min="8461" max="8704" width="9.140625" style="3"/>
    <col min="8705" max="8705" width="5.85546875" style="3" customWidth="1"/>
    <col min="8706" max="8706" width="17.85546875" style="3" customWidth="1"/>
    <col min="8707" max="8707" width="42.85546875" style="3" customWidth="1"/>
    <col min="8708" max="8708" width="25.85546875" style="3" customWidth="1"/>
    <col min="8709" max="8712" width="15.7109375" style="3" customWidth="1"/>
    <col min="8713" max="8713" width="16.7109375" style="3" customWidth="1"/>
    <col min="8714" max="8714" width="19.42578125" style="3" bestFit="1" customWidth="1"/>
    <col min="8715" max="8715" width="14" style="3" customWidth="1"/>
    <col min="8716" max="8716" width="13.5703125" style="3" bestFit="1" customWidth="1"/>
    <col min="8717" max="8960" width="9.140625" style="3"/>
    <col min="8961" max="8961" width="5.85546875" style="3" customWidth="1"/>
    <col min="8962" max="8962" width="17.85546875" style="3" customWidth="1"/>
    <col min="8963" max="8963" width="42.85546875" style="3" customWidth="1"/>
    <col min="8964" max="8964" width="25.85546875" style="3" customWidth="1"/>
    <col min="8965" max="8968" width="15.7109375" style="3" customWidth="1"/>
    <col min="8969" max="8969" width="16.7109375" style="3" customWidth="1"/>
    <col min="8970" max="8970" width="19.42578125" style="3" bestFit="1" customWidth="1"/>
    <col min="8971" max="8971" width="14" style="3" customWidth="1"/>
    <col min="8972" max="8972" width="13.5703125" style="3" bestFit="1" customWidth="1"/>
    <col min="8973" max="9216" width="9.140625" style="3"/>
    <col min="9217" max="9217" width="5.85546875" style="3" customWidth="1"/>
    <col min="9218" max="9218" width="17.85546875" style="3" customWidth="1"/>
    <col min="9219" max="9219" width="42.85546875" style="3" customWidth="1"/>
    <col min="9220" max="9220" width="25.85546875" style="3" customWidth="1"/>
    <col min="9221" max="9224" width="15.7109375" style="3" customWidth="1"/>
    <col min="9225" max="9225" width="16.7109375" style="3" customWidth="1"/>
    <col min="9226" max="9226" width="19.42578125" style="3" bestFit="1" customWidth="1"/>
    <col min="9227" max="9227" width="14" style="3" customWidth="1"/>
    <col min="9228" max="9228" width="13.5703125" style="3" bestFit="1" customWidth="1"/>
    <col min="9229" max="9472" width="9.140625" style="3"/>
    <col min="9473" max="9473" width="5.85546875" style="3" customWidth="1"/>
    <col min="9474" max="9474" width="17.85546875" style="3" customWidth="1"/>
    <col min="9475" max="9475" width="42.85546875" style="3" customWidth="1"/>
    <col min="9476" max="9476" width="25.85546875" style="3" customWidth="1"/>
    <col min="9477" max="9480" width="15.7109375" style="3" customWidth="1"/>
    <col min="9481" max="9481" width="16.7109375" style="3" customWidth="1"/>
    <col min="9482" max="9482" width="19.42578125" style="3" bestFit="1" customWidth="1"/>
    <col min="9483" max="9483" width="14" style="3" customWidth="1"/>
    <col min="9484" max="9484" width="13.5703125" style="3" bestFit="1" customWidth="1"/>
    <col min="9485" max="9728" width="9.140625" style="3"/>
    <col min="9729" max="9729" width="5.85546875" style="3" customWidth="1"/>
    <col min="9730" max="9730" width="17.85546875" style="3" customWidth="1"/>
    <col min="9731" max="9731" width="42.85546875" style="3" customWidth="1"/>
    <col min="9732" max="9732" width="25.85546875" style="3" customWidth="1"/>
    <col min="9733" max="9736" width="15.7109375" style="3" customWidth="1"/>
    <col min="9737" max="9737" width="16.7109375" style="3" customWidth="1"/>
    <col min="9738" max="9738" width="19.42578125" style="3" bestFit="1" customWidth="1"/>
    <col min="9739" max="9739" width="14" style="3" customWidth="1"/>
    <col min="9740" max="9740" width="13.5703125" style="3" bestFit="1" customWidth="1"/>
    <col min="9741" max="9984" width="9.140625" style="3"/>
    <col min="9985" max="9985" width="5.85546875" style="3" customWidth="1"/>
    <col min="9986" max="9986" width="17.85546875" style="3" customWidth="1"/>
    <col min="9987" max="9987" width="42.85546875" style="3" customWidth="1"/>
    <col min="9988" max="9988" width="25.85546875" style="3" customWidth="1"/>
    <col min="9989" max="9992" width="15.7109375" style="3" customWidth="1"/>
    <col min="9993" max="9993" width="16.7109375" style="3" customWidth="1"/>
    <col min="9994" max="9994" width="19.42578125" style="3" bestFit="1" customWidth="1"/>
    <col min="9995" max="9995" width="14" style="3" customWidth="1"/>
    <col min="9996" max="9996" width="13.5703125" style="3" bestFit="1" customWidth="1"/>
    <col min="9997" max="10240" width="9.140625" style="3"/>
    <col min="10241" max="10241" width="5.85546875" style="3" customWidth="1"/>
    <col min="10242" max="10242" width="17.85546875" style="3" customWidth="1"/>
    <col min="10243" max="10243" width="42.85546875" style="3" customWidth="1"/>
    <col min="10244" max="10244" width="25.85546875" style="3" customWidth="1"/>
    <col min="10245" max="10248" width="15.7109375" style="3" customWidth="1"/>
    <col min="10249" max="10249" width="16.7109375" style="3" customWidth="1"/>
    <col min="10250" max="10250" width="19.42578125" style="3" bestFit="1" customWidth="1"/>
    <col min="10251" max="10251" width="14" style="3" customWidth="1"/>
    <col min="10252" max="10252" width="13.5703125" style="3" bestFit="1" customWidth="1"/>
    <col min="10253" max="10496" width="9.140625" style="3"/>
    <col min="10497" max="10497" width="5.85546875" style="3" customWidth="1"/>
    <col min="10498" max="10498" width="17.85546875" style="3" customWidth="1"/>
    <col min="10499" max="10499" width="42.85546875" style="3" customWidth="1"/>
    <col min="10500" max="10500" width="25.85546875" style="3" customWidth="1"/>
    <col min="10501" max="10504" width="15.7109375" style="3" customWidth="1"/>
    <col min="10505" max="10505" width="16.7109375" style="3" customWidth="1"/>
    <col min="10506" max="10506" width="19.42578125" style="3" bestFit="1" customWidth="1"/>
    <col min="10507" max="10507" width="14" style="3" customWidth="1"/>
    <col min="10508" max="10508" width="13.5703125" style="3" bestFit="1" customWidth="1"/>
    <col min="10509" max="10752" width="9.140625" style="3"/>
    <col min="10753" max="10753" width="5.85546875" style="3" customWidth="1"/>
    <col min="10754" max="10754" width="17.85546875" style="3" customWidth="1"/>
    <col min="10755" max="10755" width="42.85546875" style="3" customWidth="1"/>
    <col min="10756" max="10756" width="25.85546875" style="3" customWidth="1"/>
    <col min="10757" max="10760" width="15.7109375" style="3" customWidth="1"/>
    <col min="10761" max="10761" width="16.7109375" style="3" customWidth="1"/>
    <col min="10762" max="10762" width="19.42578125" style="3" bestFit="1" customWidth="1"/>
    <col min="10763" max="10763" width="14" style="3" customWidth="1"/>
    <col min="10764" max="10764" width="13.5703125" style="3" bestFit="1" customWidth="1"/>
    <col min="10765" max="11008" width="9.140625" style="3"/>
    <col min="11009" max="11009" width="5.85546875" style="3" customWidth="1"/>
    <col min="11010" max="11010" width="17.85546875" style="3" customWidth="1"/>
    <col min="11011" max="11011" width="42.85546875" style="3" customWidth="1"/>
    <col min="11012" max="11012" width="25.85546875" style="3" customWidth="1"/>
    <col min="11013" max="11016" width="15.7109375" style="3" customWidth="1"/>
    <col min="11017" max="11017" width="16.7109375" style="3" customWidth="1"/>
    <col min="11018" max="11018" width="19.42578125" style="3" bestFit="1" customWidth="1"/>
    <col min="11019" max="11019" width="14" style="3" customWidth="1"/>
    <col min="11020" max="11020" width="13.5703125" style="3" bestFit="1" customWidth="1"/>
    <col min="11021" max="11264" width="9.140625" style="3"/>
    <col min="11265" max="11265" width="5.85546875" style="3" customWidth="1"/>
    <col min="11266" max="11266" width="17.85546875" style="3" customWidth="1"/>
    <col min="11267" max="11267" width="42.85546875" style="3" customWidth="1"/>
    <col min="11268" max="11268" width="25.85546875" style="3" customWidth="1"/>
    <col min="11269" max="11272" width="15.7109375" style="3" customWidth="1"/>
    <col min="11273" max="11273" width="16.7109375" style="3" customWidth="1"/>
    <col min="11274" max="11274" width="19.42578125" style="3" bestFit="1" customWidth="1"/>
    <col min="11275" max="11275" width="14" style="3" customWidth="1"/>
    <col min="11276" max="11276" width="13.5703125" style="3" bestFit="1" customWidth="1"/>
    <col min="11277" max="11520" width="9.140625" style="3"/>
    <col min="11521" max="11521" width="5.85546875" style="3" customWidth="1"/>
    <col min="11522" max="11522" width="17.85546875" style="3" customWidth="1"/>
    <col min="11523" max="11523" width="42.85546875" style="3" customWidth="1"/>
    <col min="11524" max="11524" width="25.85546875" style="3" customWidth="1"/>
    <col min="11525" max="11528" width="15.7109375" style="3" customWidth="1"/>
    <col min="11529" max="11529" width="16.7109375" style="3" customWidth="1"/>
    <col min="11530" max="11530" width="19.42578125" style="3" bestFit="1" customWidth="1"/>
    <col min="11531" max="11531" width="14" style="3" customWidth="1"/>
    <col min="11532" max="11532" width="13.5703125" style="3" bestFit="1" customWidth="1"/>
    <col min="11533" max="11776" width="9.140625" style="3"/>
    <col min="11777" max="11777" width="5.85546875" style="3" customWidth="1"/>
    <col min="11778" max="11778" width="17.85546875" style="3" customWidth="1"/>
    <col min="11779" max="11779" width="42.85546875" style="3" customWidth="1"/>
    <col min="11780" max="11780" width="25.85546875" style="3" customWidth="1"/>
    <col min="11781" max="11784" width="15.7109375" style="3" customWidth="1"/>
    <col min="11785" max="11785" width="16.7109375" style="3" customWidth="1"/>
    <col min="11786" max="11786" width="19.42578125" style="3" bestFit="1" customWidth="1"/>
    <col min="11787" max="11787" width="14" style="3" customWidth="1"/>
    <col min="11788" max="11788" width="13.5703125" style="3" bestFit="1" customWidth="1"/>
    <col min="11789" max="12032" width="9.140625" style="3"/>
    <col min="12033" max="12033" width="5.85546875" style="3" customWidth="1"/>
    <col min="12034" max="12034" width="17.85546875" style="3" customWidth="1"/>
    <col min="12035" max="12035" width="42.85546875" style="3" customWidth="1"/>
    <col min="12036" max="12036" width="25.85546875" style="3" customWidth="1"/>
    <col min="12037" max="12040" width="15.7109375" style="3" customWidth="1"/>
    <col min="12041" max="12041" width="16.7109375" style="3" customWidth="1"/>
    <col min="12042" max="12042" width="19.42578125" style="3" bestFit="1" customWidth="1"/>
    <col min="12043" max="12043" width="14" style="3" customWidth="1"/>
    <col min="12044" max="12044" width="13.5703125" style="3" bestFit="1" customWidth="1"/>
    <col min="12045" max="12288" width="9.140625" style="3"/>
    <col min="12289" max="12289" width="5.85546875" style="3" customWidth="1"/>
    <col min="12290" max="12290" width="17.85546875" style="3" customWidth="1"/>
    <col min="12291" max="12291" width="42.85546875" style="3" customWidth="1"/>
    <col min="12292" max="12292" width="25.85546875" style="3" customWidth="1"/>
    <col min="12293" max="12296" width="15.7109375" style="3" customWidth="1"/>
    <col min="12297" max="12297" width="16.7109375" style="3" customWidth="1"/>
    <col min="12298" max="12298" width="19.42578125" style="3" bestFit="1" customWidth="1"/>
    <col min="12299" max="12299" width="14" style="3" customWidth="1"/>
    <col min="12300" max="12300" width="13.5703125" style="3" bestFit="1" customWidth="1"/>
    <col min="12301" max="12544" width="9.140625" style="3"/>
    <col min="12545" max="12545" width="5.85546875" style="3" customWidth="1"/>
    <col min="12546" max="12546" width="17.85546875" style="3" customWidth="1"/>
    <col min="12547" max="12547" width="42.85546875" style="3" customWidth="1"/>
    <col min="12548" max="12548" width="25.85546875" style="3" customWidth="1"/>
    <col min="12549" max="12552" width="15.7109375" style="3" customWidth="1"/>
    <col min="12553" max="12553" width="16.7109375" style="3" customWidth="1"/>
    <col min="12554" max="12554" width="19.42578125" style="3" bestFit="1" customWidth="1"/>
    <col min="12555" max="12555" width="14" style="3" customWidth="1"/>
    <col min="12556" max="12556" width="13.5703125" style="3" bestFit="1" customWidth="1"/>
    <col min="12557" max="12800" width="9.140625" style="3"/>
    <col min="12801" max="12801" width="5.85546875" style="3" customWidth="1"/>
    <col min="12802" max="12802" width="17.85546875" style="3" customWidth="1"/>
    <col min="12803" max="12803" width="42.85546875" style="3" customWidth="1"/>
    <col min="12804" max="12804" width="25.85546875" style="3" customWidth="1"/>
    <col min="12805" max="12808" width="15.7109375" style="3" customWidth="1"/>
    <col min="12809" max="12809" width="16.7109375" style="3" customWidth="1"/>
    <col min="12810" max="12810" width="19.42578125" style="3" bestFit="1" customWidth="1"/>
    <col min="12811" max="12811" width="14" style="3" customWidth="1"/>
    <col min="12812" max="12812" width="13.5703125" style="3" bestFit="1" customWidth="1"/>
    <col min="12813" max="13056" width="9.140625" style="3"/>
    <col min="13057" max="13057" width="5.85546875" style="3" customWidth="1"/>
    <col min="13058" max="13058" width="17.85546875" style="3" customWidth="1"/>
    <col min="13059" max="13059" width="42.85546875" style="3" customWidth="1"/>
    <col min="13060" max="13060" width="25.85546875" style="3" customWidth="1"/>
    <col min="13061" max="13064" width="15.7109375" style="3" customWidth="1"/>
    <col min="13065" max="13065" width="16.7109375" style="3" customWidth="1"/>
    <col min="13066" max="13066" width="19.42578125" style="3" bestFit="1" customWidth="1"/>
    <col min="13067" max="13067" width="14" style="3" customWidth="1"/>
    <col min="13068" max="13068" width="13.5703125" style="3" bestFit="1" customWidth="1"/>
    <col min="13069" max="13312" width="9.140625" style="3"/>
    <col min="13313" max="13313" width="5.85546875" style="3" customWidth="1"/>
    <col min="13314" max="13314" width="17.85546875" style="3" customWidth="1"/>
    <col min="13315" max="13315" width="42.85546875" style="3" customWidth="1"/>
    <col min="13316" max="13316" width="25.85546875" style="3" customWidth="1"/>
    <col min="13317" max="13320" width="15.7109375" style="3" customWidth="1"/>
    <col min="13321" max="13321" width="16.7109375" style="3" customWidth="1"/>
    <col min="13322" max="13322" width="19.42578125" style="3" bestFit="1" customWidth="1"/>
    <col min="13323" max="13323" width="14" style="3" customWidth="1"/>
    <col min="13324" max="13324" width="13.5703125" style="3" bestFit="1" customWidth="1"/>
    <col min="13325" max="13568" width="9.140625" style="3"/>
    <col min="13569" max="13569" width="5.85546875" style="3" customWidth="1"/>
    <col min="13570" max="13570" width="17.85546875" style="3" customWidth="1"/>
    <col min="13571" max="13571" width="42.85546875" style="3" customWidth="1"/>
    <col min="13572" max="13572" width="25.85546875" style="3" customWidth="1"/>
    <col min="13573" max="13576" width="15.7109375" style="3" customWidth="1"/>
    <col min="13577" max="13577" width="16.7109375" style="3" customWidth="1"/>
    <col min="13578" max="13578" width="19.42578125" style="3" bestFit="1" customWidth="1"/>
    <col min="13579" max="13579" width="14" style="3" customWidth="1"/>
    <col min="13580" max="13580" width="13.5703125" style="3" bestFit="1" customWidth="1"/>
    <col min="13581" max="13824" width="9.140625" style="3"/>
    <col min="13825" max="13825" width="5.85546875" style="3" customWidth="1"/>
    <col min="13826" max="13826" width="17.85546875" style="3" customWidth="1"/>
    <col min="13827" max="13827" width="42.85546875" style="3" customWidth="1"/>
    <col min="13828" max="13828" width="25.85546875" style="3" customWidth="1"/>
    <col min="13829" max="13832" width="15.7109375" style="3" customWidth="1"/>
    <col min="13833" max="13833" width="16.7109375" style="3" customWidth="1"/>
    <col min="13834" max="13834" width="19.42578125" style="3" bestFit="1" customWidth="1"/>
    <col min="13835" max="13835" width="14" style="3" customWidth="1"/>
    <col min="13836" max="13836" width="13.5703125" style="3" bestFit="1" customWidth="1"/>
    <col min="13837" max="14080" width="9.140625" style="3"/>
    <col min="14081" max="14081" width="5.85546875" style="3" customWidth="1"/>
    <col min="14082" max="14082" width="17.85546875" style="3" customWidth="1"/>
    <col min="14083" max="14083" width="42.85546875" style="3" customWidth="1"/>
    <col min="14084" max="14084" width="25.85546875" style="3" customWidth="1"/>
    <col min="14085" max="14088" width="15.7109375" style="3" customWidth="1"/>
    <col min="14089" max="14089" width="16.7109375" style="3" customWidth="1"/>
    <col min="14090" max="14090" width="19.42578125" style="3" bestFit="1" customWidth="1"/>
    <col min="14091" max="14091" width="14" style="3" customWidth="1"/>
    <col min="14092" max="14092" width="13.5703125" style="3" bestFit="1" customWidth="1"/>
    <col min="14093" max="14336" width="9.140625" style="3"/>
    <col min="14337" max="14337" width="5.85546875" style="3" customWidth="1"/>
    <col min="14338" max="14338" width="17.85546875" style="3" customWidth="1"/>
    <col min="14339" max="14339" width="42.85546875" style="3" customWidth="1"/>
    <col min="14340" max="14340" width="25.85546875" style="3" customWidth="1"/>
    <col min="14341" max="14344" width="15.7109375" style="3" customWidth="1"/>
    <col min="14345" max="14345" width="16.7109375" style="3" customWidth="1"/>
    <col min="14346" max="14346" width="19.42578125" style="3" bestFit="1" customWidth="1"/>
    <col min="14347" max="14347" width="14" style="3" customWidth="1"/>
    <col min="14348" max="14348" width="13.5703125" style="3" bestFit="1" customWidth="1"/>
    <col min="14349" max="14592" width="9.140625" style="3"/>
    <col min="14593" max="14593" width="5.85546875" style="3" customWidth="1"/>
    <col min="14594" max="14594" width="17.85546875" style="3" customWidth="1"/>
    <col min="14595" max="14595" width="42.85546875" style="3" customWidth="1"/>
    <col min="14596" max="14596" width="25.85546875" style="3" customWidth="1"/>
    <col min="14597" max="14600" width="15.7109375" style="3" customWidth="1"/>
    <col min="14601" max="14601" width="16.7109375" style="3" customWidth="1"/>
    <col min="14602" max="14602" width="19.42578125" style="3" bestFit="1" customWidth="1"/>
    <col min="14603" max="14603" width="14" style="3" customWidth="1"/>
    <col min="14604" max="14604" width="13.5703125" style="3" bestFit="1" customWidth="1"/>
    <col min="14605" max="14848" width="9.140625" style="3"/>
    <col min="14849" max="14849" width="5.85546875" style="3" customWidth="1"/>
    <col min="14850" max="14850" width="17.85546875" style="3" customWidth="1"/>
    <col min="14851" max="14851" width="42.85546875" style="3" customWidth="1"/>
    <col min="14852" max="14852" width="25.85546875" style="3" customWidth="1"/>
    <col min="14853" max="14856" width="15.7109375" style="3" customWidth="1"/>
    <col min="14857" max="14857" width="16.7109375" style="3" customWidth="1"/>
    <col min="14858" max="14858" width="19.42578125" style="3" bestFit="1" customWidth="1"/>
    <col min="14859" max="14859" width="14" style="3" customWidth="1"/>
    <col min="14860" max="14860" width="13.5703125" style="3" bestFit="1" customWidth="1"/>
    <col min="14861" max="15104" width="9.140625" style="3"/>
    <col min="15105" max="15105" width="5.85546875" style="3" customWidth="1"/>
    <col min="15106" max="15106" width="17.85546875" style="3" customWidth="1"/>
    <col min="15107" max="15107" width="42.85546875" style="3" customWidth="1"/>
    <col min="15108" max="15108" width="25.85546875" style="3" customWidth="1"/>
    <col min="15109" max="15112" width="15.7109375" style="3" customWidth="1"/>
    <col min="15113" max="15113" width="16.7109375" style="3" customWidth="1"/>
    <col min="15114" max="15114" width="19.42578125" style="3" bestFit="1" customWidth="1"/>
    <col min="15115" max="15115" width="14" style="3" customWidth="1"/>
    <col min="15116" max="15116" width="13.5703125" style="3" bestFit="1" customWidth="1"/>
    <col min="15117" max="15360" width="9.140625" style="3"/>
    <col min="15361" max="15361" width="5.85546875" style="3" customWidth="1"/>
    <col min="15362" max="15362" width="17.85546875" style="3" customWidth="1"/>
    <col min="15363" max="15363" width="42.85546875" style="3" customWidth="1"/>
    <col min="15364" max="15364" width="25.85546875" style="3" customWidth="1"/>
    <col min="15365" max="15368" width="15.7109375" style="3" customWidth="1"/>
    <col min="15369" max="15369" width="16.7109375" style="3" customWidth="1"/>
    <col min="15370" max="15370" width="19.42578125" style="3" bestFit="1" customWidth="1"/>
    <col min="15371" max="15371" width="14" style="3" customWidth="1"/>
    <col min="15372" max="15372" width="13.5703125" style="3" bestFit="1" customWidth="1"/>
    <col min="15373" max="15616" width="9.140625" style="3"/>
    <col min="15617" max="15617" width="5.85546875" style="3" customWidth="1"/>
    <col min="15618" max="15618" width="17.85546875" style="3" customWidth="1"/>
    <col min="15619" max="15619" width="42.85546875" style="3" customWidth="1"/>
    <col min="15620" max="15620" width="25.85546875" style="3" customWidth="1"/>
    <col min="15621" max="15624" width="15.7109375" style="3" customWidth="1"/>
    <col min="15625" max="15625" width="16.7109375" style="3" customWidth="1"/>
    <col min="15626" max="15626" width="19.42578125" style="3" bestFit="1" customWidth="1"/>
    <col min="15627" max="15627" width="14" style="3" customWidth="1"/>
    <col min="15628" max="15628" width="13.5703125" style="3" bestFit="1" customWidth="1"/>
    <col min="15629" max="15872" width="9.140625" style="3"/>
    <col min="15873" max="15873" width="5.85546875" style="3" customWidth="1"/>
    <col min="15874" max="15874" width="17.85546875" style="3" customWidth="1"/>
    <col min="15875" max="15875" width="42.85546875" style="3" customWidth="1"/>
    <col min="15876" max="15876" width="25.85546875" style="3" customWidth="1"/>
    <col min="15877" max="15880" width="15.7109375" style="3" customWidth="1"/>
    <col min="15881" max="15881" width="16.7109375" style="3" customWidth="1"/>
    <col min="15882" max="15882" width="19.42578125" style="3" bestFit="1" customWidth="1"/>
    <col min="15883" max="15883" width="14" style="3" customWidth="1"/>
    <col min="15884" max="15884" width="13.5703125" style="3" bestFit="1" customWidth="1"/>
    <col min="15885" max="16128" width="9.140625" style="3"/>
    <col min="16129" max="16129" width="5.85546875" style="3" customWidth="1"/>
    <col min="16130" max="16130" width="17.85546875" style="3" customWidth="1"/>
    <col min="16131" max="16131" width="42.85546875" style="3" customWidth="1"/>
    <col min="16132" max="16132" width="25.85546875" style="3" customWidth="1"/>
    <col min="16133" max="16136" width="15.7109375" style="3" customWidth="1"/>
    <col min="16137" max="16137" width="16.7109375" style="3" customWidth="1"/>
    <col min="16138" max="16138" width="19.42578125" style="3" bestFit="1" customWidth="1"/>
    <col min="16139" max="16139" width="14" style="3" customWidth="1"/>
    <col min="16140" max="16140" width="13.5703125" style="3" bestFit="1" customWidth="1"/>
    <col min="16141" max="16384" width="9.140625" style="3"/>
  </cols>
  <sheetData>
    <row r="1" spans="1:10" x14ac:dyDescent="0.25">
      <c r="C1" s="88"/>
      <c r="I1" s="36" t="s">
        <v>106</v>
      </c>
    </row>
    <row r="2" spans="1:10" x14ac:dyDescent="0.25">
      <c r="C2" s="88"/>
    </row>
    <row r="3" spans="1:10" ht="28.5" customHeight="1" x14ac:dyDescent="0.25">
      <c r="G3" s="125" t="s">
        <v>86</v>
      </c>
      <c r="H3" s="125"/>
      <c r="I3" s="125"/>
    </row>
    <row r="4" spans="1:10" ht="28.5" customHeight="1" x14ac:dyDescent="0.25">
      <c r="C4" s="73"/>
      <c r="G4" s="125" t="s">
        <v>85</v>
      </c>
      <c r="H4" s="125"/>
      <c r="I4" s="125"/>
    </row>
    <row r="5" spans="1:10" ht="28.5" customHeight="1" x14ac:dyDescent="0.25">
      <c r="A5" s="3"/>
      <c r="B5" s="135" t="s">
        <v>66</v>
      </c>
      <c r="C5" s="135"/>
      <c r="D5" s="135"/>
      <c r="E5" s="135"/>
      <c r="F5" s="135"/>
      <c r="G5" s="135"/>
      <c r="H5" s="135"/>
      <c r="I5" s="135"/>
      <c r="J5" s="135"/>
    </row>
    <row r="6" spans="1:10" ht="36" customHeight="1" x14ac:dyDescent="0.25">
      <c r="A6" s="126" t="s">
        <v>77</v>
      </c>
      <c r="B6" s="144"/>
      <c r="C6" s="144"/>
      <c r="D6" s="144"/>
      <c r="E6" s="144"/>
      <c r="F6" s="144"/>
      <c r="G6" s="144"/>
      <c r="H6" s="144"/>
      <c r="I6" s="144"/>
    </row>
    <row r="7" spans="1:10" s="49" customFormat="1" ht="83.25" customHeight="1" x14ac:dyDescent="0.25">
      <c r="B7" s="5" t="s">
        <v>0</v>
      </c>
      <c r="C7" s="50" t="s">
        <v>51</v>
      </c>
      <c r="D7" s="50" t="s">
        <v>52</v>
      </c>
    </row>
    <row r="8" spans="1:10" s="49" customFormat="1" ht="50.25" customHeight="1" x14ac:dyDescent="0.25">
      <c r="B8" s="45"/>
      <c r="C8" s="45"/>
      <c r="D8" s="46"/>
    </row>
    <row r="9" spans="1:10" ht="18.75" customHeight="1" x14ac:dyDescent="0.25">
      <c r="A9" s="146" t="s">
        <v>5</v>
      </c>
      <c r="B9" s="146"/>
      <c r="C9" s="146"/>
      <c r="D9" s="146"/>
      <c r="E9" s="146"/>
      <c r="F9" s="146"/>
      <c r="G9" s="146"/>
      <c r="H9" s="146"/>
      <c r="I9" s="146"/>
    </row>
    <row r="10" spans="1:10" ht="15.75" x14ac:dyDescent="0.25">
      <c r="A10" s="146"/>
      <c r="B10" s="146"/>
      <c r="C10" s="146"/>
      <c r="D10" s="146"/>
      <c r="E10" s="146"/>
      <c r="F10" s="146"/>
      <c r="G10" s="146"/>
      <c r="H10" s="146"/>
      <c r="I10" s="146"/>
    </row>
    <row r="11" spans="1:10" s="13" customFormat="1" ht="48.75" customHeight="1" x14ac:dyDescent="0.25">
      <c r="A11" s="141" t="s">
        <v>6</v>
      </c>
      <c r="B11" s="141" t="s">
        <v>7</v>
      </c>
      <c r="C11" s="142" t="s">
        <v>8</v>
      </c>
      <c r="D11" s="141" t="s">
        <v>9</v>
      </c>
      <c r="E11" s="141" t="s">
        <v>10</v>
      </c>
      <c r="F11" s="141"/>
      <c r="G11" s="141"/>
      <c r="H11" s="141"/>
      <c r="I11" s="143" t="s">
        <v>11</v>
      </c>
    </row>
    <row r="12" spans="1:10" s="13" customFormat="1" ht="37.5" x14ac:dyDescent="0.25">
      <c r="A12" s="141"/>
      <c r="B12" s="141"/>
      <c r="C12" s="142"/>
      <c r="D12" s="141"/>
      <c r="E12" s="51" t="s">
        <v>12</v>
      </c>
      <c r="F12" s="51" t="s">
        <v>13</v>
      </c>
      <c r="G12" s="51" t="s">
        <v>14</v>
      </c>
      <c r="H12" s="51" t="s">
        <v>15</v>
      </c>
      <c r="I12" s="143"/>
    </row>
    <row r="13" spans="1:10" s="13" customFormat="1" ht="39" customHeight="1" x14ac:dyDescent="0.25">
      <c r="A13" s="141"/>
      <c r="B13" s="141"/>
      <c r="C13" s="142"/>
      <c r="D13" s="140" t="s">
        <v>16</v>
      </c>
      <c r="E13" s="140"/>
      <c r="F13" s="140"/>
      <c r="G13" s="140"/>
      <c r="H13" s="140"/>
      <c r="I13" s="140"/>
    </row>
    <row r="14" spans="1:10" ht="15.75" x14ac:dyDescent="0.2">
      <c r="A14" s="137">
        <v>1</v>
      </c>
      <c r="B14" s="137">
        <v>346</v>
      </c>
      <c r="C14" s="147" t="s">
        <v>17</v>
      </c>
      <c r="D14" s="15" t="s">
        <v>18</v>
      </c>
      <c r="E14" s="16">
        <v>13118</v>
      </c>
      <c r="F14" s="41">
        <v>14385</v>
      </c>
      <c r="G14" s="41">
        <v>15652</v>
      </c>
      <c r="H14" s="41">
        <v>16919</v>
      </c>
      <c r="I14" s="16"/>
    </row>
    <row r="15" spans="1:10" ht="15.75" x14ac:dyDescent="0.2">
      <c r="A15" s="137"/>
      <c r="B15" s="137"/>
      <c r="C15" s="148"/>
      <c r="D15" s="15" t="s">
        <v>19</v>
      </c>
      <c r="E15" s="16">
        <v>4853.66</v>
      </c>
      <c r="F15" s="41">
        <f>0.37*F14</f>
        <v>5322.45</v>
      </c>
      <c r="G15" s="41">
        <f>0.37*G14</f>
        <v>5791.24</v>
      </c>
      <c r="H15" s="41">
        <f>0.37*H14</f>
        <v>6260.03</v>
      </c>
      <c r="I15" s="16"/>
    </row>
    <row r="16" spans="1:10" ht="15.75" x14ac:dyDescent="0.25">
      <c r="A16" s="137"/>
      <c r="B16" s="137"/>
      <c r="C16" s="148"/>
      <c r="D16" s="18" t="s">
        <v>20</v>
      </c>
      <c r="E16" s="19">
        <f>SUM(E14:E15)</f>
        <v>17971.66</v>
      </c>
      <c r="F16" s="19">
        <f>SUM(F14:F15)</f>
        <v>19707.45</v>
      </c>
      <c r="G16" s="19">
        <f>SUM(G14:G15)</f>
        <v>21443.239999999998</v>
      </c>
      <c r="H16" s="19">
        <f>SUM(H14:H15)</f>
        <v>23179.03</v>
      </c>
      <c r="I16" s="16"/>
    </row>
    <row r="17" spans="1:9" ht="15.75" x14ac:dyDescent="0.25">
      <c r="A17" s="137"/>
      <c r="B17" s="137"/>
      <c r="C17" s="148"/>
      <c r="D17" s="20" t="s">
        <v>21</v>
      </c>
      <c r="E17" s="21">
        <f>[1]ГИС_тайл_деньги!F10</f>
        <v>11</v>
      </c>
      <c r="F17" s="21">
        <f>[1]ГИС_тайл_деньги!G10</f>
        <v>10</v>
      </c>
      <c r="G17" s="21">
        <f>[1]ГИС_тайл_деньги!H10</f>
        <v>41</v>
      </c>
      <c r="H17" s="21">
        <f>[1]ГИС_тайл_деньги!I10</f>
        <v>41</v>
      </c>
      <c r="I17" s="21">
        <f>SUM(E17:H17)</f>
        <v>103</v>
      </c>
    </row>
    <row r="18" spans="1:9" ht="15.75" x14ac:dyDescent="0.25">
      <c r="A18" s="137"/>
      <c r="B18" s="137"/>
      <c r="C18" s="148"/>
      <c r="D18" s="22" t="s">
        <v>11</v>
      </c>
      <c r="E18" s="23">
        <f>(E14*$C$8*$B$8+$D$8*$C$8+E15*$B$8)*E17</f>
        <v>0</v>
      </c>
      <c r="F18" s="23">
        <f>(F14*$C$8*$B$8+$D$8*$C$8+F15*$B$8)*F17</f>
        <v>0</v>
      </c>
      <c r="G18" s="23">
        <f>(G14*$C$8*$B$8+$D$8*$C$8+G15*$B$8)*G17</f>
        <v>0</v>
      </c>
      <c r="H18" s="23">
        <f>(H14*$C$8*$B$8+$D$8*$C$8+H15*$B$8)*H17</f>
        <v>0</v>
      </c>
      <c r="I18" s="23">
        <f>SUM(E18:H18)</f>
        <v>0</v>
      </c>
    </row>
    <row r="19" spans="1:9" ht="15.75" x14ac:dyDescent="0.2">
      <c r="A19" s="137">
        <v>2</v>
      </c>
      <c r="B19" s="137">
        <v>102</v>
      </c>
      <c r="C19" s="147" t="s">
        <v>22</v>
      </c>
      <c r="D19" s="15" t="s">
        <v>18</v>
      </c>
      <c r="E19" s="16">
        <v>18717</v>
      </c>
      <c r="F19" s="41">
        <v>19978</v>
      </c>
      <c r="G19" s="41">
        <v>23808</v>
      </c>
      <c r="H19" s="41">
        <v>26341</v>
      </c>
      <c r="I19" s="16"/>
    </row>
    <row r="20" spans="1:9" ht="15.75" x14ac:dyDescent="0.2">
      <c r="A20" s="137"/>
      <c r="B20" s="137"/>
      <c r="C20" s="148"/>
      <c r="D20" s="15" t="s">
        <v>19</v>
      </c>
      <c r="E20" s="16">
        <v>6925</v>
      </c>
      <c r="F20" s="41">
        <v>7392</v>
      </c>
      <c r="G20" s="41">
        <v>8809</v>
      </c>
      <c r="H20" s="41">
        <v>9746</v>
      </c>
      <c r="I20" s="16"/>
    </row>
    <row r="21" spans="1:9" ht="15.75" x14ac:dyDescent="0.25">
      <c r="A21" s="137"/>
      <c r="B21" s="137"/>
      <c r="C21" s="148"/>
      <c r="D21" s="18" t="s">
        <v>20</v>
      </c>
      <c r="E21" s="19">
        <f>SUM(E19:E20)</f>
        <v>25642</v>
      </c>
      <c r="F21" s="19">
        <f>SUM(F19:F20)</f>
        <v>27370</v>
      </c>
      <c r="G21" s="19">
        <f>SUM(G19:G20)</f>
        <v>32617</v>
      </c>
      <c r="H21" s="19">
        <f>SUM(H19:H20)</f>
        <v>36087</v>
      </c>
      <c r="I21" s="16"/>
    </row>
    <row r="22" spans="1:9" ht="15.75" x14ac:dyDescent="0.25">
      <c r="A22" s="137"/>
      <c r="B22" s="137"/>
      <c r="C22" s="148"/>
      <c r="D22" s="20" t="s">
        <v>21</v>
      </c>
      <c r="E22" s="21">
        <f>[1]ГИС_тайл_деньги!F15</f>
        <v>3</v>
      </c>
      <c r="F22" s="21">
        <f>[1]ГИС_тайл_деньги!G15</f>
        <v>3</v>
      </c>
      <c r="G22" s="21">
        <f>[1]ГИС_тайл_деньги!H15</f>
        <v>13</v>
      </c>
      <c r="H22" s="21">
        <f>[1]ГИС_тайл_деньги!I15</f>
        <v>13</v>
      </c>
      <c r="I22" s="21">
        <f>SUM(E22:H22)</f>
        <v>32</v>
      </c>
    </row>
    <row r="23" spans="1:9" ht="15.75" x14ac:dyDescent="0.25">
      <c r="A23" s="137"/>
      <c r="B23" s="137"/>
      <c r="C23" s="148"/>
      <c r="D23" s="22" t="s">
        <v>11</v>
      </c>
      <c r="E23" s="23">
        <f>(E19*$C$8*$B$8+$D$8*$C$8+E20*$B$8)*E22</f>
        <v>0</v>
      </c>
      <c r="F23" s="23">
        <f>(F19*$C$8*$B$8+$D$8*$C$8+F20*$B$8)*F22</f>
        <v>0</v>
      </c>
      <c r="G23" s="23">
        <f>(G19*$C$8*$B$8+$D$8*$C$8+G20*$B$8)*G22</f>
        <v>0</v>
      </c>
      <c r="H23" s="23">
        <f>(H19*$C$8*$B$8+$D$8*$C$8+H20*$B$8)*H22</f>
        <v>0</v>
      </c>
      <c r="I23" s="23">
        <f>SUM(E23:H23)</f>
        <v>0</v>
      </c>
    </row>
    <row r="24" spans="1:9" ht="15.75" x14ac:dyDescent="0.2">
      <c r="A24" s="137">
        <v>3</v>
      </c>
      <c r="B24" s="137">
        <v>108</v>
      </c>
      <c r="C24" s="147" t="s">
        <v>23</v>
      </c>
      <c r="D24" s="15" t="s">
        <v>18</v>
      </c>
      <c r="E24" s="16">
        <v>18340</v>
      </c>
      <c r="F24" s="41">
        <v>21094</v>
      </c>
      <c r="G24" s="41">
        <v>22559</v>
      </c>
      <c r="H24" s="41">
        <v>24870</v>
      </c>
      <c r="I24" s="16"/>
    </row>
    <row r="25" spans="1:9" ht="15.75" x14ac:dyDescent="0.2">
      <c r="A25" s="137"/>
      <c r="B25" s="137"/>
      <c r="C25" s="148"/>
      <c r="D25" s="15" t="s">
        <v>19</v>
      </c>
      <c r="E25" s="16">
        <v>6786</v>
      </c>
      <c r="F25" s="41">
        <v>7805</v>
      </c>
      <c r="G25" s="41">
        <v>8347</v>
      </c>
      <c r="H25" s="41">
        <v>9202</v>
      </c>
      <c r="I25" s="16"/>
    </row>
    <row r="26" spans="1:9" ht="15.75" x14ac:dyDescent="0.25">
      <c r="A26" s="137"/>
      <c r="B26" s="137"/>
      <c r="C26" s="148"/>
      <c r="D26" s="18" t="s">
        <v>20</v>
      </c>
      <c r="E26" s="19">
        <f>SUM(E24:E25)</f>
        <v>25126</v>
      </c>
      <c r="F26" s="19">
        <f>SUM(F24:F25)</f>
        <v>28899</v>
      </c>
      <c r="G26" s="19">
        <f>SUM(G24:G25)</f>
        <v>30906</v>
      </c>
      <c r="H26" s="19">
        <f>SUM(H24:H25)</f>
        <v>34072</v>
      </c>
      <c r="I26" s="16"/>
    </row>
    <row r="27" spans="1:9" ht="15.75" x14ac:dyDescent="0.25">
      <c r="A27" s="137"/>
      <c r="B27" s="137"/>
      <c r="C27" s="148"/>
      <c r="D27" s="20" t="s">
        <v>21</v>
      </c>
      <c r="E27" s="21">
        <f>[1]ГИС_тайл_деньги!F20</f>
        <v>1</v>
      </c>
      <c r="F27" s="21">
        <f>[1]ГИС_тайл_деньги!G20</f>
        <v>1</v>
      </c>
      <c r="G27" s="21">
        <f>[1]ГИС_тайл_деньги!H20</f>
        <v>2</v>
      </c>
      <c r="H27" s="21">
        <f>[1]ГИС_тайл_деньги!I20</f>
        <v>2</v>
      </c>
      <c r="I27" s="21">
        <f>SUM(E27:H27)</f>
        <v>6</v>
      </c>
    </row>
    <row r="28" spans="1:9" ht="15.75" x14ac:dyDescent="0.25">
      <c r="A28" s="137"/>
      <c r="B28" s="137"/>
      <c r="C28" s="148"/>
      <c r="D28" s="22" t="s">
        <v>11</v>
      </c>
      <c r="E28" s="23">
        <f>(E24*$C$8*$B$8+$D$8*$C$8+E25*$B$8)*E27</f>
        <v>0</v>
      </c>
      <c r="F28" s="23">
        <f>(F24*$C$8*$B$8+$D$8*$C$8+F25*$B$8)*F27</f>
        <v>0</v>
      </c>
      <c r="G28" s="23">
        <f>(G24*$C$8*$B$8+$D$8*$C$8+G25*$B$8)*G27</f>
        <v>0</v>
      </c>
      <c r="H28" s="23">
        <f>(H24*$C$8*$B$8+$D$8*$C$8+H25*$B$8)*H27</f>
        <v>0</v>
      </c>
      <c r="I28" s="23">
        <f>SUM(E28:H28)</f>
        <v>0</v>
      </c>
    </row>
    <row r="29" spans="1:9" ht="15.75" x14ac:dyDescent="0.2">
      <c r="A29" s="137">
        <v>4</v>
      </c>
      <c r="B29" s="137">
        <v>109</v>
      </c>
      <c r="C29" s="147" t="s">
        <v>25</v>
      </c>
      <c r="D29" s="15" t="s">
        <v>18</v>
      </c>
      <c r="E29" s="16">
        <v>4396</v>
      </c>
      <c r="F29" s="41">
        <v>4859</v>
      </c>
      <c r="G29" s="41">
        <v>5322</v>
      </c>
      <c r="H29" s="41">
        <v>5785</v>
      </c>
      <c r="I29" s="16"/>
    </row>
    <row r="30" spans="1:9" ht="15.75" x14ac:dyDescent="0.2">
      <c r="A30" s="137"/>
      <c r="B30" s="137"/>
      <c r="C30" s="148"/>
      <c r="D30" s="15" t="s">
        <v>19</v>
      </c>
      <c r="E30" s="16"/>
      <c r="F30" s="41"/>
      <c r="G30" s="41"/>
      <c r="H30" s="41"/>
      <c r="I30" s="16"/>
    </row>
    <row r="31" spans="1:9" ht="15.75" x14ac:dyDescent="0.25">
      <c r="A31" s="137"/>
      <c r="B31" s="137"/>
      <c r="C31" s="148"/>
      <c r="D31" s="18" t="s">
        <v>20</v>
      </c>
      <c r="E31" s="19">
        <f>SUM(E29:E30)</f>
        <v>4396</v>
      </c>
      <c r="F31" s="19">
        <f>SUM(F29:F30)</f>
        <v>4859</v>
      </c>
      <c r="G31" s="19">
        <f>SUM(G29:G30)</f>
        <v>5322</v>
      </c>
      <c r="H31" s="19">
        <f>SUM(H29:H30)</f>
        <v>5785</v>
      </c>
      <c r="I31" s="16"/>
    </row>
    <row r="32" spans="1:9" ht="15.75" x14ac:dyDescent="0.25">
      <c r="A32" s="137"/>
      <c r="B32" s="137"/>
      <c r="C32" s="148"/>
      <c r="D32" s="20" t="s">
        <v>21</v>
      </c>
      <c r="E32" s="21">
        <f>[1]ГИС_тайл_деньги!F30</f>
        <v>1</v>
      </c>
      <c r="F32" s="21">
        <f>[1]ГИС_тайл_деньги!G30</f>
        <v>1</v>
      </c>
      <c r="G32" s="21">
        <f>[1]ГИС_тайл_деньги!H30</f>
        <v>5</v>
      </c>
      <c r="H32" s="21">
        <f>[1]ГИС_тайл_деньги!I30</f>
        <v>5</v>
      </c>
      <c r="I32" s="21">
        <f>SUM(E32:H32)</f>
        <v>12</v>
      </c>
    </row>
    <row r="33" spans="1:9" ht="15.75" x14ac:dyDescent="0.25">
      <c r="A33" s="137"/>
      <c r="B33" s="137"/>
      <c r="C33" s="148"/>
      <c r="D33" s="22" t="s">
        <v>11</v>
      </c>
      <c r="E33" s="23">
        <f>(E29*$C$8*$B$8+$D$8*$C$8+E30*$B$8)*E32</f>
        <v>0</v>
      </c>
      <c r="F33" s="23">
        <f>(F29*$C$8*$B$8+$D$8*$C$8+F30*$B$8)*F32</f>
        <v>0</v>
      </c>
      <c r="G33" s="23">
        <f>(G29*$C$8*$B$8+$D$8*$C$8+G30*$B$8)*G32</f>
        <v>0</v>
      </c>
      <c r="H33" s="23">
        <f>(H29*$C$8*$B$8+$D$8*$C$8+H30*$B$8)*H32</f>
        <v>0</v>
      </c>
      <c r="I33" s="23">
        <f>SUM(E33:H33)</f>
        <v>0</v>
      </c>
    </row>
    <row r="34" spans="1:9" ht="15.75" x14ac:dyDescent="0.2">
      <c r="A34" s="137">
        <v>5</v>
      </c>
      <c r="B34" s="137">
        <v>174</v>
      </c>
      <c r="C34" s="147" t="s">
        <v>27</v>
      </c>
      <c r="D34" s="15" t="s">
        <v>18</v>
      </c>
      <c r="E34" s="16">
        <v>337922</v>
      </c>
      <c r="F34" s="41">
        <f>E34</f>
        <v>337922</v>
      </c>
      <c r="G34" s="41">
        <f>E34</f>
        <v>337922</v>
      </c>
      <c r="H34" s="41">
        <f>E34</f>
        <v>337922</v>
      </c>
      <c r="I34" s="16"/>
    </row>
    <row r="35" spans="1:9" ht="15.75" x14ac:dyDescent="0.2">
      <c r="A35" s="137"/>
      <c r="B35" s="137"/>
      <c r="C35" s="148"/>
      <c r="D35" s="15" t="s">
        <v>19</v>
      </c>
      <c r="E35" s="16">
        <v>101377</v>
      </c>
      <c r="F35" s="41">
        <f>E35</f>
        <v>101377</v>
      </c>
      <c r="G35" s="41">
        <f>E35</f>
        <v>101377</v>
      </c>
      <c r="H35" s="41">
        <f>E35</f>
        <v>101377</v>
      </c>
      <c r="I35" s="16"/>
    </row>
    <row r="36" spans="1:9" ht="15.75" x14ac:dyDescent="0.25">
      <c r="A36" s="137"/>
      <c r="B36" s="137"/>
      <c r="C36" s="148"/>
      <c r="D36" s="18" t="s">
        <v>20</v>
      </c>
      <c r="E36" s="19">
        <f>SUM(E34:E35)</f>
        <v>439299</v>
      </c>
      <c r="F36" s="19">
        <f>SUM(F34:F35)</f>
        <v>439299</v>
      </c>
      <c r="G36" s="19">
        <f>SUM(G34:G35)</f>
        <v>439299</v>
      </c>
      <c r="H36" s="19">
        <f>SUM(H34:H35)</f>
        <v>439299</v>
      </c>
      <c r="I36" s="16"/>
    </row>
    <row r="37" spans="1:9" ht="15.75" x14ac:dyDescent="0.25">
      <c r="A37" s="137"/>
      <c r="B37" s="137"/>
      <c r="C37" s="148"/>
      <c r="D37" s="20" t="s">
        <v>21</v>
      </c>
      <c r="E37" s="21">
        <f>[1]ГИС_тайл_деньги!F50</f>
        <v>1</v>
      </c>
      <c r="F37" s="21">
        <f>[1]ГИС_тайл_деньги!G50</f>
        <v>0</v>
      </c>
      <c r="G37" s="21">
        <f>[1]ГИС_тайл_деньги!H50</f>
        <v>1</v>
      </c>
      <c r="H37" s="21">
        <f>[1]ГИС_тайл_деньги!I50</f>
        <v>1</v>
      </c>
      <c r="I37" s="21">
        <f>SUM(E37:H37)</f>
        <v>3</v>
      </c>
    </row>
    <row r="38" spans="1:9" ht="15.75" x14ac:dyDescent="0.25">
      <c r="A38" s="137"/>
      <c r="B38" s="137"/>
      <c r="C38" s="148"/>
      <c r="D38" s="22" t="s">
        <v>11</v>
      </c>
      <c r="E38" s="23">
        <f>(E34*$C$8*$B$8+$D$8*$C$8+E35*$B$8)*E37</f>
        <v>0</v>
      </c>
      <c r="F38" s="23">
        <f>(F34*$C$8*$B$8+$D$8*$C$8+F35*$B$8)*F37</f>
        <v>0</v>
      </c>
      <c r="G38" s="23">
        <f>(G34*$C$8*$B$8+$D$8*$C$8+G35*$B$8)*G37</f>
        <v>0</v>
      </c>
      <c r="H38" s="23">
        <f>(H34*$C$8*$B$8+$D$8*$C$8+H35*$B$8)*H37</f>
        <v>0</v>
      </c>
      <c r="I38" s="23">
        <f>SUM(E38:H38)</f>
        <v>0</v>
      </c>
    </row>
    <row r="39" spans="1:9" ht="15.75" x14ac:dyDescent="0.2">
      <c r="A39" s="137">
        <v>6</v>
      </c>
      <c r="B39" s="137">
        <v>312</v>
      </c>
      <c r="C39" s="147" t="s">
        <v>28</v>
      </c>
      <c r="D39" s="15" t="s">
        <v>18</v>
      </c>
      <c r="E39" s="16">
        <v>56102</v>
      </c>
      <c r="F39" s="41">
        <v>63798</v>
      </c>
      <c r="G39" s="41">
        <v>70293</v>
      </c>
      <c r="H39" s="41">
        <v>76789</v>
      </c>
      <c r="I39" s="16"/>
    </row>
    <row r="40" spans="1:9" ht="15.75" x14ac:dyDescent="0.2">
      <c r="A40" s="137"/>
      <c r="B40" s="137"/>
      <c r="C40" s="148"/>
      <c r="D40" s="15" t="s">
        <v>19</v>
      </c>
      <c r="E40" s="16">
        <v>20758</v>
      </c>
      <c r="F40" s="41">
        <v>23605</v>
      </c>
      <c r="G40" s="41">
        <v>26008</v>
      </c>
      <c r="H40" s="41">
        <v>28412</v>
      </c>
      <c r="I40" s="16"/>
    </row>
    <row r="41" spans="1:9" ht="15.75" x14ac:dyDescent="0.25">
      <c r="A41" s="137"/>
      <c r="B41" s="137"/>
      <c r="C41" s="148"/>
      <c r="D41" s="18" t="s">
        <v>20</v>
      </c>
      <c r="E41" s="19">
        <f>SUM(E39:E40)</f>
        <v>76860</v>
      </c>
      <c r="F41" s="19">
        <f>SUM(F39:F40)</f>
        <v>87403</v>
      </c>
      <c r="G41" s="19">
        <f>SUM(G39:G40)</f>
        <v>96301</v>
      </c>
      <c r="H41" s="19">
        <f>SUM(H39:H40)</f>
        <v>105201</v>
      </c>
      <c r="I41" s="16"/>
    </row>
    <row r="42" spans="1:9" ht="15.75" x14ac:dyDescent="0.25">
      <c r="A42" s="137"/>
      <c r="B42" s="137"/>
      <c r="C42" s="148"/>
      <c r="D42" s="20" t="s">
        <v>21</v>
      </c>
      <c r="E42" s="21">
        <f>[1]ГИС_тайл_деньги!F60</f>
        <v>3</v>
      </c>
      <c r="F42" s="21">
        <f>[1]ГИС_тайл_деньги!G60</f>
        <v>3</v>
      </c>
      <c r="G42" s="21">
        <f>[1]ГИС_тайл_деньги!H60</f>
        <v>14</v>
      </c>
      <c r="H42" s="21">
        <f>[1]ГИС_тайл_деньги!I60</f>
        <v>14</v>
      </c>
      <c r="I42" s="21">
        <f>SUM(E42:H42)</f>
        <v>34</v>
      </c>
    </row>
    <row r="43" spans="1:9" ht="15.75" x14ac:dyDescent="0.25">
      <c r="A43" s="137"/>
      <c r="B43" s="137"/>
      <c r="C43" s="148"/>
      <c r="D43" s="22" t="s">
        <v>11</v>
      </c>
      <c r="E43" s="23">
        <f>(E39*$C$8*$B$8+$D$8*$C$8+E40*$B$8)*E42</f>
        <v>0</v>
      </c>
      <c r="F43" s="23">
        <f>(F39*$C$8*$B$8+$D$8*$C$8+F40*$B$8)*F42</f>
        <v>0</v>
      </c>
      <c r="G43" s="23">
        <f>(G39*$C$8*$B$8+$D$8*$C$8+G40*$B$8)*G42</f>
        <v>0</v>
      </c>
      <c r="H43" s="23">
        <f>(H39*$C$8*$B$8+$D$8*$C$8+H40*$B$8)*H42</f>
        <v>0</v>
      </c>
      <c r="I43" s="23">
        <f>SUM(E43:H43)</f>
        <v>0</v>
      </c>
    </row>
    <row r="44" spans="1:9" ht="15.75" x14ac:dyDescent="0.2">
      <c r="A44" s="137">
        <v>7</v>
      </c>
      <c r="B44" s="137">
        <v>314</v>
      </c>
      <c r="C44" s="147" t="s">
        <v>29</v>
      </c>
      <c r="D44" s="15" t="s">
        <v>18</v>
      </c>
      <c r="E44" s="16">
        <v>33093</v>
      </c>
      <c r="F44" s="41">
        <v>34360</v>
      </c>
      <c r="G44" s="41">
        <v>35627</v>
      </c>
      <c r="H44" s="41">
        <v>36894</v>
      </c>
      <c r="I44" s="16"/>
    </row>
    <row r="45" spans="1:9" ht="15.75" x14ac:dyDescent="0.2">
      <c r="A45" s="137"/>
      <c r="B45" s="137"/>
      <c r="C45" s="148"/>
      <c r="D45" s="15" t="s">
        <v>19</v>
      </c>
      <c r="E45" s="16">
        <v>12244</v>
      </c>
      <c r="F45" s="41">
        <v>12713</v>
      </c>
      <c r="G45" s="41">
        <v>13182</v>
      </c>
      <c r="H45" s="41">
        <v>13651</v>
      </c>
      <c r="I45" s="16"/>
    </row>
    <row r="46" spans="1:9" ht="15.75" x14ac:dyDescent="0.25">
      <c r="A46" s="137"/>
      <c r="B46" s="137"/>
      <c r="C46" s="148"/>
      <c r="D46" s="18" t="s">
        <v>20</v>
      </c>
      <c r="E46" s="19">
        <f>SUM(E44:E45)</f>
        <v>45337</v>
      </c>
      <c r="F46" s="19">
        <f>SUM(F44:F45)</f>
        <v>47073</v>
      </c>
      <c r="G46" s="19">
        <f>SUM(G44:G45)</f>
        <v>48809</v>
      </c>
      <c r="H46" s="19">
        <f>SUM(H44:H45)</f>
        <v>50545</v>
      </c>
      <c r="I46" s="16"/>
    </row>
    <row r="47" spans="1:9" ht="15.75" x14ac:dyDescent="0.25">
      <c r="A47" s="137"/>
      <c r="B47" s="137"/>
      <c r="C47" s="148"/>
      <c r="D47" s="20" t="s">
        <v>21</v>
      </c>
      <c r="E47" s="21">
        <f>[1]ГИС_тайл_деньги!F65</f>
        <v>1</v>
      </c>
      <c r="F47" s="21">
        <f>[1]ГИС_тайл_деньги!G65</f>
        <v>1</v>
      </c>
      <c r="G47" s="21">
        <f>[1]ГИС_тайл_деньги!H65</f>
        <v>3</v>
      </c>
      <c r="H47" s="21">
        <f>[1]ГИС_тайл_деньги!I65</f>
        <v>3</v>
      </c>
      <c r="I47" s="21">
        <f>SUM(E47:H47)</f>
        <v>8</v>
      </c>
    </row>
    <row r="48" spans="1:9" ht="15.75" x14ac:dyDescent="0.25">
      <c r="A48" s="137"/>
      <c r="B48" s="137"/>
      <c r="C48" s="148"/>
      <c r="D48" s="22" t="s">
        <v>11</v>
      </c>
      <c r="E48" s="23">
        <f>(E44*$C$8*$B$8+$D$8*$C$8+E45*$B$8)*E47</f>
        <v>0</v>
      </c>
      <c r="F48" s="23">
        <f>(F44*$C$8*$B$8+$D$8*$C$8+F45*$B$8)*F47</f>
        <v>0</v>
      </c>
      <c r="G48" s="23">
        <f>(G44*$C$8*$B$8+$D$8*$C$8+G45*$B$8)*G47</f>
        <v>0</v>
      </c>
      <c r="H48" s="23">
        <f>(H44*$C$8*$B$8+$D$8*$C$8+H45*$B$8)*H47</f>
        <v>0</v>
      </c>
      <c r="I48" s="23">
        <f>SUM(E48:H48)</f>
        <v>0</v>
      </c>
    </row>
    <row r="49" spans="1:9" ht="15.75" x14ac:dyDescent="0.2">
      <c r="A49" s="137">
        <v>8</v>
      </c>
      <c r="B49" s="137">
        <v>318</v>
      </c>
      <c r="C49" s="147" t="s">
        <v>30</v>
      </c>
      <c r="D49" s="15" t="s">
        <v>18</v>
      </c>
      <c r="E49" s="16">
        <v>40810</v>
      </c>
      <c r="F49" s="41">
        <v>44323</v>
      </c>
      <c r="G49" s="41">
        <v>47837</v>
      </c>
      <c r="H49" s="41">
        <v>51351</v>
      </c>
      <c r="I49" s="16"/>
    </row>
    <row r="50" spans="1:9" ht="15.75" x14ac:dyDescent="0.2">
      <c r="A50" s="137"/>
      <c r="B50" s="137"/>
      <c r="C50" s="148"/>
      <c r="D50" s="15" t="s">
        <v>19</v>
      </c>
      <c r="E50" s="16">
        <v>15100</v>
      </c>
      <c r="F50" s="41">
        <v>16400</v>
      </c>
      <c r="G50" s="41">
        <v>17700</v>
      </c>
      <c r="H50" s="41">
        <v>19000</v>
      </c>
      <c r="I50" s="16"/>
    </row>
    <row r="51" spans="1:9" ht="15.75" x14ac:dyDescent="0.25">
      <c r="A51" s="137"/>
      <c r="B51" s="137"/>
      <c r="C51" s="148"/>
      <c r="D51" s="18" t="s">
        <v>20</v>
      </c>
      <c r="E51" s="19">
        <f>SUM(E49:E50)</f>
        <v>55910</v>
      </c>
      <c r="F51" s="19">
        <f>SUM(F49:F50)</f>
        <v>60723</v>
      </c>
      <c r="G51" s="19">
        <f>SUM(G49:G50)</f>
        <v>65537</v>
      </c>
      <c r="H51" s="19">
        <f>SUM(H49:H50)</f>
        <v>70351</v>
      </c>
      <c r="I51" s="16"/>
    </row>
    <row r="52" spans="1:9" ht="15.75" x14ac:dyDescent="0.25">
      <c r="A52" s="137"/>
      <c r="B52" s="137"/>
      <c r="C52" s="148"/>
      <c r="D52" s="20" t="s">
        <v>21</v>
      </c>
      <c r="E52" s="21">
        <f>[1]ГИС_тайл_деньги!F80</f>
        <v>2</v>
      </c>
      <c r="F52" s="21">
        <f>[1]ГИС_тайл_деньги!G80</f>
        <v>1</v>
      </c>
      <c r="G52" s="21">
        <f>[1]ГИС_тайл_деньги!H80</f>
        <v>5</v>
      </c>
      <c r="H52" s="21">
        <f>[1]ГИС_тайл_деньги!I80</f>
        <v>5</v>
      </c>
      <c r="I52" s="21">
        <f>SUM(E52:H52)</f>
        <v>13</v>
      </c>
    </row>
    <row r="53" spans="1:9" ht="15.75" x14ac:dyDescent="0.25">
      <c r="A53" s="137"/>
      <c r="B53" s="137"/>
      <c r="C53" s="148"/>
      <c r="D53" s="22" t="s">
        <v>11</v>
      </c>
      <c r="E53" s="23">
        <f>(E49*$C$8*$B$8+$D$8*$C$8+E50*$B$8)*E52</f>
        <v>0</v>
      </c>
      <c r="F53" s="23">
        <f>(F49*$C$8*$B$8+$D$8*$C$8+F50*$B$8)*F52</f>
        <v>0</v>
      </c>
      <c r="G53" s="23">
        <f>(G49*$C$8*$B$8+$D$8*$C$8+G50*$B$8)*G52</f>
        <v>0</v>
      </c>
      <c r="H53" s="23">
        <f>(H49*$C$8*$B$8+$D$8*$C$8+H50*$B$8)*H52</f>
        <v>0</v>
      </c>
      <c r="I53" s="23">
        <f>SUM(E53:H53)</f>
        <v>0</v>
      </c>
    </row>
    <row r="54" spans="1:9" ht="15.75" x14ac:dyDescent="0.2">
      <c r="A54" s="137">
        <v>9</v>
      </c>
      <c r="B54" s="137">
        <v>327</v>
      </c>
      <c r="C54" s="147" t="s">
        <v>32</v>
      </c>
      <c r="D54" s="15" t="s">
        <v>18</v>
      </c>
      <c r="E54" s="16">
        <v>41985</v>
      </c>
      <c r="F54" s="41">
        <v>48379</v>
      </c>
      <c r="G54" s="41">
        <v>54772</v>
      </c>
      <c r="H54" s="41">
        <v>61166</v>
      </c>
      <c r="I54" s="16"/>
    </row>
    <row r="55" spans="1:9" ht="15.75" x14ac:dyDescent="0.2">
      <c r="A55" s="137"/>
      <c r="B55" s="137"/>
      <c r="C55" s="148"/>
      <c r="D55" s="15" t="s">
        <v>19</v>
      </c>
      <c r="E55" s="16">
        <v>15534</v>
      </c>
      <c r="F55" s="41">
        <v>17900</v>
      </c>
      <c r="G55" s="41">
        <v>20266</v>
      </c>
      <c r="H55" s="41">
        <v>22631</v>
      </c>
      <c r="I55" s="16"/>
    </row>
    <row r="56" spans="1:9" ht="15.75" x14ac:dyDescent="0.25">
      <c r="A56" s="137"/>
      <c r="B56" s="137"/>
      <c r="C56" s="148"/>
      <c r="D56" s="18" t="s">
        <v>20</v>
      </c>
      <c r="E56" s="19">
        <f>SUM(E54:E55)</f>
        <v>57519</v>
      </c>
      <c r="F56" s="19">
        <f>SUM(F54:F55)</f>
        <v>66279</v>
      </c>
      <c r="G56" s="19">
        <f>SUM(G54:G55)</f>
        <v>75038</v>
      </c>
      <c r="H56" s="19">
        <f>SUM(H54:H55)</f>
        <v>83797</v>
      </c>
      <c r="I56" s="16"/>
    </row>
    <row r="57" spans="1:9" ht="15.75" x14ac:dyDescent="0.25">
      <c r="A57" s="137"/>
      <c r="B57" s="137"/>
      <c r="C57" s="148"/>
      <c r="D57" s="20" t="s">
        <v>21</v>
      </c>
      <c r="E57" s="21">
        <f>[1]ГИС_тайл_деньги!F90</f>
        <v>1</v>
      </c>
      <c r="F57" s="21">
        <f>[1]ГИС_тайл_деньги!G90</f>
        <v>0</v>
      </c>
      <c r="G57" s="21">
        <f>[1]ГИС_тайл_деньги!H90</f>
        <v>1</v>
      </c>
      <c r="H57" s="21">
        <f>[1]ГИС_тайл_деньги!I90</f>
        <v>1</v>
      </c>
      <c r="I57" s="21">
        <f>SUM(E57:H57)</f>
        <v>3</v>
      </c>
    </row>
    <row r="58" spans="1:9" ht="15.75" x14ac:dyDescent="0.25">
      <c r="A58" s="137"/>
      <c r="B58" s="137"/>
      <c r="C58" s="148"/>
      <c r="D58" s="22" t="s">
        <v>11</v>
      </c>
      <c r="E58" s="23">
        <f>(E54*$C$8*$B$8+$D$8*$C$8+E55*$B$8)*E57</f>
        <v>0</v>
      </c>
      <c r="F58" s="23">
        <f>(F54*$C$8*$B$8+$D$8*$C$8+F55*$B$8)*F57</f>
        <v>0</v>
      </c>
      <c r="G58" s="23">
        <f>(G54*$C$8*$B$8+$D$8*$C$8+G55*$B$8)*G57</f>
        <v>0</v>
      </c>
      <c r="H58" s="23">
        <f>(H54*$C$8*$B$8+$D$8*$C$8+H55*$B$8)*H57</f>
        <v>0</v>
      </c>
      <c r="I58" s="23">
        <f>SUM(E58:H58)</f>
        <v>0</v>
      </c>
    </row>
    <row r="59" spans="1:9" ht="15.75" x14ac:dyDescent="0.2">
      <c r="A59" s="137">
        <v>10</v>
      </c>
      <c r="B59" s="137">
        <v>328</v>
      </c>
      <c r="C59" s="147" t="s">
        <v>33</v>
      </c>
      <c r="D59" s="15" t="s">
        <v>18</v>
      </c>
      <c r="E59" s="16">
        <v>36484</v>
      </c>
      <c r="F59" s="41">
        <v>42878</v>
      </c>
      <c r="G59" s="41">
        <v>49272</v>
      </c>
      <c r="H59" s="41">
        <v>55665</v>
      </c>
      <c r="I59" s="16"/>
    </row>
    <row r="60" spans="1:9" ht="15.75" x14ac:dyDescent="0.2">
      <c r="A60" s="137"/>
      <c r="B60" s="137"/>
      <c r="C60" s="148"/>
      <c r="D60" s="15" t="s">
        <v>19</v>
      </c>
      <c r="E60" s="16">
        <v>13499</v>
      </c>
      <c r="F60" s="41">
        <v>15865</v>
      </c>
      <c r="G60" s="41">
        <v>18231</v>
      </c>
      <c r="H60" s="41">
        <v>20596</v>
      </c>
      <c r="I60" s="16"/>
    </row>
    <row r="61" spans="1:9" ht="15.75" x14ac:dyDescent="0.25">
      <c r="A61" s="137"/>
      <c r="B61" s="137"/>
      <c r="C61" s="148"/>
      <c r="D61" s="18" t="s">
        <v>20</v>
      </c>
      <c r="E61" s="19">
        <f>SUM(E59:E60)</f>
        <v>49983</v>
      </c>
      <c r="F61" s="19">
        <f>SUM(F59:F60)</f>
        <v>58743</v>
      </c>
      <c r="G61" s="19">
        <f>SUM(G59:G60)</f>
        <v>67503</v>
      </c>
      <c r="H61" s="19">
        <f>SUM(H59:H60)</f>
        <v>76261</v>
      </c>
      <c r="I61" s="16"/>
    </row>
    <row r="62" spans="1:9" ht="15.75" x14ac:dyDescent="0.25">
      <c r="A62" s="137"/>
      <c r="B62" s="137"/>
      <c r="C62" s="148"/>
      <c r="D62" s="20" t="s">
        <v>21</v>
      </c>
      <c r="E62" s="21">
        <f>[1]ГИС_тайл_деньги!F95</f>
        <v>1</v>
      </c>
      <c r="F62" s="21">
        <f>[1]ГИС_тайл_деньги!G95</f>
        <v>0</v>
      </c>
      <c r="G62" s="21">
        <f>[1]ГИС_тайл_деньги!H95</f>
        <v>1</v>
      </c>
      <c r="H62" s="21">
        <f>[1]ГИС_тайл_деньги!I95</f>
        <v>1</v>
      </c>
      <c r="I62" s="21">
        <f>SUM(E62:H62)</f>
        <v>3</v>
      </c>
    </row>
    <row r="63" spans="1:9" ht="15.75" x14ac:dyDescent="0.25">
      <c r="A63" s="137"/>
      <c r="B63" s="137"/>
      <c r="C63" s="148"/>
      <c r="D63" s="22" t="s">
        <v>11</v>
      </c>
      <c r="E63" s="23">
        <f>(E59*$C$8*$B$8+$D$8*$C$8+E60*$B$8)*E62</f>
        <v>0</v>
      </c>
      <c r="F63" s="23">
        <f>(F59*$C$8*$B$8+$D$8*$C$8+F60*$B$8)*F62</f>
        <v>0</v>
      </c>
      <c r="G63" s="23">
        <f>(G59*$C$8*$B$8+$D$8*$C$8+G60*$B$8)*G62</f>
        <v>0</v>
      </c>
      <c r="H63" s="23">
        <f>(H59*$C$8*$B$8+$D$8*$C$8+H60*$B$8)*H62</f>
        <v>0</v>
      </c>
      <c r="I63" s="23">
        <f>SUM(E63:H63)</f>
        <v>0</v>
      </c>
    </row>
    <row r="64" spans="1:9" ht="15.75" x14ac:dyDescent="0.2">
      <c r="A64" s="137">
        <v>11</v>
      </c>
      <c r="B64" s="137">
        <v>345</v>
      </c>
      <c r="C64" s="147" t="s">
        <v>34</v>
      </c>
      <c r="D64" s="15" t="s">
        <v>18</v>
      </c>
      <c r="E64" s="16">
        <v>22938</v>
      </c>
      <c r="F64" s="41">
        <v>28622</v>
      </c>
      <c r="G64" s="41">
        <v>34307</v>
      </c>
      <c r="H64" s="41">
        <v>39992</v>
      </c>
      <c r="I64" s="16"/>
    </row>
    <row r="65" spans="1:9" ht="15.75" x14ac:dyDescent="0.2">
      <c r="A65" s="137"/>
      <c r="B65" s="137"/>
      <c r="C65" s="148"/>
      <c r="D65" s="15" t="s">
        <v>19</v>
      </c>
      <c r="E65" s="16">
        <v>8487</v>
      </c>
      <c r="F65" s="41">
        <v>10590</v>
      </c>
      <c r="G65" s="41">
        <v>12694</v>
      </c>
      <c r="H65" s="41">
        <v>14797</v>
      </c>
      <c r="I65" s="16"/>
    </row>
    <row r="66" spans="1:9" ht="15.75" x14ac:dyDescent="0.25">
      <c r="A66" s="137"/>
      <c r="B66" s="137"/>
      <c r="C66" s="148"/>
      <c r="D66" s="18" t="s">
        <v>20</v>
      </c>
      <c r="E66" s="19">
        <f>SUM(E64:E65)</f>
        <v>31425</v>
      </c>
      <c r="F66" s="19">
        <f>SUM(F64:F65)</f>
        <v>39212</v>
      </c>
      <c r="G66" s="19">
        <f>SUM(G64:G65)</f>
        <v>47001</v>
      </c>
      <c r="H66" s="19">
        <f>SUM(H64:H65)</f>
        <v>54789</v>
      </c>
      <c r="I66" s="16"/>
    </row>
    <row r="67" spans="1:9" ht="15.75" x14ac:dyDescent="0.25">
      <c r="A67" s="137"/>
      <c r="B67" s="137"/>
      <c r="C67" s="148"/>
      <c r="D67" s="20" t="s">
        <v>21</v>
      </c>
      <c r="E67" s="21">
        <f>[1]ГИС_тайл_деньги!F100</f>
        <v>2</v>
      </c>
      <c r="F67" s="21">
        <f>[1]ГИС_тайл_деньги!G100</f>
        <v>1</v>
      </c>
      <c r="G67" s="21">
        <f>[1]ГИС_тайл_деньги!H100</f>
        <v>4</v>
      </c>
      <c r="H67" s="21">
        <f>[1]ГИС_тайл_деньги!I100</f>
        <v>4</v>
      </c>
      <c r="I67" s="21">
        <f>SUM(E67:H67)</f>
        <v>11</v>
      </c>
    </row>
    <row r="68" spans="1:9" ht="15.75" x14ac:dyDescent="0.25">
      <c r="A68" s="137"/>
      <c r="B68" s="137"/>
      <c r="C68" s="148"/>
      <c r="D68" s="22" t="s">
        <v>11</v>
      </c>
      <c r="E68" s="23">
        <f>(E64*$C$8*$B$8+$D$8*$C$8+E65*$B$8)*E67</f>
        <v>0</v>
      </c>
      <c r="F68" s="23">
        <f>(F64*$C$8*$B$8+$D$8*$C$8+F65*$B$8)*F67</f>
        <v>0</v>
      </c>
      <c r="G68" s="23">
        <f>(G64*$C$8*$B$8+$D$8*$C$8+G65*$B$8)*G67</f>
        <v>0</v>
      </c>
      <c r="H68" s="23">
        <f>(H64*$C$8*$B$8+$D$8*$C$8+H65*$B$8)*H67</f>
        <v>0</v>
      </c>
      <c r="I68" s="23">
        <f>SUM(E68:H68)</f>
        <v>0</v>
      </c>
    </row>
    <row r="69" spans="1:9" ht="15.75" customHeight="1" x14ac:dyDescent="0.2">
      <c r="A69" s="137">
        <v>12</v>
      </c>
      <c r="B69" s="137">
        <v>372</v>
      </c>
      <c r="C69" s="147" t="s">
        <v>36</v>
      </c>
      <c r="D69" s="15" t="s">
        <v>18</v>
      </c>
      <c r="E69" s="16">
        <v>29127</v>
      </c>
      <c r="F69" s="41">
        <v>29127</v>
      </c>
      <c r="G69" s="41">
        <v>29127</v>
      </c>
      <c r="H69" s="41">
        <v>29127</v>
      </c>
      <c r="I69" s="16"/>
    </row>
    <row r="70" spans="1:9" ht="15.75" customHeight="1" x14ac:dyDescent="0.2">
      <c r="A70" s="137"/>
      <c r="B70" s="137"/>
      <c r="C70" s="148"/>
      <c r="D70" s="15" t="s">
        <v>19</v>
      </c>
      <c r="E70" s="16"/>
      <c r="F70" s="41"/>
      <c r="G70" s="41"/>
      <c r="H70" s="41"/>
      <c r="I70" s="16"/>
    </row>
    <row r="71" spans="1:9" ht="15.75" customHeight="1" x14ac:dyDescent="0.25">
      <c r="A71" s="137"/>
      <c r="B71" s="137"/>
      <c r="C71" s="148"/>
      <c r="D71" s="18" t="s">
        <v>20</v>
      </c>
      <c r="E71" s="19">
        <f>SUM(E69:E70)</f>
        <v>29127</v>
      </c>
      <c r="F71" s="19">
        <f>SUM(F69:F70)</f>
        <v>29127</v>
      </c>
      <c r="G71" s="19">
        <f>SUM(G69:G70)</f>
        <v>29127</v>
      </c>
      <c r="H71" s="19">
        <f>SUM(H69:H70)</f>
        <v>29127</v>
      </c>
      <c r="I71" s="52"/>
    </row>
    <row r="72" spans="1:9" ht="15.75" customHeight="1" x14ac:dyDescent="0.25">
      <c r="A72" s="137"/>
      <c r="B72" s="137"/>
      <c r="C72" s="148"/>
      <c r="D72" s="20" t="s">
        <v>21</v>
      </c>
      <c r="E72" s="21">
        <f>[1]ГИС_тайл_деньги!F111</f>
        <v>8</v>
      </c>
      <c r="F72" s="21">
        <f>[1]ГИС_тайл_деньги!G111</f>
        <v>8</v>
      </c>
      <c r="G72" s="21">
        <f>[1]ГИС_тайл_деньги!H111</f>
        <v>31</v>
      </c>
      <c r="H72" s="21">
        <f>[1]ГИС_тайл_деньги!I111</f>
        <v>31</v>
      </c>
      <c r="I72" s="21">
        <f>SUM(E72:H72)</f>
        <v>78</v>
      </c>
    </row>
    <row r="73" spans="1:9" ht="15.75" customHeight="1" x14ac:dyDescent="0.25">
      <c r="A73" s="137"/>
      <c r="B73" s="137"/>
      <c r="C73" s="148"/>
      <c r="D73" s="22" t="s">
        <v>11</v>
      </c>
      <c r="E73" s="23">
        <f>(E69*$C$8*$B$8+$D$8*$C$8+E70*$B$8)*E72</f>
        <v>0</v>
      </c>
      <c r="F73" s="23">
        <f>(F69*$C$8*$B$8+$D$8*$C$8+F70*$B$8)*F72</f>
        <v>0</v>
      </c>
      <c r="G73" s="23">
        <f>(G69*$C$8*$B$8+$D$8*$C$8+G70*$B$8)*G72</f>
        <v>0</v>
      </c>
      <c r="H73" s="23">
        <f>(H69*$C$8*$B$8+$D$8*$C$8+H70*$B$8)*H72</f>
        <v>0</v>
      </c>
      <c r="I73" s="23">
        <f>SUM(E73:H73)</f>
        <v>0</v>
      </c>
    </row>
    <row r="74" spans="1:9" ht="15.75" customHeight="1" x14ac:dyDescent="0.2">
      <c r="A74" s="137">
        <v>13</v>
      </c>
      <c r="B74" s="137">
        <v>373</v>
      </c>
      <c r="C74" s="147" t="s">
        <v>37</v>
      </c>
      <c r="D74" s="15" t="s">
        <v>18</v>
      </c>
      <c r="E74" s="16">
        <v>52464</v>
      </c>
      <c r="F74" s="41">
        <v>52464</v>
      </c>
      <c r="G74" s="41">
        <v>52464</v>
      </c>
      <c r="H74" s="41">
        <v>52464</v>
      </c>
      <c r="I74" s="16"/>
    </row>
    <row r="75" spans="1:9" ht="15.75" customHeight="1" x14ac:dyDescent="0.2">
      <c r="A75" s="137"/>
      <c r="B75" s="137"/>
      <c r="C75" s="148"/>
      <c r="D75" s="15" t="s">
        <v>19</v>
      </c>
      <c r="E75" s="16"/>
      <c r="F75" s="41"/>
      <c r="G75" s="41"/>
      <c r="H75" s="41"/>
      <c r="I75" s="16"/>
    </row>
    <row r="76" spans="1:9" ht="15.75" customHeight="1" x14ac:dyDescent="0.25">
      <c r="A76" s="137"/>
      <c r="B76" s="137"/>
      <c r="C76" s="148"/>
      <c r="D76" s="18" t="s">
        <v>20</v>
      </c>
      <c r="E76" s="19">
        <f>SUM(E74:E75)</f>
        <v>52464</v>
      </c>
      <c r="F76" s="19">
        <f>SUM(F74:F75)</f>
        <v>52464</v>
      </c>
      <c r="G76" s="19">
        <f>SUM(G74:G75)</f>
        <v>52464</v>
      </c>
      <c r="H76" s="19">
        <f>SUM(H74:H75)</f>
        <v>52464</v>
      </c>
      <c r="I76" s="16"/>
    </row>
    <row r="77" spans="1:9" ht="15.75" customHeight="1" x14ac:dyDescent="0.25">
      <c r="A77" s="137"/>
      <c r="B77" s="137"/>
      <c r="C77" s="148"/>
      <c r="D77" s="20" t="s">
        <v>21</v>
      </c>
      <c r="E77" s="21">
        <f>[1]ГИС_тайл_деньги!F116</f>
        <v>1</v>
      </c>
      <c r="F77" s="21">
        <f>[1]ГИС_тайл_деньги!G116</f>
        <v>0</v>
      </c>
      <c r="G77" s="21">
        <f>[1]ГИС_тайл_деньги!H116</f>
        <v>0</v>
      </c>
      <c r="H77" s="21">
        <f>[1]ГИС_тайл_деньги!I116</f>
        <v>0</v>
      </c>
      <c r="I77" s="21">
        <f>SUM(E77:H77)</f>
        <v>1</v>
      </c>
    </row>
    <row r="78" spans="1:9" ht="15.75" customHeight="1" x14ac:dyDescent="0.25">
      <c r="A78" s="137"/>
      <c r="B78" s="137"/>
      <c r="C78" s="148"/>
      <c r="D78" s="22" t="s">
        <v>11</v>
      </c>
      <c r="E78" s="23">
        <f>(E74*$C$8*$B$8+$D$8*$C$8+E75*$B$8)*E77</f>
        <v>0</v>
      </c>
      <c r="F78" s="23">
        <f>(F74*$C$8*$B$8+$D$8*$C$8+F75*$B$8)*F77</f>
        <v>0</v>
      </c>
      <c r="G78" s="23">
        <f>(G74*$C$8*$B$8+$D$8*$C$8+G75*$B$8)*G77</f>
        <v>0</v>
      </c>
      <c r="H78" s="23">
        <f>(H74*$C$8*$B$8+$D$8*$C$8+H75*$B$8)*H77</f>
        <v>0</v>
      </c>
      <c r="I78" s="23">
        <f>SUM(E78:H78)</f>
        <v>0</v>
      </c>
    </row>
    <row r="79" spans="1:9" ht="35.25" customHeight="1" x14ac:dyDescent="0.2">
      <c r="A79" s="137">
        <v>14</v>
      </c>
      <c r="B79" s="137">
        <v>598</v>
      </c>
      <c r="C79" s="147" t="s">
        <v>38</v>
      </c>
      <c r="D79" s="15" t="s">
        <v>39</v>
      </c>
      <c r="E79" s="16">
        <v>1823</v>
      </c>
      <c r="F79" s="41">
        <v>1823</v>
      </c>
      <c r="G79" s="41">
        <v>1823</v>
      </c>
      <c r="H79" s="41">
        <v>1823</v>
      </c>
      <c r="I79" s="16"/>
    </row>
    <row r="80" spans="1:9" ht="15.75" customHeight="1" x14ac:dyDescent="0.2">
      <c r="A80" s="137"/>
      <c r="B80" s="137"/>
      <c r="C80" s="147"/>
      <c r="D80" s="15"/>
      <c r="E80" s="16"/>
      <c r="F80" s="41"/>
      <c r="G80" s="41"/>
      <c r="H80" s="41"/>
      <c r="I80" s="16"/>
    </row>
    <row r="81" spans="1:9" ht="15.75" customHeight="1" x14ac:dyDescent="0.2">
      <c r="A81" s="137"/>
      <c r="B81" s="137"/>
      <c r="C81" s="147"/>
      <c r="D81" s="15"/>
      <c r="E81" s="16"/>
      <c r="F81" s="41"/>
      <c r="G81" s="53"/>
      <c r="H81" s="53"/>
      <c r="I81" s="16"/>
    </row>
    <row r="82" spans="1:9" ht="15.75" customHeight="1" x14ac:dyDescent="0.2">
      <c r="A82" s="137"/>
      <c r="B82" s="137"/>
      <c r="C82" s="147"/>
      <c r="D82" s="15" t="s">
        <v>19</v>
      </c>
      <c r="E82" s="16"/>
      <c r="F82" s="41"/>
      <c r="G82" s="53"/>
      <c r="H82" s="53"/>
      <c r="I82" s="16"/>
    </row>
    <row r="83" spans="1:9" ht="15.75" customHeight="1" x14ac:dyDescent="0.25">
      <c r="A83" s="137"/>
      <c r="B83" s="137"/>
      <c r="C83" s="147"/>
      <c r="D83" s="18" t="s">
        <v>20</v>
      </c>
      <c r="E83" s="19">
        <f>SUM(E79:E82)</f>
        <v>1823</v>
      </c>
      <c r="F83" s="19">
        <f>SUM(F79:F82)</f>
        <v>1823</v>
      </c>
      <c r="G83" s="54">
        <f>SUM(G79:G82)</f>
        <v>1823</v>
      </c>
      <c r="H83" s="54">
        <f>SUM(H79:H82)</f>
        <v>1823</v>
      </c>
      <c r="I83" s="16"/>
    </row>
    <row r="84" spans="1:9" ht="33" customHeight="1" x14ac:dyDescent="0.25">
      <c r="A84" s="137"/>
      <c r="B84" s="137"/>
      <c r="C84" s="147"/>
      <c r="D84" s="20" t="s">
        <v>40</v>
      </c>
      <c r="E84" s="21">
        <f>[1]ГИС_тайл_деньги!K123</f>
        <v>249</v>
      </c>
      <c r="F84" s="21">
        <f>[1]ГИС_тайл_деньги!L123</f>
        <v>240</v>
      </c>
      <c r="G84" s="21">
        <f>[1]ГИС_тайл_деньги!M123</f>
        <v>930</v>
      </c>
      <c r="H84" s="21">
        <f>[1]ГИС_тайл_деньги!N123</f>
        <v>930</v>
      </c>
      <c r="I84" s="21">
        <f>SUM(E84:H84)</f>
        <v>2349</v>
      </c>
    </row>
    <row r="85" spans="1:9" ht="15.75" customHeight="1" x14ac:dyDescent="0.25">
      <c r="A85" s="137"/>
      <c r="B85" s="137"/>
      <c r="C85" s="147"/>
      <c r="D85" s="22" t="s">
        <v>11</v>
      </c>
      <c r="E85" s="23">
        <f>E84*E83*$C$8*$B$8</f>
        <v>0</v>
      </c>
      <c r="F85" s="23">
        <f>F84*F83*$C$8*$B$8</f>
        <v>0</v>
      </c>
      <c r="G85" s="23">
        <f>G84*G83*$C$8*$B$8</f>
        <v>0</v>
      </c>
      <c r="H85" s="23">
        <f>H84*H83*$C$8*$B$8</f>
        <v>0</v>
      </c>
      <c r="I85" s="23">
        <f>SUM(E85:H85)</f>
        <v>0</v>
      </c>
    </row>
    <row r="86" spans="1:9" ht="15.75" customHeight="1" x14ac:dyDescent="0.25">
      <c r="A86" s="150"/>
      <c r="B86" s="150"/>
      <c r="C86" s="151"/>
      <c r="D86" s="55"/>
      <c r="E86" s="56"/>
      <c r="F86" s="56"/>
      <c r="G86" s="56"/>
      <c r="H86" s="56"/>
      <c r="I86" s="56"/>
    </row>
    <row r="87" spans="1:9" ht="105" hidden="1" customHeight="1" x14ac:dyDescent="0.2">
      <c r="A87" s="150"/>
      <c r="B87" s="150"/>
      <c r="C87" s="151"/>
      <c r="D87" s="55"/>
      <c r="E87" s="56"/>
      <c r="F87" s="57"/>
      <c r="G87" s="57"/>
      <c r="H87" s="57"/>
      <c r="I87" s="56"/>
    </row>
    <row r="88" spans="1:9" ht="105" hidden="1" customHeight="1" x14ac:dyDescent="0.25">
      <c r="A88" s="150"/>
      <c r="B88" s="150"/>
      <c r="C88" s="151"/>
      <c r="D88" s="34"/>
      <c r="E88" s="32"/>
      <c r="F88" s="32"/>
      <c r="G88" s="32"/>
      <c r="H88" s="32"/>
      <c r="I88" s="56"/>
    </row>
    <row r="89" spans="1:9" ht="105" hidden="1" customHeight="1" x14ac:dyDescent="0.25">
      <c r="A89" s="150"/>
      <c r="B89" s="150"/>
      <c r="C89" s="152"/>
      <c r="D89" s="55"/>
      <c r="E89" s="56"/>
      <c r="F89" s="56"/>
      <c r="G89" s="56"/>
      <c r="H89" s="56"/>
      <c r="I89" s="56"/>
    </row>
    <row r="90" spans="1:9" ht="105" hidden="1" customHeight="1" x14ac:dyDescent="0.25">
      <c r="A90" s="150"/>
      <c r="B90" s="150"/>
      <c r="C90" s="152"/>
      <c r="D90" s="34"/>
      <c r="E90" s="32"/>
      <c r="F90" s="32"/>
      <c r="G90" s="32"/>
      <c r="H90" s="32"/>
      <c r="I90" s="32"/>
    </row>
    <row r="91" spans="1:9" hidden="1" x14ac:dyDescent="0.25"/>
    <row r="92" spans="1:9" ht="105" hidden="1" customHeight="1" x14ac:dyDescent="0.25"/>
    <row r="93" spans="1:9" s="7" customFormat="1" ht="35.25" customHeight="1" x14ac:dyDescent="0.25">
      <c r="A93" s="28"/>
      <c r="B93" s="28"/>
      <c r="C93" s="31" t="s">
        <v>42</v>
      </c>
      <c r="D93" s="28"/>
      <c r="E93" s="29">
        <f>E89+E77+E72+E67+E62+E57+E52+E47+E42+E37+E32+E27+E22+E17</f>
        <v>36</v>
      </c>
      <c r="F93" s="29">
        <f t="shared" ref="F93:H93" si="0">F89+F77+F72+F67+F62+F57+F52+F47+F42+F37+F32+F27+F22+F17</f>
        <v>29</v>
      </c>
      <c r="G93" s="29">
        <f t="shared" si="0"/>
        <v>121</v>
      </c>
      <c r="H93" s="29">
        <f t="shared" si="0"/>
        <v>121</v>
      </c>
      <c r="I93" s="29">
        <f>I77+I72+I67+I62+I57+I52+I47+I42+I37+I32+I27+I22+I17</f>
        <v>307</v>
      </c>
    </row>
    <row r="94" spans="1:9" s="7" customFormat="1" ht="38.25" customHeight="1" x14ac:dyDescent="0.25">
      <c r="A94" s="28"/>
      <c r="B94" s="28"/>
      <c r="C94" s="31" t="s">
        <v>53</v>
      </c>
      <c r="D94" s="28"/>
      <c r="E94" s="30">
        <f>E90+E85+E78+E73+E68+E63+E58+E53+E48+E43+E38+E33+E28+E23+E18</f>
        <v>0</v>
      </c>
      <c r="F94" s="30">
        <f t="shared" ref="F94:H94" si="1">F90+F85+F78+F73+F68+F63+F58+F53+F48+F43+F38+F33+F28+F23+F18</f>
        <v>0</v>
      </c>
      <c r="G94" s="30">
        <f t="shared" si="1"/>
        <v>0</v>
      </c>
      <c r="H94" s="30">
        <f t="shared" si="1"/>
        <v>0</v>
      </c>
      <c r="I94" s="30">
        <f>I85+I78+I73+I68+I63+I58+I53+I48+I43+I38+I33+I28+I23+I18</f>
        <v>0</v>
      </c>
    </row>
    <row r="95" spans="1:9" ht="56.25" x14ac:dyDescent="0.25">
      <c r="C95" s="31" t="s">
        <v>54</v>
      </c>
      <c r="F95" s="32" t="s">
        <v>55</v>
      </c>
      <c r="G95" s="30"/>
      <c r="H95" s="32" t="s">
        <v>56</v>
      </c>
      <c r="I95" s="30">
        <f>G95*12</f>
        <v>0</v>
      </c>
    </row>
    <row r="97" spans="1:13" ht="41.25" customHeight="1" x14ac:dyDescent="0.25">
      <c r="C97" s="109" t="s">
        <v>93</v>
      </c>
      <c r="D97" s="109"/>
      <c r="I97" s="30">
        <f>I95+I94</f>
        <v>0</v>
      </c>
    </row>
    <row r="98" spans="1:13" ht="31.5" customHeight="1" x14ac:dyDescent="0.25">
      <c r="A98" s="92" t="s">
        <v>98</v>
      </c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</row>
    <row r="99" spans="1:13" ht="99" customHeight="1" x14ac:dyDescent="0.25">
      <c r="A99" s="99" t="s">
        <v>43</v>
      </c>
      <c r="B99" s="99"/>
      <c r="C99" s="99"/>
      <c r="D99" s="99"/>
      <c r="E99" s="99"/>
      <c r="F99" s="99"/>
      <c r="G99" s="99"/>
      <c r="H99" s="99"/>
      <c r="I99" s="99"/>
      <c r="J99" s="85"/>
      <c r="K99" s="85"/>
      <c r="L99" s="85"/>
      <c r="M99" s="85"/>
    </row>
    <row r="100" spans="1:13" ht="31.5" customHeight="1" x14ac:dyDescent="0.25">
      <c r="A100" s="149" t="s">
        <v>57</v>
      </c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</row>
    <row r="101" spans="1:13" s="33" customFormat="1" ht="108" customHeight="1" x14ac:dyDescent="0.25">
      <c r="A101" s="99" t="s">
        <v>68</v>
      </c>
      <c r="B101" s="99"/>
      <c r="C101" s="99"/>
      <c r="D101" s="99"/>
      <c r="E101" s="99"/>
      <c r="F101" s="99"/>
      <c r="G101" s="99"/>
      <c r="H101" s="99"/>
      <c r="I101" s="99"/>
      <c r="J101" s="85"/>
      <c r="K101" s="85"/>
      <c r="L101" s="85"/>
      <c r="M101" s="85"/>
    </row>
    <row r="102" spans="1:13" ht="65.25" customHeight="1" x14ac:dyDescent="0.25">
      <c r="A102" s="99" t="s">
        <v>100</v>
      </c>
      <c r="B102" s="99"/>
      <c r="C102" s="99"/>
      <c r="D102" s="99"/>
      <c r="E102" s="99"/>
      <c r="F102" s="99"/>
      <c r="G102" s="99"/>
      <c r="H102" s="99"/>
      <c r="I102" s="99"/>
      <c r="J102" s="85"/>
      <c r="K102" s="85"/>
      <c r="L102" s="85"/>
      <c r="M102" s="85"/>
    </row>
    <row r="103" spans="1:13" ht="45" customHeight="1" x14ac:dyDescent="0.25">
      <c r="A103" s="99" t="s">
        <v>46</v>
      </c>
      <c r="B103" s="99"/>
      <c r="C103" s="99"/>
      <c r="D103" s="99"/>
      <c r="E103" s="99"/>
      <c r="F103" s="99"/>
      <c r="G103" s="99"/>
      <c r="H103" s="99"/>
      <c r="I103" s="99"/>
      <c r="J103" s="85"/>
      <c r="K103" s="85"/>
      <c r="L103" s="85"/>
      <c r="M103" s="85"/>
    </row>
    <row r="104" spans="1:13" ht="42" customHeight="1" x14ac:dyDescent="0.25">
      <c r="A104" s="99" t="s">
        <v>47</v>
      </c>
      <c r="B104" s="99"/>
      <c r="C104" s="99"/>
      <c r="D104" s="99"/>
      <c r="E104" s="99"/>
      <c r="F104" s="99"/>
      <c r="G104" s="99"/>
      <c r="H104" s="99"/>
      <c r="I104" s="99"/>
      <c r="J104" s="85"/>
      <c r="K104" s="85"/>
      <c r="L104" s="85"/>
      <c r="M104" s="85"/>
    </row>
    <row r="105" spans="1:13" ht="27" customHeight="1" x14ac:dyDescent="0.25">
      <c r="A105" s="99" t="s">
        <v>58</v>
      </c>
      <c r="B105" s="99"/>
      <c r="C105" s="99"/>
      <c r="D105" s="99"/>
      <c r="E105" s="99"/>
      <c r="F105" s="99"/>
      <c r="G105" s="99"/>
      <c r="H105" s="99"/>
      <c r="I105" s="99"/>
      <c r="J105" s="85"/>
      <c r="K105" s="85"/>
      <c r="L105" s="85"/>
      <c r="M105" s="85"/>
    </row>
    <row r="106" spans="1:13" ht="47.25" customHeight="1" x14ac:dyDescent="0.25">
      <c r="A106" s="99" t="s">
        <v>75</v>
      </c>
      <c r="B106" s="99"/>
      <c r="C106" s="99"/>
      <c r="D106" s="99"/>
      <c r="E106" s="99"/>
      <c r="F106" s="99"/>
      <c r="G106" s="99"/>
      <c r="H106" s="99"/>
      <c r="I106" s="99"/>
      <c r="J106" s="85"/>
      <c r="K106" s="85"/>
      <c r="L106" s="85"/>
      <c r="M106" s="85"/>
    </row>
    <row r="107" spans="1:13" ht="25.5" customHeight="1" x14ac:dyDescent="0.25">
      <c r="A107" s="92" t="s">
        <v>102</v>
      </c>
      <c r="B107" s="92"/>
      <c r="C107" s="92"/>
      <c r="D107" s="92"/>
      <c r="E107" s="92"/>
      <c r="F107" s="92"/>
      <c r="G107" s="92"/>
      <c r="H107" s="92"/>
      <c r="I107" s="92"/>
      <c r="J107" s="87"/>
      <c r="K107" s="85"/>
      <c r="L107" s="85"/>
    </row>
    <row r="108" spans="1:13" ht="39" customHeight="1" x14ac:dyDescent="0.25">
      <c r="A108" s="99" t="s">
        <v>103</v>
      </c>
      <c r="B108" s="99"/>
      <c r="C108" s="99"/>
      <c r="D108" s="99"/>
      <c r="E108" s="99"/>
      <c r="F108" s="99"/>
      <c r="G108" s="99"/>
      <c r="H108" s="99"/>
      <c r="I108" s="99"/>
      <c r="J108" s="85"/>
      <c r="K108" s="85"/>
      <c r="L108" s="85"/>
    </row>
    <row r="109" spans="1:13" ht="39" customHeight="1" x14ac:dyDescent="0.25">
      <c r="A109" s="99" t="s">
        <v>104</v>
      </c>
      <c r="B109" s="99"/>
      <c r="C109" s="99"/>
      <c r="D109" s="99"/>
      <c r="E109" s="99"/>
      <c r="F109" s="99"/>
      <c r="G109" s="99"/>
      <c r="H109" s="99"/>
      <c r="I109" s="99"/>
      <c r="J109" s="85"/>
      <c r="K109" s="85"/>
      <c r="L109" s="85"/>
    </row>
    <row r="110" spans="1:13" s="80" customFormat="1" ht="31.5" customHeight="1" x14ac:dyDescent="0.25">
      <c r="A110" s="28"/>
      <c r="B110" s="96" t="s">
        <v>48</v>
      </c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</row>
    <row r="111" spans="1:13" s="35" customFormat="1" ht="18.75" customHeight="1" x14ac:dyDescent="0.25">
      <c r="A111" s="81"/>
      <c r="B111" s="95" t="s">
        <v>49</v>
      </c>
      <c r="C111" s="95"/>
      <c r="D111" s="95"/>
      <c r="E111" s="95"/>
      <c r="F111" s="95"/>
      <c r="G111" s="95"/>
      <c r="H111" s="95"/>
      <c r="I111" s="95"/>
      <c r="J111" s="83"/>
      <c r="K111" s="83"/>
      <c r="L111" s="83"/>
      <c r="M111" s="83"/>
    </row>
    <row r="112" spans="1:13" s="35" customFormat="1" ht="51" customHeight="1" x14ac:dyDescent="0.25">
      <c r="A112" s="81"/>
      <c r="B112" s="98" t="s">
        <v>64</v>
      </c>
      <c r="C112" s="98"/>
      <c r="D112" s="98"/>
      <c r="E112" s="98"/>
      <c r="F112" s="98"/>
      <c r="G112" s="98"/>
      <c r="H112" s="98"/>
      <c r="I112" s="98"/>
      <c r="J112" s="82"/>
      <c r="K112" s="82"/>
      <c r="L112" s="82"/>
      <c r="M112" s="82"/>
    </row>
    <row r="113" spans="1:13" s="35" customFormat="1" ht="48.75" customHeight="1" x14ac:dyDescent="0.25">
      <c r="A113" s="81"/>
      <c r="B113" s="98" t="s">
        <v>65</v>
      </c>
      <c r="C113" s="98"/>
      <c r="D113" s="98"/>
      <c r="E113" s="98"/>
      <c r="F113" s="98"/>
      <c r="G113" s="98"/>
      <c r="H113" s="98"/>
      <c r="I113" s="98"/>
      <c r="J113" s="82"/>
      <c r="K113" s="82"/>
      <c r="L113" s="82"/>
      <c r="M113" s="82"/>
    </row>
    <row r="114" spans="1:13" s="35" customFormat="1" ht="39" customHeight="1" x14ac:dyDescent="0.25">
      <c r="A114" s="81"/>
      <c r="B114" s="98" t="s">
        <v>71</v>
      </c>
      <c r="C114" s="98"/>
      <c r="D114" s="98"/>
      <c r="E114" s="98"/>
      <c r="F114" s="98"/>
      <c r="G114" s="98"/>
      <c r="H114" s="98"/>
      <c r="I114" s="98"/>
      <c r="J114" s="82"/>
      <c r="K114" s="82"/>
      <c r="L114" s="82"/>
      <c r="M114" s="82"/>
    </row>
    <row r="115" spans="1:13" s="35" customFormat="1" x14ac:dyDescent="0.25">
      <c r="A115" s="90"/>
      <c r="B115" s="89"/>
      <c r="C115" s="89"/>
      <c r="D115" s="89"/>
      <c r="E115" s="89"/>
      <c r="F115" s="89"/>
      <c r="G115" s="89"/>
      <c r="H115" s="89"/>
      <c r="I115" s="89"/>
      <c r="J115" s="82"/>
      <c r="K115" s="82"/>
      <c r="L115" s="82"/>
      <c r="M115" s="82"/>
    </row>
    <row r="116" spans="1:13" s="35" customFormat="1" x14ac:dyDescent="0.25">
      <c r="A116" s="90"/>
      <c r="B116" s="91" t="s">
        <v>110</v>
      </c>
      <c r="C116" s="89"/>
      <c r="D116" s="89"/>
      <c r="E116" s="89"/>
      <c r="F116" s="89"/>
      <c r="G116" s="89"/>
      <c r="H116" s="89"/>
      <c r="I116" s="89"/>
      <c r="J116" s="82"/>
      <c r="K116" s="82"/>
      <c r="L116" s="82"/>
      <c r="M116" s="82"/>
    </row>
    <row r="117" spans="1:13" s="35" customFormat="1" x14ac:dyDescent="0.25">
      <c r="A117" s="81"/>
      <c r="B117" s="79"/>
      <c r="C117" s="79"/>
      <c r="D117" s="79"/>
      <c r="E117" s="79"/>
      <c r="F117" s="79"/>
      <c r="G117" s="79"/>
      <c r="H117" s="79"/>
      <c r="I117" s="79"/>
      <c r="J117" s="82"/>
      <c r="K117" s="82"/>
      <c r="L117" s="82"/>
      <c r="M117" s="82"/>
    </row>
    <row r="118" spans="1:13" ht="20.25" x14ac:dyDescent="0.25">
      <c r="A118" s="97" t="s">
        <v>81</v>
      </c>
      <c r="B118" s="97"/>
      <c r="C118" s="97"/>
      <c r="D118" s="97"/>
      <c r="E118" s="97"/>
      <c r="F118" s="97"/>
      <c r="G118" s="97"/>
    </row>
    <row r="119" spans="1:13" ht="20.25" x14ac:dyDescent="0.25">
      <c r="A119" s="97" t="s">
        <v>79</v>
      </c>
      <c r="B119" s="97"/>
      <c r="C119" s="97"/>
      <c r="D119" s="97"/>
      <c r="E119" s="97"/>
      <c r="F119" s="97"/>
      <c r="G119" s="97"/>
    </row>
    <row r="120" spans="1:13" ht="20.25" x14ac:dyDescent="0.25">
      <c r="A120" s="97" t="s">
        <v>82</v>
      </c>
      <c r="B120" s="97"/>
      <c r="C120" s="97"/>
      <c r="D120" s="97"/>
      <c r="E120" s="97"/>
      <c r="F120" s="97"/>
      <c r="G120" s="97"/>
    </row>
    <row r="121" spans="1:13" ht="20.25" x14ac:dyDescent="0.25">
      <c r="A121" s="93" t="s">
        <v>83</v>
      </c>
      <c r="B121" s="93"/>
      <c r="C121" s="93"/>
      <c r="D121" s="3"/>
      <c r="E121" s="3"/>
      <c r="F121" s="78"/>
      <c r="G121" s="78"/>
    </row>
    <row r="122" spans="1:13" ht="15.75" x14ac:dyDescent="0.25">
      <c r="A122" s="94" t="s">
        <v>80</v>
      </c>
      <c r="B122" s="94"/>
      <c r="C122" s="1"/>
    </row>
  </sheetData>
  <mergeCells count="80">
    <mergeCell ref="G3:I3"/>
    <mergeCell ref="A6:I6"/>
    <mergeCell ref="A9:I10"/>
    <mergeCell ref="A11:A13"/>
    <mergeCell ref="B11:B13"/>
    <mergeCell ref="C11:C13"/>
    <mergeCell ref="D11:D12"/>
    <mergeCell ref="E11:H11"/>
    <mergeCell ref="I11:I12"/>
    <mergeCell ref="D13:I13"/>
    <mergeCell ref="G4:I4"/>
    <mergeCell ref="B5:J5"/>
    <mergeCell ref="A24:A28"/>
    <mergeCell ref="B24:B28"/>
    <mergeCell ref="C24:C28"/>
    <mergeCell ref="A14:A18"/>
    <mergeCell ref="B14:B18"/>
    <mergeCell ref="C14:C18"/>
    <mergeCell ref="A19:A23"/>
    <mergeCell ref="B19:B23"/>
    <mergeCell ref="C19:C23"/>
    <mergeCell ref="A34:A38"/>
    <mergeCell ref="B34:B38"/>
    <mergeCell ref="C34:C38"/>
    <mergeCell ref="A29:A33"/>
    <mergeCell ref="B29:B33"/>
    <mergeCell ref="C29:C33"/>
    <mergeCell ref="A49:A53"/>
    <mergeCell ref="B49:B53"/>
    <mergeCell ref="C49:C53"/>
    <mergeCell ref="A39:A43"/>
    <mergeCell ref="B39:B43"/>
    <mergeCell ref="C39:C43"/>
    <mergeCell ref="A44:A48"/>
    <mergeCell ref="B44:B48"/>
    <mergeCell ref="C44:C48"/>
    <mergeCell ref="A64:A68"/>
    <mergeCell ref="B64:B68"/>
    <mergeCell ref="C64:C68"/>
    <mergeCell ref="A54:A58"/>
    <mergeCell ref="B54:B58"/>
    <mergeCell ref="C54:C58"/>
    <mergeCell ref="A59:A63"/>
    <mergeCell ref="B59:B63"/>
    <mergeCell ref="C59:C63"/>
    <mergeCell ref="A69:A73"/>
    <mergeCell ref="B69:B73"/>
    <mergeCell ref="C69:C73"/>
    <mergeCell ref="A74:A78"/>
    <mergeCell ref="B74:B78"/>
    <mergeCell ref="C74:C78"/>
    <mergeCell ref="C97:D97"/>
    <mergeCell ref="A86:A90"/>
    <mergeCell ref="B86:B90"/>
    <mergeCell ref="C86:C90"/>
    <mergeCell ref="A79:A85"/>
    <mergeCell ref="B79:B85"/>
    <mergeCell ref="C79:C85"/>
    <mergeCell ref="A105:I105"/>
    <mergeCell ref="A104:I104"/>
    <mergeCell ref="A103:I103"/>
    <mergeCell ref="A98:M98"/>
    <mergeCell ref="A100:M100"/>
    <mergeCell ref="A102:I102"/>
    <mergeCell ref="A101:I101"/>
    <mergeCell ref="A99:I99"/>
    <mergeCell ref="A119:G119"/>
    <mergeCell ref="A120:G120"/>
    <mergeCell ref="A121:C121"/>
    <mergeCell ref="A122:B122"/>
    <mergeCell ref="A106:I106"/>
    <mergeCell ref="B111:I111"/>
    <mergeCell ref="B114:I114"/>
    <mergeCell ref="B113:I113"/>
    <mergeCell ref="B112:I112"/>
    <mergeCell ref="A118:G118"/>
    <mergeCell ref="B110:M110"/>
    <mergeCell ref="A109:I109"/>
    <mergeCell ref="A108:I108"/>
    <mergeCell ref="A107:I107"/>
  </mergeCells>
  <pageMargins left="0.15748031496062992" right="0.15748031496062992" top="0.43307086614173229" bottom="0.35433070866141736" header="0.51181102362204722" footer="0.19685039370078741"/>
  <pageSetup paperSize="9" scale="40" orientation="portrait" r:id="rId1"/>
  <headerFooter alignWithMargins="0"/>
  <rowBreaks count="1" manualBreakCount="1">
    <brk id="7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10"/>
  <sheetViews>
    <sheetView tabSelected="1" view="pageBreakPreview" zoomScale="70" zoomScaleNormal="80" zoomScaleSheetLayoutView="70" workbookViewId="0">
      <selection activeCell="B94" sqref="B94"/>
    </sheetView>
  </sheetViews>
  <sheetFormatPr defaultRowHeight="18.75" outlineLevelRow="1" x14ac:dyDescent="0.25"/>
  <cols>
    <col min="1" max="1" width="5.85546875" style="1" customWidth="1"/>
    <col min="2" max="2" width="22.7109375" style="1" customWidth="1"/>
    <col min="3" max="3" width="44" style="2" customWidth="1"/>
    <col min="4" max="4" width="26.85546875" style="1" customWidth="1"/>
    <col min="5" max="8" width="15.7109375" style="1" customWidth="1"/>
    <col min="9" max="9" width="17.5703125" style="36" customWidth="1"/>
    <col min="10" max="10" width="18.7109375" style="3" customWidth="1"/>
    <col min="11" max="11" width="14.5703125" style="3" customWidth="1"/>
    <col min="12" max="12" width="11.7109375" style="3" customWidth="1"/>
    <col min="13" max="13" width="11.140625" style="3" customWidth="1"/>
    <col min="14" max="256" width="9.140625" style="3"/>
    <col min="257" max="257" width="5.85546875" style="3" customWidth="1"/>
    <col min="258" max="258" width="22.7109375" style="3" customWidth="1"/>
    <col min="259" max="259" width="44" style="3" customWidth="1"/>
    <col min="260" max="260" width="26.85546875" style="3" customWidth="1"/>
    <col min="261" max="264" width="15.7109375" style="3" customWidth="1"/>
    <col min="265" max="265" width="17.5703125" style="3" customWidth="1"/>
    <col min="266" max="266" width="18.7109375" style="3" customWidth="1"/>
    <col min="267" max="267" width="14.5703125" style="3" customWidth="1"/>
    <col min="268" max="268" width="11.7109375" style="3" customWidth="1"/>
    <col min="269" max="269" width="11.140625" style="3" customWidth="1"/>
    <col min="270" max="512" width="9.140625" style="3"/>
    <col min="513" max="513" width="5.85546875" style="3" customWidth="1"/>
    <col min="514" max="514" width="22.7109375" style="3" customWidth="1"/>
    <col min="515" max="515" width="44" style="3" customWidth="1"/>
    <col min="516" max="516" width="26.85546875" style="3" customWidth="1"/>
    <col min="517" max="520" width="15.7109375" style="3" customWidth="1"/>
    <col min="521" max="521" width="17.5703125" style="3" customWidth="1"/>
    <col min="522" max="522" width="18.7109375" style="3" customWidth="1"/>
    <col min="523" max="523" width="14.5703125" style="3" customWidth="1"/>
    <col min="524" max="524" width="11.7109375" style="3" customWidth="1"/>
    <col min="525" max="525" width="11.140625" style="3" customWidth="1"/>
    <col min="526" max="768" width="9.140625" style="3"/>
    <col min="769" max="769" width="5.85546875" style="3" customWidth="1"/>
    <col min="770" max="770" width="22.7109375" style="3" customWidth="1"/>
    <col min="771" max="771" width="44" style="3" customWidth="1"/>
    <col min="772" max="772" width="26.85546875" style="3" customWidth="1"/>
    <col min="773" max="776" width="15.7109375" style="3" customWidth="1"/>
    <col min="777" max="777" width="17.5703125" style="3" customWidth="1"/>
    <col min="778" max="778" width="18.7109375" style="3" customWidth="1"/>
    <col min="779" max="779" width="14.5703125" style="3" customWidth="1"/>
    <col min="780" max="780" width="11.7109375" style="3" customWidth="1"/>
    <col min="781" max="781" width="11.140625" style="3" customWidth="1"/>
    <col min="782" max="1024" width="9.140625" style="3"/>
    <col min="1025" max="1025" width="5.85546875" style="3" customWidth="1"/>
    <col min="1026" max="1026" width="22.7109375" style="3" customWidth="1"/>
    <col min="1027" max="1027" width="44" style="3" customWidth="1"/>
    <col min="1028" max="1028" width="26.85546875" style="3" customWidth="1"/>
    <col min="1029" max="1032" width="15.7109375" style="3" customWidth="1"/>
    <col min="1033" max="1033" width="17.5703125" style="3" customWidth="1"/>
    <col min="1034" max="1034" width="18.7109375" style="3" customWidth="1"/>
    <col min="1035" max="1035" width="14.5703125" style="3" customWidth="1"/>
    <col min="1036" max="1036" width="11.7109375" style="3" customWidth="1"/>
    <col min="1037" max="1037" width="11.140625" style="3" customWidth="1"/>
    <col min="1038" max="1280" width="9.140625" style="3"/>
    <col min="1281" max="1281" width="5.85546875" style="3" customWidth="1"/>
    <col min="1282" max="1282" width="22.7109375" style="3" customWidth="1"/>
    <col min="1283" max="1283" width="44" style="3" customWidth="1"/>
    <col min="1284" max="1284" width="26.85546875" style="3" customWidth="1"/>
    <col min="1285" max="1288" width="15.7109375" style="3" customWidth="1"/>
    <col min="1289" max="1289" width="17.5703125" style="3" customWidth="1"/>
    <col min="1290" max="1290" width="18.7109375" style="3" customWidth="1"/>
    <col min="1291" max="1291" width="14.5703125" style="3" customWidth="1"/>
    <col min="1292" max="1292" width="11.7109375" style="3" customWidth="1"/>
    <col min="1293" max="1293" width="11.140625" style="3" customWidth="1"/>
    <col min="1294" max="1536" width="9.140625" style="3"/>
    <col min="1537" max="1537" width="5.85546875" style="3" customWidth="1"/>
    <col min="1538" max="1538" width="22.7109375" style="3" customWidth="1"/>
    <col min="1539" max="1539" width="44" style="3" customWidth="1"/>
    <col min="1540" max="1540" width="26.85546875" style="3" customWidth="1"/>
    <col min="1541" max="1544" width="15.7109375" style="3" customWidth="1"/>
    <col min="1545" max="1545" width="17.5703125" style="3" customWidth="1"/>
    <col min="1546" max="1546" width="18.7109375" style="3" customWidth="1"/>
    <col min="1547" max="1547" width="14.5703125" style="3" customWidth="1"/>
    <col min="1548" max="1548" width="11.7109375" style="3" customWidth="1"/>
    <col min="1549" max="1549" width="11.140625" style="3" customWidth="1"/>
    <col min="1550" max="1792" width="9.140625" style="3"/>
    <col min="1793" max="1793" width="5.85546875" style="3" customWidth="1"/>
    <col min="1794" max="1794" width="22.7109375" style="3" customWidth="1"/>
    <col min="1795" max="1795" width="44" style="3" customWidth="1"/>
    <col min="1796" max="1796" width="26.85546875" style="3" customWidth="1"/>
    <col min="1797" max="1800" width="15.7109375" style="3" customWidth="1"/>
    <col min="1801" max="1801" width="17.5703125" style="3" customWidth="1"/>
    <col min="1802" max="1802" width="18.7109375" style="3" customWidth="1"/>
    <col min="1803" max="1803" width="14.5703125" style="3" customWidth="1"/>
    <col min="1804" max="1804" width="11.7109375" style="3" customWidth="1"/>
    <col min="1805" max="1805" width="11.140625" style="3" customWidth="1"/>
    <col min="1806" max="2048" width="9.140625" style="3"/>
    <col min="2049" max="2049" width="5.85546875" style="3" customWidth="1"/>
    <col min="2050" max="2050" width="22.7109375" style="3" customWidth="1"/>
    <col min="2051" max="2051" width="44" style="3" customWidth="1"/>
    <col min="2052" max="2052" width="26.85546875" style="3" customWidth="1"/>
    <col min="2053" max="2056" width="15.7109375" style="3" customWidth="1"/>
    <col min="2057" max="2057" width="17.5703125" style="3" customWidth="1"/>
    <col min="2058" max="2058" width="18.7109375" style="3" customWidth="1"/>
    <col min="2059" max="2059" width="14.5703125" style="3" customWidth="1"/>
    <col min="2060" max="2060" width="11.7109375" style="3" customWidth="1"/>
    <col min="2061" max="2061" width="11.140625" style="3" customWidth="1"/>
    <col min="2062" max="2304" width="9.140625" style="3"/>
    <col min="2305" max="2305" width="5.85546875" style="3" customWidth="1"/>
    <col min="2306" max="2306" width="22.7109375" style="3" customWidth="1"/>
    <col min="2307" max="2307" width="44" style="3" customWidth="1"/>
    <col min="2308" max="2308" width="26.85546875" style="3" customWidth="1"/>
    <col min="2309" max="2312" width="15.7109375" style="3" customWidth="1"/>
    <col min="2313" max="2313" width="17.5703125" style="3" customWidth="1"/>
    <col min="2314" max="2314" width="18.7109375" style="3" customWidth="1"/>
    <col min="2315" max="2315" width="14.5703125" style="3" customWidth="1"/>
    <col min="2316" max="2316" width="11.7109375" style="3" customWidth="1"/>
    <col min="2317" max="2317" width="11.140625" style="3" customWidth="1"/>
    <col min="2318" max="2560" width="9.140625" style="3"/>
    <col min="2561" max="2561" width="5.85546875" style="3" customWidth="1"/>
    <col min="2562" max="2562" width="22.7109375" style="3" customWidth="1"/>
    <col min="2563" max="2563" width="44" style="3" customWidth="1"/>
    <col min="2564" max="2564" width="26.85546875" style="3" customWidth="1"/>
    <col min="2565" max="2568" width="15.7109375" style="3" customWidth="1"/>
    <col min="2569" max="2569" width="17.5703125" style="3" customWidth="1"/>
    <col min="2570" max="2570" width="18.7109375" style="3" customWidth="1"/>
    <col min="2571" max="2571" width="14.5703125" style="3" customWidth="1"/>
    <col min="2572" max="2572" width="11.7109375" style="3" customWidth="1"/>
    <col min="2573" max="2573" width="11.140625" style="3" customWidth="1"/>
    <col min="2574" max="2816" width="9.140625" style="3"/>
    <col min="2817" max="2817" width="5.85546875" style="3" customWidth="1"/>
    <col min="2818" max="2818" width="22.7109375" style="3" customWidth="1"/>
    <col min="2819" max="2819" width="44" style="3" customWidth="1"/>
    <col min="2820" max="2820" width="26.85546875" style="3" customWidth="1"/>
    <col min="2821" max="2824" width="15.7109375" style="3" customWidth="1"/>
    <col min="2825" max="2825" width="17.5703125" style="3" customWidth="1"/>
    <col min="2826" max="2826" width="18.7109375" style="3" customWidth="1"/>
    <col min="2827" max="2827" width="14.5703125" style="3" customWidth="1"/>
    <col min="2828" max="2828" width="11.7109375" style="3" customWidth="1"/>
    <col min="2829" max="2829" width="11.140625" style="3" customWidth="1"/>
    <col min="2830" max="3072" width="9.140625" style="3"/>
    <col min="3073" max="3073" width="5.85546875" style="3" customWidth="1"/>
    <col min="3074" max="3074" width="22.7109375" style="3" customWidth="1"/>
    <col min="3075" max="3075" width="44" style="3" customWidth="1"/>
    <col min="3076" max="3076" width="26.85546875" style="3" customWidth="1"/>
    <col min="3077" max="3080" width="15.7109375" style="3" customWidth="1"/>
    <col min="3081" max="3081" width="17.5703125" style="3" customWidth="1"/>
    <col min="3082" max="3082" width="18.7109375" style="3" customWidth="1"/>
    <col min="3083" max="3083" width="14.5703125" style="3" customWidth="1"/>
    <col min="3084" max="3084" width="11.7109375" style="3" customWidth="1"/>
    <col min="3085" max="3085" width="11.140625" style="3" customWidth="1"/>
    <col min="3086" max="3328" width="9.140625" style="3"/>
    <col min="3329" max="3329" width="5.85546875" style="3" customWidth="1"/>
    <col min="3330" max="3330" width="22.7109375" style="3" customWidth="1"/>
    <col min="3331" max="3331" width="44" style="3" customWidth="1"/>
    <col min="3332" max="3332" width="26.85546875" style="3" customWidth="1"/>
    <col min="3333" max="3336" width="15.7109375" style="3" customWidth="1"/>
    <col min="3337" max="3337" width="17.5703125" style="3" customWidth="1"/>
    <col min="3338" max="3338" width="18.7109375" style="3" customWidth="1"/>
    <col min="3339" max="3339" width="14.5703125" style="3" customWidth="1"/>
    <col min="3340" max="3340" width="11.7109375" style="3" customWidth="1"/>
    <col min="3341" max="3341" width="11.140625" style="3" customWidth="1"/>
    <col min="3342" max="3584" width="9.140625" style="3"/>
    <col min="3585" max="3585" width="5.85546875" style="3" customWidth="1"/>
    <col min="3586" max="3586" width="22.7109375" style="3" customWidth="1"/>
    <col min="3587" max="3587" width="44" style="3" customWidth="1"/>
    <col min="3588" max="3588" width="26.85546875" style="3" customWidth="1"/>
    <col min="3589" max="3592" width="15.7109375" style="3" customWidth="1"/>
    <col min="3593" max="3593" width="17.5703125" style="3" customWidth="1"/>
    <col min="3594" max="3594" width="18.7109375" style="3" customWidth="1"/>
    <col min="3595" max="3595" width="14.5703125" style="3" customWidth="1"/>
    <col min="3596" max="3596" width="11.7109375" style="3" customWidth="1"/>
    <col min="3597" max="3597" width="11.140625" style="3" customWidth="1"/>
    <col min="3598" max="3840" width="9.140625" style="3"/>
    <col min="3841" max="3841" width="5.85546875" style="3" customWidth="1"/>
    <col min="3842" max="3842" width="22.7109375" style="3" customWidth="1"/>
    <col min="3843" max="3843" width="44" style="3" customWidth="1"/>
    <col min="3844" max="3844" width="26.85546875" style="3" customWidth="1"/>
    <col min="3845" max="3848" width="15.7109375" style="3" customWidth="1"/>
    <col min="3849" max="3849" width="17.5703125" style="3" customWidth="1"/>
    <col min="3850" max="3850" width="18.7109375" style="3" customWidth="1"/>
    <col min="3851" max="3851" width="14.5703125" style="3" customWidth="1"/>
    <col min="3852" max="3852" width="11.7109375" style="3" customWidth="1"/>
    <col min="3853" max="3853" width="11.140625" style="3" customWidth="1"/>
    <col min="3854" max="4096" width="9.140625" style="3"/>
    <col min="4097" max="4097" width="5.85546875" style="3" customWidth="1"/>
    <col min="4098" max="4098" width="22.7109375" style="3" customWidth="1"/>
    <col min="4099" max="4099" width="44" style="3" customWidth="1"/>
    <col min="4100" max="4100" width="26.85546875" style="3" customWidth="1"/>
    <col min="4101" max="4104" width="15.7109375" style="3" customWidth="1"/>
    <col min="4105" max="4105" width="17.5703125" style="3" customWidth="1"/>
    <col min="4106" max="4106" width="18.7109375" style="3" customWidth="1"/>
    <col min="4107" max="4107" width="14.5703125" style="3" customWidth="1"/>
    <col min="4108" max="4108" width="11.7109375" style="3" customWidth="1"/>
    <col min="4109" max="4109" width="11.140625" style="3" customWidth="1"/>
    <col min="4110" max="4352" width="9.140625" style="3"/>
    <col min="4353" max="4353" width="5.85546875" style="3" customWidth="1"/>
    <col min="4354" max="4354" width="22.7109375" style="3" customWidth="1"/>
    <col min="4355" max="4355" width="44" style="3" customWidth="1"/>
    <col min="4356" max="4356" width="26.85546875" style="3" customWidth="1"/>
    <col min="4357" max="4360" width="15.7109375" style="3" customWidth="1"/>
    <col min="4361" max="4361" width="17.5703125" style="3" customWidth="1"/>
    <col min="4362" max="4362" width="18.7109375" style="3" customWidth="1"/>
    <col min="4363" max="4363" width="14.5703125" style="3" customWidth="1"/>
    <col min="4364" max="4364" width="11.7109375" style="3" customWidth="1"/>
    <col min="4365" max="4365" width="11.140625" style="3" customWidth="1"/>
    <col min="4366" max="4608" width="9.140625" style="3"/>
    <col min="4609" max="4609" width="5.85546875" style="3" customWidth="1"/>
    <col min="4610" max="4610" width="22.7109375" style="3" customWidth="1"/>
    <col min="4611" max="4611" width="44" style="3" customWidth="1"/>
    <col min="4612" max="4612" width="26.85546875" style="3" customWidth="1"/>
    <col min="4613" max="4616" width="15.7109375" style="3" customWidth="1"/>
    <col min="4617" max="4617" width="17.5703125" style="3" customWidth="1"/>
    <col min="4618" max="4618" width="18.7109375" style="3" customWidth="1"/>
    <col min="4619" max="4619" width="14.5703125" style="3" customWidth="1"/>
    <col min="4620" max="4620" width="11.7109375" style="3" customWidth="1"/>
    <col min="4621" max="4621" width="11.140625" style="3" customWidth="1"/>
    <col min="4622" max="4864" width="9.140625" style="3"/>
    <col min="4865" max="4865" width="5.85546875" style="3" customWidth="1"/>
    <col min="4866" max="4866" width="22.7109375" style="3" customWidth="1"/>
    <col min="4867" max="4867" width="44" style="3" customWidth="1"/>
    <col min="4868" max="4868" width="26.85546875" style="3" customWidth="1"/>
    <col min="4869" max="4872" width="15.7109375" style="3" customWidth="1"/>
    <col min="4873" max="4873" width="17.5703125" style="3" customWidth="1"/>
    <col min="4874" max="4874" width="18.7109375" style="3" customWidth="1"/>
    <col min="4875" max="4875" width="14.5703125" style="3" customWidth="1"/>
    <col min="4876" max="4876" width="11.7109375" style="3" customWidth="1"/>
    <col min="4877" max="4877" width="11.140625" style="3" customWidth="1"/>
    <col min="4878" max="5120" width="9.140625" style="3"/>
    <col min="5121" max="5121" width="5.85546875" style="3" customWidth="1"/>
    <col min="5122" max="5122" width="22.7109375" style="3" customWidth="1"/>
    <col min="5123" max="5123" width="44" style="3" customWidth="1"/>
    <col min="5124" max="5124" width="26.85546875" style="3" customWidth="1"/>
    <col min="5125" max="5128" width="15.7109375" style="3" customWidth="1"/>
    <col min="5129" max="5129" width="17.5703125" style="3" customWidth="1"/>
    <col min="5130" max="5130" width="18.7109375" style="3" customWidth="1"/>
    <col min="5131" max="5131" width="14.5703125" style="3" customWidth="1"/>
    <col min="5132" max="5132" width="11.7109375" style="3" customWidth="1"/>
    <col min="5133" max="5133" width="11.140625" style="3" customWidth="1"/>
    <col min="5134" max="5376" width="9.140625" style="3"/>
    <col min="5377" max="5377" width="5.85546875" style="3" customWidth="1"/>
    <col min="5378" max="5378" width="22.7109375" style="3" customWidth="1"/>
    <col min="5379" max="5379" width="44" style="3" customWidth="1"/>
    <col min="5380" max="5380" width="26.85546875" style="3" customWidth="1"/>
    <col min="5381" max="5384" width="15.7109375" style="3" customWidth="1"/>
    <col min="5385" max="5385" width="17.5703125" style="3" customWidth="1"/>
    <col min="5386" max="5386" width="18.7109375" style="3" customWidth="1"/>
    <col min="5387" max="5387" width="14.5703125" style="3" customWidth="1"/>
    <col min="5388" max="5388" width="11.7109375" style="3" customWidth="1"/>
    <col min="5389" max="5389" width="11.140625" style="3" customWidth="1"/>
    <col min="5390" max="5632" width="9.140625" style="3"/>
    <col min="5633" max="5633" width="5.85546875" style="3" customWidth="1"/>
    <col min="5634" max="5634" width="22.7109375" style="3" customWidth="1"/>
    <col min="5635" max="5635" width="44" style="3" customWidth="1"/>
    <col min="5636" max="5636" width="26.85546875" style="3" customWidth="1"/>
    <col min="5637" max="5640" width="15.7109375" style="3" customWidth="1"/>
    <col min="5641" max="5641" width="17.5703125" style="3" customWidth="1"/>
    <col min="5642" max="5642" width="18.7109375" style="3" customWidth="1"/>
    <col min="5643" max="5643" width="14.5703125" style="3" customWidth="1"/>
    <col min="5644" max="5644" width="11.7109375" style="3" customWidth="1"/>
    <col min="5645" max="5645" width="11.140625" style="3" customWidth="1"/>
    <col min="5646" max="5888" width="9.140625" style="3"/>
    <col min="5889" max="5889" width="5.85546875" style="3" customWidth="1"/>
    <col min="5890" max="5890" width="22.7109375" style="3" customWidth="1"/>
    <col min="5891" max="5891" width="44" style="3" customWidth="1"/>
    <col min="5892" max="5892" width="26.85546875" style="3" customWidth="1"/>
    <col min="5893" max="5896" width="15.7109375" style="3" customWidth="1"/>
    <col min="5897" max="5897" width="17.5703125" style="3" customWidth="1"/>
    <col min="5898" max="5898" width="18.7109375" style="3" customWidth="1"/>
    <col min="5899" max="5899" width="14.5703125" style="3" customWidth="1"/>
    <col min="5900" max="5900" width="11.7109375" style="3" customWidth="1"/>
    <col min="5901" max="5901" width="11.140625" style="3" customWidth="1"/>
    <col min="5902" max="6144" width="9.140625" style="3"/>
    <col min="6145" max="6145" width="5.85546875" style="3" customWidth="1"/>
    <col min="6146" max="6146" width="22.7109375" style="3" customWidth="1"/>
    <col min="6147" max="6147" width="44" style="3" customWidth="1"/>
    <col min="6148" max="6148" width="26.85546875" style="3" customWidth="1"/>
    <col min="6149" max="6152" width="15.7109375" style="3" customWidth="1"/>
    <col min="6153" max="6153" width="17.5703125" style="3" customWidth="1"/>
    <col min="6154" max="6154" width="18.7109375" style="3" customWidth="1"/>
    <col min="6155" max="6155" width="14.5703125" style="3" customWidth="1"/>
    <col min="6156" max="6156" width="11.7109375" style="3" customWidth="1"/>
    <col min="6157" max="6157" width="11.140625" style="3" customWidth="1"/>
    <col min="6158" max="6400" width="9.140625" style="3"/>
    <col min="6401" max="6401" width="5.85546875" style="3" customWidth="1"/>
    <col min="6402" max="6402" width="22.7109375" style="3" customWidth="1"/>
    <col min="6403" max="6403" width="44" style="3" customWidth="1"/>
    <col min="6404" max="6404" width="26.85546875" style="3" customWidth="1"/>
    <col min="6405" max="6408" width="15.7109375" style="3" customWidth="1"/>
    <col min="6409" max="6409" width="17.5703125" style="3" customWidth="1"/>
    <col min="6410" max="6410" width="18.7109375" style="3" customWidth="1"/>
    <col min="6411" max="6411" width="14.5703125" style="3" customWidth="1"/>
    <col min="6412" max="6412" width="11.7109375" style="3" customWidth="1"/>
    <col min="6413" max="6413" width="11.140625" style="3" customWidth="1"/>
    <col min="6414" max="6656" width="9.140625" style="3"/>
    <col min="6657" max="6657" width="5.85546875" style="3" customWidth="1"/>
    <col min="6658" max="6658" width="22.7109375" style="3" customWidth="1"/>
    <col min="6659" max="6659" width="44" style="3" customWidth="1"/>
    <col min="6660" max="6660" width="26.85546875" style="3" customWidth="1"/>
    <col min="6661" max="6664" width="15.7109375" style="3" customWidth="1"/>
    <col min="6665" max="6665" width="17.5703125" style="3" customWidth="1"/>
    <col min="6666" max="6666" width="18.7109375" style="3" customWidth="1"/>
    <col min="6667" max="6667" width="14.5703125" style="3" customWidth="1"/>
    <col min="6668" max="6668" width="11.7109375" style="3" customWidth="1"/>
    <col min="6669" max="6669" width="11.140625" style="3" customWidth="1"/>
    <col min="6670" max="6912" width="9.140625" style="3"/>
    <col min="6913" max="6913" width="5.85546875" style="3" customWidth="1"/>
    <col min="6914" max="6914" width="22.7109375" style="3" customWidth="1"/>
    <col min="6915" max="6915" width="44" style="3" customWidth="1"/>
    <col min="6916" max="6916" width="26.85546875" style="3" customWidth="1"/>
    <col min="6917" max="6920" width="15.7109375" style="3" customWidth="1"/>
    <col min="6921" max="6921" width="17.5703125" style="3" customWidth="1"/>
    <col min="6922" max="6922" width="18.7109375" style="3" customWidth="1"/>
    <col min="6923" max="6923" width="14.5703125" style="3" customWidth="1"/>
    <col min="6924" max="6924" width="11.7109375" style="3" customWidth="1"/>
    <col min="6925" max="6925" width="11.140625" style="3" customWidth="1"/>
    <col min="6926" max="7168" width="9.140625" style="3"/>
    <col min="7169" max="7169" width="5.85546875" style="3" customWidth="1"/>
    <col min="7170" max="7170" width="22.7109375" style="3" customWidth="1"/>
    <col min="7171" max="7171" width="44" style="3" customWidth="1"/>
    <col min="7172" max="7172" width="26.85546875" style="3" customWidth="1"/>
    <col min="7173" max="7176" width="15.7109375" style="3" customWidth="1"/>
    <col min="7177" max="7177" width="17.5703125" style="3" customWidth="1"/>
    <col min="7178" max="7178" width="18.7109375" style="3" customWidth="1"/>
    <col min="7179" max="7179" width="14.5703125" style="3" customWidth="1"/>
    <col min="7180" max="7180" width="11.7109375" style="3" customWidth="1"/>
    <col min="7181" max="7181" width="11.140625" style="3" customWidth="1"/>
    <col min="7182" max="7424" width="9.140625" style="3"/>
    <col min="7425" max="7425" width="5.85546875" style="3" customWidth="1"/>
    <col min="7426" max="7426" width="22.7109375" style="3" customWidth="1"/>
    <col min="7427" max="7427" width="44" style="3" customWidth="1"/>
    <col min="7428" max="7428" width="26.85546875" style="3" customWidth="1"/>
    <col min="7429" max="7432" width="15.7109375" style="3" customWidth="1"/>
    <col min="7433" max="7433" width="17.5703125" style="3" customWidth="1"/>
    <col min="7434" max="7434" width="18.7109375" style="3" customWidth="1"/>
    <col min="7435" max="7435" width="14.5703125" style="3" customWidth="1"/>
    <col min="7436" max="7436" width="11.7109375" style="3" customWidth="1"/>
    <col min="7437" max="7437" width="11.140625" style="3" customWidth="1"/>
    <col min="7438" max="7680" width="9.140625" style="3"/>
    <col min="7681" max="7681" width="5.85546875" style="3" customWidth="1"/>
    <col min="7682" max="7682" width="22.7109375" style="3" customWidth="1"/>
    <col min="7683" max="7683" width="44" style="3" customWidth="1"/>
    <col min="7684" max="7684" width="26.85546875" style="3" customWidth="1"/>
    <col min="7685" max="7688" width="15.7109375" style="3" customWidth="1"/>
    <col min="7689" max="7689" width="17.5703125" style="3" customWidth="1"/>
    <col min="7690" max="7690" width="18.7109375" style="3" customWidth="1"/>
    <col min="7691" max="7691" width="14.5703125" style="3" customWidth="1"/>
    <col min="7692" max="7692" width="11.7109375" style="3" customWidth="1"/>
    <col min="7693" max="7693" width="11.140625" style="3" customWidth="1"/>
    <col min="7694" max="7936" width="9.140625" style="3"/>
    <col min="7937" max="7937" width="5.85546875" style="3" customWidth="1"/>
    <col min="7938" max="7938" width="22.7109375" style="3" customWidth="1"/>
    <col min="7939" max="7939" width="44" style="3" customWidth="1"/>
    <col min="7940" max="7940" width="26.85546875" style="3" customWidth="1"/>
    <col min="7941" max="7944" width="15.7109375" style="3" customWidth="1"/>
    <col min="7945" max="7945" width="17.5703125" style="3" customWidth="1"/>
    <col min="7946" max="7946" width="18.7109375" style="3" customWidth="1"/>
    <col min="7947" max="7947" width="14.5703125" style="3" customWidth="1"/>
    <col min="7948" max="7948" width="11.7109375" style="3" customWidth="1"/>
    <col min="7949" max="7949" width="11.140625" style="3" customWidth="1"/>
    <col min="7950" max="8192" width="9.140625" style="3"/>
    <col min="8193" max="8193" width="5.85546875" style="3" customWidth="1"/>
    <col min="8194" max="8194" width="22.7109375" style="3" customWidth="1"/>
    <col min="8195" max="8195" width="44" style="3" customWidth="1"/>
    <col min="8196" max="8196" width="26.85546875" style="3" customWidth="1"/>
    <col min="8197" max="8200" width="15.7109375" style="3" customWidth="1"/>
    <col min="8201" max="8201" width="17.5703125" style="3" customWidth="1"/>
    <col min="8202" max="8202" width="18.7109375" style="3" customWidth="1"/>
    <col min="8203" max="8203" width="14.5703125" style="3" customWidth="1"/>
    <col min="8204" max="8204" width="11.7109375" style="3" customWidth="1"/>
    <col min="8205" max="8205" width="11.140625" style="3" customWidth="1"/>
    <col min="8206" max="8448" width="9.140625" style="3"/>
    <col min="8449" max="8449" width="5.85546875" style="3" customWidth="1"/>
    <col min="8450" max="8450" width="22.7109375" style="3" customWidth="1"/>
    <col min="8451" max="8451" width="44" style="3" customWidth="1"/>
    <col min="8452" max="8452" width="26.85546875" style="3" customWidth="1"/>
    <col min="8453" max="8456" width="15.7109375" style="3" customWidth="1"/>
    <col min="8457" max="8457" width="17.5703125" style="3" customWidth="1"/>
    <col min="8458" max="8458" width="18.7109375" style="3" customWidth="1"/>
    <col min="8459" max="8459" width="14.5703125" style="3" customWidth="1"/>
    <col min="8460" max="8460" width="11.7109375" style="3" customWidth="1"/>
    <col min="8461" max="8461" width="11.140625" style="3" customWidth="1"/>
    <col min="8462" max="8704" width="9.140625" style="3"/>
    <col min="8705" max="8705" width="5.85546875" style="3" customWidth="1"/>
    <col min="8706" max="8706" width="22.7109375" style="3" customWidth="1"/>
    <col min="8707" max="8707" width="44" style="3" customWidth="1"/>
    <col min="8708" max="8708" width="26.85546875" style="3" customWidth="1"/>
    <col min="8709" max="8712" width="15.7109375" style="3" customWidth="1"/>
    <col min="8713" max="8713" width="17.5703125" style="3" customWidth="1"/>
    <col min="8714" max="8714" width="18.7109375" style="3" customWidth="1"/>
    <col min="8715" max="8715" width="14.5703125" style="3" customWidth="1"/>
    <col min="8716" max="8716" width="11.7109375" style="3" customWidth="1"/>
    <col min="8717" max="8717" width="11.140625" style="3" customWidth="1"/>
    <col min="8718" max="8960" width="9.140625" style="3"/>
    <col min="8961" max="8961" width="5.85546875" style="3" customWidth="1"/>
    <col min="8962" max="8962" width="22.7109375" style="3" customWidth="1"/>
    <col min="8963" max="8963" width="44" style="3" customWidth="1"/>
    <col min="8964" max="8964" width="26.85546875" style="3" customWidth="1"/>
    <col min="8965" max="8968" width="15.7109375" style="3" customWidth="1"/>
    <col min="8969" max="8969" width="17.5703125" style="3" customWidth="1"/>
    <col min="8970" max="8970" width="18.7109375" style="3" customWidth="1"/>
    <col min="8971" max="8971" width="14.5703125" style="3" customWidth="1"/>
    <col min="8972" max="8972" width="11.7109375" style="3" customWidth="1"/>
    <col min="8973" max="8973" width="11.140625" style="3" customWidth="1"/>
    <col min="8974" max="9216" width="9.140625" style="3"/>
    <col min="9217" max="9217" width="5.85546875" style="3" customWidth="1"/>
    <col min="9218" max="9218" width="22.7109375" style="3" customWidth="1"/>
    <col min="9219" max="9219" width="44" style="3" customWidth="1"/>
    <col min="9220" max="9220" width="26.85546875" style="3" customWidth="1"/>
    <col min="9221" max="9224" width="15.7109375" style="3" customWidth="1"/>
    <col min="9225" max="9225" width="17.5703125" style="3" customWidth="1"/>
    <col min="9226" max="9226" width="18.7109375" style="3" customWidth="1"/>
    <col min="9227" max="9227" width="14.5703125" style="3" customWidth="1"/>
    <col min="9228" max="9228" width="11.7109375" style="3" customWidth="1"/>
    <col min="9229" max="9229" width="11.140625" style="3" customWidth="1"/>
    <col min="9230" max="9472" width="9.140625" style="3"/>
    <col min="9473" max="9473" width="5.85546875" style="3" customWidth="1"/>
    <col min="9474" max="9474" width="22.7109375" style="3" customWidth="1"/>
    <col min="9475" max="9475" width="44" style="3" customWidth="1"/>
    <col min="9476" max="9476" width="26.85546875" style="3" customWidth="1"/>
    <col min="9477" max="9480" width="15.7109375" style="3" customWidth="1"/>
    <col min="9481" max="9481" width="17.5703125" style="3" customWidth="1"/>
    <col min="9482" max="9482" width="18.7109375" style="3" customWidth="1"/>
    <col min="9483" max="9483" width="14.5703125" style="3" customWidth="1"/>
    <col min="9484" max="9484" width="11.7109375" style="3" customWidth="1"/>
    <col min="9485" max="9485" width="11.140625" style="3" customWidth="1"/>
    <col min="9486" max="9728" width="9.140625" style="3"/>
    <col min="9729" max="9729" width="5.85546875" style="3" customWidth="1"/>
    <col min="9730" max="9730" width="22.7109375" style="3" customWidth="1"/>
    <col min="9731" max="9731" width="44" style="3" customWidth="1"/>
    <col min="9732" max="9732" width="26.85546875" style="3" customWidth="1"/>
    <col min="9733" max="9736" width="15.7109375" style="3" customWidth="1"/>
    <col min="9737" max="9737" width="17.5703125" style="3" customWidth="1"/>
    <col min="9738" max="9738" width="18.7109375" style="3" customWidth="1"/>
    <col min="9739" max="9739" width="14.5703125" style="3" customWidth="1"/>
    <col min="9740" max="9740" width="11.7109375" style="3" customWidth="1"/>
    <col min="9741" max="9741" width="11.140625" style="3" customWidth="1"/>
    <col min="9742" max="9984" width="9.140625" style="3"/>
    <col min="9985" max="9985" width="5.85546875" style="3" customWidth="1"/>
    <col min="9986" max="9986" width="22.7109375" style="3" customWidth="1"/>
    <col min="9987" max="9987" width="44" style="3" customWidth="1"/>
    <col min="9988" max="9988" width="26.85546875" style="3" customWidth="1"/>
    <col min="9989" max="9992" width="15.7109375" style="3" customWidth="1"/>
    <col min="9993" max="9993" width="17.5703125" style="3" customWidth="1"/>
    <col min="9994" max="9994" width="18.7109375" style="3" customWidth="1"/>
    <col min="9995" max="9995" width="14.5703125" style="3" customWidth="1"/>
    <col min="9996" max="9996" width="11.7109375" style="3" customWidth="1"/>
    <col min="9997" max="9997" width="11.140625" style="3" customWidth="1"/>
    <col min="9998" max="10240" width="9.140625" style="3"/>
    <col min="10241" max="10241" width="5.85546875" style="3" customWidth="1"/>
    <col min="10242" max="10242" width="22.7109375" style="3" customWidth="1"/>
    <col min="10243" max="10243" width="44" style="3" customWidth="1"/>
    <col min="10244" max="10244" width="26.85546875" style="3" customWidth="1"/>
    <col min="10245" max="10248" width="15.7109375" style="3" customWidth="1"/>
    <col min="10249" max="10249" width="17.5703125" style="3" customWidth="1"/>
    <col min="10250" max="10250" width="18.7109375" style="3" customWidth="1"/>
    <col min="10251" max="10251" width="14.5703125" style="3" customWidth="1"/>
    <col min="10252" max="10252" width="11.7109375" style="3" customWidth="1"/>
    <col min="10253" max="10253" width="11.140625" style="3" customWidth="1"/>
    <col min="10254" max="10496" width="9.140625" style="3"/>
    <col min="10497" max="10497" width="5.85546875" style="3" customWidth="1"/>
    <col min="10498" max="10498" width="22.7109375" style="3" customWidth="1"/>
    <col min="10499" max="10499" width="44" style="3" customWidth="1"/>
    <col min="10500" max="10500" width="26.85546875" style="3" customWidth="1"/>
    <col min="10501" max="10504" width="15.7109375" style="3" customWidth="1"/>
    <col min="10505" max="10505" width="17.5703125" style="3" customWidth="1"/>
    <col min="10506" max="10506" width="18.7109375" style="3" customWidth="1"/>
    <col min="10507" max="10507" width="14.5703125" style="3" customWidth="1"/>
    <col min="10508" max="10508" width="11.7109375" style="3" customWidth="1"/>
    <col min="10509" max="10509" width="11.140625" style="3" customWidth="1"/>
    <col min="10510" max="10752" width="9.140625" style="3"/>
    <col min="10753" max="10753" width="5.85546875" style="3" customWidth="1"/>
    <col min="10754" max="10754" width="22.7109375" style="3" customWidth="1"/>
    <col min="10755" max="10755" width="44" style="3" customWidth="1"/>
    <col min="10756" max="10756" width="26.85546875" style="3" customWidth="1"/>
    <col min="10757" max="10760" width="15.7109375" style="3" customWidth="1"/>
    <col min="10761" max="10761" width="17.5703125" style="3" customWidth="1"/>
    <col min="10762" max="10762" width="18.7109375" style="3" customWidth="1"/>
    <col min="10763" max="10763" width="14.5703125" style="3" customWidth="1"/>
    <col min="10764" max="10764" width="11.7109375" style="3" customWidth="1"/>
    <col min="10765" max="10765" width="11.140625" style="3" customWidth="1"/>
    <col min="10766" max="11008" width="9.140625" style="3"/>
    <col min="11009" max="11009" width="5.85546875" style="3" customWidth="1"/>
    <col min="11010" max="11010" width="22.7109375" style="3" customWidth="1"/>
    <col min="11011" max="11011" width="44" style="3" customWidth="1"/>
    <col min="11012" max="11012" width="26.85546875" style="3" customWidth="1"/>
    <col min="11013" max="11016" width="15.7109375" style="3" customWidth="1"/>
    <col min="11017" max="11017" width="17.5703125" style="3" customWidth="1"/>
    <col min="11018" max="11018" width="18.7109375" style="3" customWidth="1"/>
    <col min="11019" max="11019" width="14.5703125" style="3" customWidth="1"/>
    <col min="11020" max="11020" width="11.7109375" style="3" customWidth="1"/>
    <col min="11021" max="11021" width="11.140625" style="3" customWidth="1"/>
    <col min="11022" max="11264" width="9.140625" style="3"/>
    <col min="11265" max="11265" width="5.85546875" style="3" customWidth="1"/>
    <col min="11266" max="11266" width="22.7109375" style="3" customWidth="1"/>
    <col min="11267" max="11267" width="44" style="3" customWidth="1"/>
    <col min="11268" max="11268" width="26.85546875" style="3" customWidth="1"/>
    <col min="11269" max="11272" width="15.7109375" style="3" customWidth="1"/>
    <col min="11273" max="11273" width="17.5703125" style="3" customWidth="1"/>
    <col min="11274" max="11274" width="18.7109375" style="3" customWidth="1"/>
    <col min="11275" max="11275" width="14.5703125" style="3" customWidth="1"/>
    <col min="11276" max="11276" width="11.7109375" style="3" customWidth="1"/>
    <col min="11277" max="11277" width="11.140625" style="3" customWidth="1"/>
    <col min="11278" max="11520" width="9.140625" style="3"/>
    <col min="11521" max="11521" width="5.85546875" style="3" customWidth="1"/>
    <col min="11522" max="11522" width="22.7109375" style="3" customWidth="1"/>
    <col min="11523" max="11523" width="44" style="3" customWidth="1"/>
    <col min="11524" max="11524" width="26.85546875" style="3" customWidth="1"/>
    <col min="11525" max="11528" width="15.7109375" style="3" customWidth="1"/>
    <col min="11529" max="11529" width="17.5703125" style="3" customWidth="1"/>
    <col min="11530" max="11530" width="18.7109375" style="3" customWidth="1"/>
    <col min="11531" max="11531" width="14.5703125" style="3" customWidth="1"/>
    <col min="11532" max="11532" width="11.7109375" style="3" customWidth="1"/>
    <col min="11533" max="11533" width="11.140625" style="3" customWidth="1"/>
    <col min="11534" max="11776" width="9.140625" style="3"/>
    <col min="11777" max="11777" width="5.85546875" style="3" customWidth="1"/>
    <col min="11778" max="11778" width="22.7109375" style="3" customWidth="1"/>
    <col min="11779" max="11779" width="44" style="3" customWidth="1"/>
    <col min="11780" max="11780" width="26.85546875" style="3" customWidth="1"/>
    <col min="11781" max="11784" width="15.7109375" style="3" customWidth="1"/>
    <col min="11785" max="11785" width="17.5703125" style="3" customWidth="1"/>
    <col min="11786" max="11786" width="18.7109375" style="3" customWidth="1"/>
    <col min="11787" max="11787" width="14.5703125" style="3" customWidth="1"/>
    <col min="11788" max="11788" width="11.7109375" style="3" customWidth="1"/>
    <col min="11789" max="11789" width="11.140625" style="3" customWidth="1"/>
    <col min="11790" max="12032" width="9.140625" style="3"/>
    <col min="12033" max="12033" width="5.85546875" style="3" customWidth="1"/>
    <col min="12034" max="12034" width="22.7109375" style="3" customWidth="1"/>
    <col min="12035" max="12035" width="44" style="3" customWidth="1"/>
    <col min="12036" max="12036" width="26.85546875" style="3" customWidth="1"/>
    <col min="12037" max="12040" width="15.7109375" style="3" customWidth="1"/>
    <col min="12041" max="12041" width="17.5703125" style="3" customWidth="1"/>
    <col min="12042" max="12042" width="18.7109375" style="3" customWidth="1"/>
    <col min="12043" max="12043" width="14.5703125" style="3" customWidth="1"/>
    <col min="12044" max="12044" width="11.7109375" style="3" customWidth="1"/>
    <col min="12045" max="12045" width="11.140625" style="3" customWidth="1"/>
    <col min="12046" max="12288" width="9.140625" style="3"/>
    <col min="12289" max="12289" width="5.85546875" style="3" customWidth="1"/>
    <col min="12290" max="12290" width="22.7109375" style="3" customWidth="1"/>
    <col min="12291" max="12291" width="44" style="3" customWidth="1"/>
    <col min="12292" max="12292" width="26.85546875" style="3" customWidth="1"/>
    <col min="12293" max="12296" width="15.7109375" style="3" customWidth="1"/>
    <col min="12297" max="12297" width="17.5703125" style="3" customWidth="1"/>
    <col min="12298" max="12298" width="18.7109375" style="3" customWidth="1"/>
    <col min="12299" max="12299" width="14.5703125" style="3" customWidth="1"/>
    <col min="12300" max="12300" width="11.7109375" style="3" customWidth="1"/>
    <col min="12301" max="12301" width="11.140625" style="3" customWidth="1"/>
    <col min="12302" max="12544" width="9.140625" style="3"/>
    <col min="12545" max="12545" width="5.85546875" style="3" customWidth="1"/>
    <col min="12546" max="12546" width="22.7109375" style="3" customWidth="1"/>
    <col min="12547" max="12547" width="44" style="3" customWidth="1"/>
    <col min="12548" max="12548" width="26.85546875" style="3" customWidth="1"/>
    <col min="12549" max="12552" width="15.7109375" style="3" customWidth="1"/>
    <col min="12553" max="12553" width="17.5703125" style="3" customWidth="1"/>
    <col min="12554" max="12554" width="18.7109375" style="3" customWidth="1"/>
    <col min="12555" max="12555" width="14.5703125" style="3" customWidth="1"/>
    <col min="12556" max="12556" width="11.7109375" style="3" customWidth="1"/>
    <col min="12557" max="12557" width="11.140625" style="3" customWidth="1"/>
    <col min="12558" max="12800" width="9.140625" style="3"/>
    <col min="12801" max="12801" width="5.85546875" style="3" customWidth="1"/>
    <col min="12802" max="12802" width="22.7109375" style="3" customWidth="1"/>
    <col min="12803" max="12803" width="44" style="3" customWidth="1"/>
    <col min="12804" max="12804" width="26.85546875" style="3" customWidth="1"/>
    <col min="12805" max="12808" width="15.7109375" style="3" customWidth="1"/>
    <col min="12809" max="12809" width="17.5703125" style="3" customWidth="1"/>
    <col min="12810" max="12810" width="18.7109375" style="3" customWidth="1"/>
    <col min="12811" max="12811" width="14.5703125" style="3" customWidth="1"/>
    <col min="12812" max="12812" width="11.7109375" style="3" customWidth="1"/>
    <col min="12813" max="12813" width="11.140625" style="3" customWidth="1"/>
    <col min="12814" max="13056" width="9.140625" style="3"/>
    <col min="13057" max="13057" width="5.85546875" style="3" customWidth="1"/>
    <col min="13058" max="13058" width="22.7109375" style="3" customWidth="1"/>
    <col min="13059" max="13059" width="44" style="3" customWidth="1"/>
    <col min="13060" max="13060" width="26.85546875" style="3" customWidth="1"/>
    <col min="13061" max="13064" width="15.7109375" style="3" customWidth="1"/>
    <col min="13065" max="13065" width="17.5703125" style="3" customWidth="1"/>
    <col min="13066" max="13066" width="18.7109375" style="3" customWidth="1"/>
    <col min="13067" max="13067" width="14.5703125" style="3" customWidth="1"/>
    <col min="13068" max="13068" width="11.7109375" style="3" customWidth="1"/>
    <col min="13069" max="13069" width="11.140625" style="3" customWidth="1"/>
    <col min="13070" max="13312" width="9.140625" style="3"/>
    <col min="13313" max="13313" width="5.85546875" style="3" customWidth="1"/>
    <col min="13314" max="13314" width="22.7109375" style="3" customWidth="1"/>
    <col min="13315" max="13315" width="44" style="3" customWidth="1"/>
    <col min="13316" max="13316" width="26.85546875" style="3" customWidth="1"/>
    <col min="13317" max="13320" width="15.7109375" style="3" customWidth="1"/>
    <col min="13321" max="13321" width="17.5703125" style="3" customWidth="1"/>
    <col min="13322" max="13322" width="18.7109375" style="3" customWidth="1"/>
    <col min="13323" max="13323" width="14.5703125" style="3" customWidth="1"/>
    <col min="13324" max="13324" width="11.7109375" style="3" customWidth="1"/>
    <col min="13325" max="13325" width="11.140625" style="3" customWidth="1"/>
    <col min="13326" max="13568" width="9.140625" style="3"/>
    <col min="13569" max="13569" width="5.85546875" style="3" customWidth="1"/>
    <col min="13570" max="13570" width="22.7109375" style="3" customWidth="1"/>
    <col min="13571" max="13571" width="44" style="3" customWidth="1"/>
    <col min="13572" max="13572" width="26.85546875" style="3" customWidth="1"/>
    <col min="13573" max="13576" width="15.7109375" style="3" customWidth="1"/>
    <col min="13577" max="13577" width="17.5703125" style="3" customWidth="1"/>
    <col min="13578" max="13578" width="18.7109375" style="3" customWidth="1"/>
    <col min="13579" max="13579" width="14.5703125" style="3" customWidth="1"/>
    <col min="13580" max="13580" width="11.7109375" style="3" customWidth="1"/>
    <col min="13581" max="13581" width="11.140625" style="3" customWidth="1"/>
    <col min="13582" max="13824" width="9.140625" style="3"/>
    <col min="13825" max="13825" width="5.85546875" style="3" customWidth="1"/>
    <col min="13826" max="13826" width="22.7109375" style="3" customWidth="1"/>
    <col min="13827" max="13827" width="44" style="3" customWidth="1"/>
    <col min="13828" max="13828" width="26.85546875" style="3" customWidth="1"/>
    <col min="13829" max="13832" width="15.7109375" style="3" customWidth="1"/>
    <col min="13833" max="13833" width="17.5703125" style="3" customWidth="1"/>
    <col min="13834" max="13834" width="18.7109375" style="3" customWidth="1"/>
    <col min="13835" max="13835" width="14.5703125" style="3" customWidth="1"/>
    <col min="13836" max="13836" width="11.7109375" style="3" customWidth="1"/>
    <col min="13837" max="13837" width="11.140625" style="3" customWidth="1"/>
    <col min="13838" max="14080" width="9.140625" style="3"/>
    <col min="14081" max="14081" width="5.85546875" style="3" customWidth="1"/>
    <col min="14082" max="14082" width="22.7109375" style="3" customWidth="1"/>
    <col min="14083" max="14083" width="44" style="3" customWidth="1"/>
    <col min="14084" max="14084" width="26.85546875" style="3" customWidth="1"/>
    <col min="14085" max="14088" width="15.7109375" style="3" customWidth="1"/>
    <col min="14089" max="14089" width="17.5703125" style="3" customWidth="1"/>
    <col min="14090" max="14090" width="18.7109375" style="3" customWidth="1"/>
    <col min="14091" max="14091" width="14.5703125" style="3" customWidth="1"/>
    <col min="14092" max="14092" width="11.7109375" style="3" customWidth="1"/>
    <col min="14093" max="14093" width="11.140625" style="3" customWidth="1"/>
    <col min="14094" max="14336" width="9.140625" style="3"/>
    <col min="14337" max="14337" width="5.85546875" style="3" customWidth="1"/>
    <col min="14338" max="14338" width="22.7109375" style="3" customWidth="1"/>
    <col min="14339" max="14339" width="44" style="3" customWidth="1"/>
    <col min="14340" max="14340" width="26.85546875" style="3" customWidth="1"/>
    <col min="14341" max="14344" width="15.7109375" style="3" customWidth="1"/>
    <col min="14345" max="14345" width="17.5703125" style="3" customWidth="1"/>
    <col min="14346" max="14346" width="18.7109375" style="3" customWidth="1"/>
    <col min="14347" max="14347" width="14.5703125" style="3" customWidth="1"/>
    <col min="14348" max="14348" width="11.7109375" style="3" customWidth="1"/>
    <col min="14349" max="14349" width="11.140625" style="3" customWidth="1"/>
    <col min="14350" max="14592" width="9.140625" style="3"/>
    <col min="14593" max="14593" width="5.85546875" style="3" customWidth="1"/>
    <col min="14594" max="14594" width="22.7109375" style="3" customWidth="1"/>
    <col min="14595" max="14595" width="44" style="3" customWidth="1"/>
    <col min="14596" max="14596" width="26.85546875" style="3" customWidth="1"/>
    <col min="14597" max="14600" width="15.7109375" style="3" customWidth="1"/>
    <col min="14601" max="14601" width="17.5703125" style="3" customWidth="1"/>
    <col min="14602" max="14602" width="18.7109375" style="3" customWidth="1"/>
    <col min="14603" max="14603" width="14.5703125" style="3" customWidth="1"/>
    <col min="14604" max="14604" width="11.7109375" style="3" customWidth="1"/>
    <col min="14605" max="14605" width="11.140625" style="3" customWidth="1"/>
    <col min="14606" max="14848" width="9.140625" style="3"/>
    <col min="14849" max="14849" width="5.85546875" style="3" customWidth="1"/>
    <col min="14850" max="14850" width="22.7109375" style="3" customWidth="1"/>
    <col min="14851" max="14851" width="44" style="3" customWidth="1"/>
    <col min="14852" max="14852" width="26.85546875" style="3" customWidth="1"/>
    <col min="14853" max="14856" width="15.7109375" style="3" customWidth="1"/>
    <col min="14857" max="14857" width="17.5703125" style="3" customWidth="1"/>
    <col min="14858" max="14858" width="18.7109375" style="3" customWidth="1"/>
    <col min="14859" max="14859" width="14.5703125" style="3" customWidth="1"/>
    <col min="14860" max="14860" width="11.7109375" style="3" customWidth="1"/>
    <col min="14861" max="14861" width="11.140625" style="3" customWidth="1"/>
    <col min="14862" max="15104" width="9.140625" style="3"/>
    <col min="15105" max="15105" width="5.85546875" style="3" customWidth="1"/>
    <col min="15106" max="15106" width="22.7109375" style="3" customWidth="1"/>
    <col min="15107" max="15107" width="44" style="3" customWidth="1"/>
    <col min="15108" max="15108" width="26.85546875" style="3" customWidth="1"/>
    <col min="15109" max="15112" width="15.7109375" style="3" customWidth="1"/>
    <col min="15113" max="15113" width="17.5703125" style="3" customWidth="1"/>
    <col min="15114" max="15114" width="18.7109375" style="3" customWidth="1"/>
    <col min="15115" max="15115" width="14.5703125" style="3" customWidth="1"/>
    <col min="15116" max="15116" width="11.7109375" style="3" customWidth="1"/>
    <col min="15117" max="15117" width="11.140625" style="3" customWidth="1"/>
    <col min="15118" max="15360" width="9.140625" style="3"/>
    <col min="15361" max="15361" width="5.85546875" style="3" customWidth="1"/>
    <col min="15362" max="15362" width="22.7109375" style="3" customWidth="1"/>
    <col min="15363" max="15363" width="44" style="3" customWidth="1"/>
    <col min="15364" max="15364" width="26.85546875" style="3" customWidth="1"/>
    <col min="15365" max="15368" width="15.7109375" style="3" customWidth="1"/>
    <col min="15369" max="15369" width="17.5703125" style="3" customWidth="1"/>
    <col min="15370" max="15370" width="18.7109375" style="3" customWidth="1"/>
    <col min="15371" max="15371" width="14.5703125" style="3" customWidth="1"/>
    <col min="15372" max="15372" width="11.7109375" style="3" customWidth="1"/>
    <col min="15373" max="15373" width="11.140625" style="3" customWidth="1"/>
    <col min="15374" max="15616" width="9.140625" style="3"/>
    <col min="15617" max="15617" width="5.85546875" style="3" customWidth="1"/>
    <col min="15618" max="15618" width="22.7109375" style="3" customWidth="1"/>
    <col min="15619" max="15619" width="44" style="3" customWidth="1"/>
    <col min="15620" max="15620" width="26.85546875" style="3" customWidth="1"/>
    <col min="15621" max="15624" width="15.7109375" style="3" customWidth="1"/>
    <col min="15625" max="15625" width="17.5703125" style="3" customWidth="1"/>
    <col min="15626" max="15626" width="18.7109375" style="3" customWidth="1"/>
    <col min="15627" max="15627" width="14.5703125" style="3" customWidth="1"/>
    <col min="15628" max="15628" width="11.7109375" style="3" customWidth="1"/>
    <col min="15629" max="15629" width="11.140625" style="3" customWidth="1"/>
    <col min="15630" max="15872" width="9.140625" style="3"/>
    <col min="15873" max="15873" width="5.85546875" style="3" customWidth="1"/>
    <col min="15874" max="15874" width="22.7109375" style="3" customWidth="1"/>
    <col min="15875" max="15875" width="44" style="3" customWidth="1"/>
    <col min="15876" max="15876" width="26.85546875" style="3" customWidth="1"/>
    <col min="15877" max="15880" width="15.7109375" style="3" customWidth="1"/>
    <col min="15881" max="15881" width="17.5703125" style="3" customWidth="1"/>
    <col min="15882" max="15882" width="18.7109375" style="3" customWidth="1"/>
    <col min="15883" max="15883" width="14.5703125" style="3" customWidth="1"/>
    <col min="15884" max="15884" width="11.7109375" style="3" customWidth="1"/>
    <col min="15885" max="15885" width="11.140625" style="3" customWidth="1"/>
    <col min="15886" max="16128" width="9.140625" style="3"/>
    <col min="16129" max="16129" width="5.85546875" style="3" customWidth="1"/>
    <col min="16130" max="16130" width="22.7109375" style="3" customWidth="1"/>
    <col min="16131" max="16131" width="44" style="3" customWidth="1"/>
    <col min="16132" max="16132" width="26.85546875" style="3" customWidth="1"/>
    <col min="16133" max="16136" width="15.7109375" style="3" customWidth="1"/>
    <col min="16137" max="16137" width="17.5703125" style="3" customWidth="1"/>
    <col min="16138" max="16138" width="18.7109375" style="3" customWidth="1"/>
    <col min="16139" max="16139" width="14.5703125" style="3" customWidth="1"/>
    <col min="16140" max="16140" width="11.7109375" style="3" customWidth="1"/>
    <col min="16141" max="16141" width="11.140625" style="3" customWidth="1"/>
    <col min="16142" max="16384" width="9.140625" style="3"/>
  </cols>
  <sheetData>
    <row r="1" spans="1:10" x14ac:dyDescent="0.25">
      <c r="C1" s="88"/>
      <c r="I1" s="36" t="s">
        <v>105</v>
      </c>
    </row>
    <row r="2" spans="1:10" x14ac:dyDescent="0.25">
      <c r="C2" s="88"/>
    </row>
    <row r="3" spans="1:10" x14ac:dyDescent="0.25">
      <c r="H3" s="125" t="s">
        <v>87</v>
      </c>
      <c r="I3" s="125"/>
    </row>
    <row r="4" spans="1:10" x14ac:dyDescent="0.25">
      <c r="C4" s="73"/>
      <c r="H4" s="125" t="s">
        <v>85</v>
      </c>
      <c r="I4" s="125"/>
    </row>
    <row r="5" spans="1:10" ht="28.5" customHeight="1" x14ac:dyDescent="0.25">
      <c r="A5" s="3"/>
      <c r="B5" s="135" t="s">
        <v>66</v>
      </c>
      <c r="C5" s="135"/>
      <c r="D5" s="135"/>
      <c r="E5" s="135"/>
      <c r="F5" s="135"/>
      <c r="G5" s="135"/>
      <c r="H5" s="135"/>
      <c r="I5" s="135"/>
      <c r="J5" s="135"/>
    </row>
    <row r="6" spans="1:10" ht="112.5" customHeight="1" x14ac:dyDescent="0.25">
      <c r="A6" s="126" t="s">
        <v>78</v>
      </c>
      <c r="B6" s="144"/>
      <c r="C6" s="144"/>
      <c r="D6" s="144"/>
      <c r="E6" s="144"/>
      <c r="F6" s="144"/>
      <c r="G6" s="144"/>
      <c r="H6" s="144"/>
      <c r="I6" s="144"/>
    </row>
    <row r="7" spans="1:10" s="62" customFormat="1" ht="93" customHeight="1" x14ac:dyDescent="0.25">
      <c r="A7" s="59"/>
      <c r="B7" s="5" t="s">
        <v>0</v>
      </c>
      <c r="C7" s="50" t="s">
        <v>59</v>
      </c>
      <c r="D7" s="60" t="s">
        <v>2</v>
      </c>
      <c r="E7" s="156" t="s">
        <v>60</v>
      </c>
      <c r="F7" s="156"/>
      <c r="G7" s="156"/>
      <c r="H7" s="61">
        <v>750</v>
      </c>
      <c r="I7" s="59"/>
    </row>
    <row r="8" spans="1:10" s="62" customFormat="1" ht="50.25" customHeight="1" x14ac:dyDescent="0.25">
      <c r="A8" s="59"/>
      <c r="B8" s="45"/>
      <c r="C8" s="45"/>
      <c r="D8" s="63"/>
      <c r="E8" s="156" t="s">
        <v>4</v>
      </c>
      <c r="F8" s="156"/>
      <c r="G8" s="156"/>
      <c r="H8" s="61">
        <v>44</v>
      </c>
      <c r="I8" s="59"/>
    </row>
    <row r="9" spans="1:10" s="62" customFormat="1" ht="50.25" customHeight="1" x14ac:dyDescent="0.25">
      <c r="A9" s="59"/>
      <c r="B9" s="64"/>
      <c r="C9" s="64"/>
      <c r="D9" s="65"/>
      <c r="E9" s="156" t="s">
        <v>61</v>
      </c>
      <c r="F9" s="156"/>
      <c r="G9" s="156"/>
      <c r="H9" s="61">
        <v>21</v>
      </c>
      <c r="I9" s="59"/>
    </row>
    <row r="10" spans="1:10" s="62" customFormat="1" ht="50.25" customHeight="1" x14ac:dyDescent="0.25">
      <c r="A10" s="59"/>
      <c r="B10" s="64"/>
      <c r="C10" s="64"/>
      <c r="D10" s="65"/>
      <c r="E10" s="154" t="s">
        <v>62</v>
      </c>
      <c r="F10" s="154"/>
      <c r="G10" s="154"/>
      <c r="H10" s="61">
        <v>71</v>
      </c>
      <c r="I10" s="59"/>
    </row>
    <row r="11" spans="1:10" ht="18.75" customHeight="1" x14ac:dyDescent="0.25">
      <c r="A11" s="146" t="s">
        <v>5</v>
      </c>
      <c r="B11" s="146"/>
      <c r="C11" s="146"/>
      <c r="D11" s="146"/>
      <c r="E11" s="146"/>
      <c r="F11" s="146"/>
      <c r="G11" s="146"/>
      <c r="H11" s="146"/>
      <c r="I11" s="146"/>
    </row>
    <row r="12" spans="1:10" ht="24.75" customHeight="1" x14ac:dyDescent="0.25">
      <c r="A12" s="146"/>
      <c r="B12" s="146"/>
      <c r="C12" s="146"/>
      <c r="D12" s="146"/>
      <c r="E12" s="146"/>
      <c r="F12" s="146"/>
      <c r="G12" s="146"/>
      <c r="H12" s="146"/>
      <c r="I12" s="146"/>
    </row>
    <row r="13" spans="1:10" s="13" customFormat="1" ht="48.75" customHeight="1" x14ac:dyDescent="0.25">
      <c r="A13" s="141" t="s">
        <v>6</v>
      </c>
      <c r="B13" s="141" t="s">
        <v>7</v>
      </c>
      <c r="C13" s="142" t="s">
        <v>8</v>
      </c>
      <c r="D13" s="141" t="s">
        <v>9</v>
      </c>
      <c r="E13" s="141" t="s">
        <v>10</v>
      </c>
      <c r="F13" s="141"/>
      <c r="G13" s="141"/>
      <c r="H13" s="141"/>
      <c r="I13" s="143" t="s">
        <v>11</v>
      </c>
    </row>
    <row r="14" spans="1:10" s="13" customFormat="1" ht="37.5" x14ac:dyDescent="0.25">
      <c r="A14" s="141"/>
      <c r="B14" s="141"/>
      <c r="C14" s="142"/>
      <c r="D14" s="141"/>
      <c r="E14" s="51" t="s">
        <v>12</v>
      </c>
      <c r="F14" s="51" t="s">
        <v>13</v>
      </c>
      <c r="G14" s="51" t="s">
        <v>14</v>
      </c>
      <c r="H14" s="51" t="s">
        <v>15</v>
      </c>
      <c r="I14" s="143"/>
    </row>
    <row r="15" spans="1:10" s="13" customFormat="1" ht="48.75" customHeight="1" x14ac:dyDescent="0.25">
      <c r="A15" s="141"/>
      <c r="B15" s="141"/>
      <c r="C15" s="142"/>
      <c r="D15" s="140" t="s">
        <v>16</v>
      </c>
      <c r="E15" s="140"/>
      <c r="F15" s="140"/>
      <c r="G15" s="140"/>
      <c r="H15" s="140"/>
      <c r="I15" s="140"/>
    </row>
    <row r="16" spans="1:10" ht="15.75" x14ac:dyDescent="0.2">
      <c r="A16" s="106">
        <v>1</v>
      </c>
      <c r="B16" s="106">
        <v>346</v>
      </c>
      <c r="C16" s="155" t="s">
        <v>17</v>
      </c>
      <c r="D16" s="66" t="s">
        <v>18</v>
      </c>
      <c r="E16" s="67">
        <v>13118</v>
      </c>
      <c r="F16" s="68">
        <v>14385</v>
      </c>
      <c r="G16" s="68">
        <v>15652</v>
      </c>
      <c r="H16" s="68">
        <v>16919</v>
      </c>
      <c r="I16" s="67"/>
    </row>
    <row r="17" spans="1:10" ht="15.75" x14ac:dyDescent="0.2">
      <c r="A17" s="137"/>
      <c r="B17" s="137"/>
      <c r="C17" s="148"/>
      <c r="D17" s="15" t="s">
        <v>19</v>
      </c>
      <c r="E17" s="16">
        <v>4853.66</v>
      </c>
      <c r="F17" s="41">
        <f>0.37*F16</f>
        <v>5322.45</v>
      </c>
      <c r="G17" s="41">
        <f>0.37*G16</f>
        <v>5791.24</v>
      </c>
      <c r="H17" s="41">
        <f>0.37*H16</f>
        <v>6260.03</v>
      </c>
      <c r="I17" s="16"/>
    </row>
    <row r="18" spans="1:10" ht="15.75" x14ac:dyDescent="0.25">
      <c r="A18" s="137"/>
      <c r="B18" s="137"/>
      <c r="C18" s="148"/>
      <c r="D18" s="18" t="s">
        <v>20</v>
      </c>
      <c r="E18" s="19">
        <f>SUM(E16:E17)</f>
        <v>17971.66</v>
      </c>
      <c r="F18" s="19">
        <f>SUM(F16:F17)</f>
        <v>19707.45</v>
      </c>
      <c r="G18" s="19">
        <f>SUM(G16:G17)</f>
        <v>21443.239999999998</v>
      </c>
      <c r="H18" s="19">
        <f>SUM(H16:H17)</f>
        <v>23179.03</v>
      </c>
      <c r="I18" s="16"/>
    </row>
    <row r="19" spans="1:10" ht="15.75" x14ac:dyDescent="0.25">
      <c r="A19" s="137"/>
      <c r="B19" s="137"/>
      <c r="C19" s="148"/>
      <c r="D19" s="20" t="s">
        <v>21</v>
      </c>
      <c r="E19" s="21">
        <f>'[1]ГИС_ч+а_деньги'!F10</f>
        <v>3</v>
      </c>
      <c r="F19" s="21">
        <f>'[1]ГИС_ч+а_деньги'!G10</f>
        <v>6</v>
      </c>
      <c r="G19" s="21">
        <f>'[1]ГИС_ч+а_деньги'!H10</f>
        <v>11</v>
      </c>
      <c r="H19" s="21">
        <f>'[1]ГИС_ч+а_деньги'!I10</f>
        <v>8</v>
      </c>
      <c r="I19" s="21">
        <f>SUM(E19:H19)</f>
        <v>28</v>
      </c>
    </row>
    <row r="20" spans="1:10" ht="15.75" x14ac:dyDescent="0.25">
      <c r="A20" s="137"/>
      <c r="B20" s="137"/>
      <c r="C20" s="148"/>
      <c r="D20" s="22" t="s">
        <v>11</v>
      </c>
      <c r="E20" s="23">
        <f>(E16*$C$8*$B$8+$D$8*$C$8+E17*$B$8)*E19</f>
        <v>0</v>
      </c>
      <c r="F20" s="23">
        <f>(F16*$C$8*$B$8+$D$8*$C$8+F17*$B$8)*F19</f>
        <v>0</v>
      </c>
      <c r="G20" s="23">
        <f>(G16*$C$8*$B$8+$D$8*$C$8+G17*$B$8)*G19</f>
        <v>0</v>
      </c>
      <c r="H20" s="23">
        <f>(H16*$C$8*$B$8+$D$8*$C$8+H17*$B$8)*H19</f>
        <v>0</v>
      </c>
      <c r="I20" s="23">
        <f>SUM(E20:H20)</f>
        <v>0</v>
      </c>
      <c r="J20" s="47"/>
    </row>
    <row r="21" spans="1:10" ht="15.75" x14ac:dyDescent="0.2">
      <c r="A21" s="137">
        <v>2</v>
      </c>
      <c r="B21" s="137">
        <v>108</v>
      </c>
      <c r="C21" s="147" t="s">
        <v>23</v>
      </c>
      <c r="D21" s="15" t="s">
        <v>18</v>
      </c>
      <c r="E21" s="16">
        <v>18340</v>
      </c>
      <c r="F21" s="41">
        <v>21094</v>
      </c>
      <c r="G21" s="41">
        <v>22559</v>
      </c>
      <c r="H21" s="41">
        <v>24870</v>
      </c>
      <c r="I21" s="16"/>
    </row>
    <row r="22" spans="1:10" ht="15.75" x14ac:dyDescent="0.2">
      <c r="A22" s="137"/>
      <c r="B22" s="137"/>
      <c r="C22" s="148"/>
      <c r="D22" s="15" t="s">
        <v>19</v>
      </c>
      <c r="E22" s="16">
        <v>6786</v>
      </c>
      <c r="F22" s="41">
        <v>7805</v>
      </c>
      <c r="G22" s="41">
        <v>8347</v>
      </c>
      <c r="H22" s="41">
        <v>9202</v>
      </c>
      <c r="I22" s="16"/>
    </row>
    <row r="23" spans="1:10" ht="15.75" x14ac:dyDescent="0.25">
      <c r="A23" s="137"/>
      <c r="B23" s="137"/>
      <c r="C23" s="148"/>
      <c r="D23" s="18" t="s">
        <v>20</v>
      </c>
      <c r="E23" s="19">
        <f>SUM(E21:E22)</f>
        <v>25126</v>
      </c>
      <c r="F23" s="19">
        <f>SUM(F21:F22)</f>
        <v>28899</v>
      </c>
      <c r="G23" s="19">
        <f>SUM(G21:G22)</f>
        <v>30906</v>
      </c>
      <c r="H23" s="19">
        <f>SUM(H21:H22)</f>
        <v>34072</v>
      </c>
      <c r="I23" s="16"/>
    </row>
    <row r="24" spans="1:10" ht="15.75" x14ac:dyDescent="0.25">
      <c r="A24" s="137"/>
      <c r="B24" s="137"/>
      <c r="C24" s="148"/>
      <c r="D24" s="20" t="s">
        <v>21</v>
      </c>
      <c r="E24" s="21">
        <f>'[1]ГИС_ч+а_деньги'!F20</f>
        <v>1</v>
      </c>
      <c r="F24" s="21">
        <f>'[1]ГИС_ч+а_деньги'!G20</f>
        <v>0</v>
      </c>
      <c r="G24" s="21">
        <f>'[1]ГИС_ч+а_деньги'!H20</f>
        <v>0</v>
      </c>
      <c r="H24" s="21">
        <f>'[1]ГИС_ч+а_деньги'!I20</f>
        <v>0</v>
      </c>
      <c r="I24" s="21">
        <f>SUM(E24:H24)</f>
        <v>1</v>
      </c>
    </row>
    <row r="25" spans="1:10" ht="15.75" x14ac:dyDescent="0.25">
      <c r="A25" s="137"/>
      <c r="B25" s="137"/>
      <c r="C25" s="148"/>
      <c r="D25" s="22" t="s">
        <v>11</v>
      </c>
      <c r="E25" s="23">
        <f>(E21*$C$8*$B$8+$D$8*$C$8+E22*$B$8)*E24</f>
        <v>0</v>
      </c>
      <c r="F25" s="23">
        <f>(F21*$C$8*$B$8+$D$8*$C$8+F22*$B$8)*F24</f>
        <v>0</v>
      </c>
      <c r="G25" s="23">
        <f>(G21*$C$8*$B$8+$D$8*$C$8+G22*$B$8)*G24</f>
        <v>0</v>
      </c>
      <c r="H25" s="23">
        <f>(H21*$C$8*$B$8+$D$8*$C$8+H22*$B$8)*H24</f>
        <v>0</v>
      </c>
      <c r="I25" s="23">
        <f>SUM(E25:H25)</f>
        <v>0</v>
      </c>
    </row>
    <row r="26" spans="1:10" ht="15.75" x14ac:dyDescent="0.2">
      <c r="A26" s="137">
        <v>3</v>
      </c>
      <c r="B26" s="137">
        <v>109</v>
      </c>
      <c r="C26" s="147" t="s">
        <v>25</v>
      </c>
      <c r="D26" s="15" t="s">
        <v>18</v>
      </c>
      <c r="E26" s="16">
        <v>4396</v>
      </c>
      <c r="F26" s="41">
        <v>4859</v>
      </c>
      <c r="G26" s="41">
        <v>5322</v>
      </c>
      <c r="H26" s="41">
        <v>5785</v>
      </c>
      <c r="I26" s="16"/>
    </row>
    <row r="27" spans="1:10" ht="15.75" x14ac:dyDescent="0.2">
      <c r="A27" s="137"/>
      <c r="B27" s="137"/>
      <c r="C27" s="148"/>
      <c r="D27" s="15" t="s">
        <v>19</v>
      </c>
      <c r="E27" s="16"/>
      <c r="F27" s="41"/>
      <c r="G27" s="41"/>
      <c r="H27" s="41"/>
      <c r="I27" s="16"/>
    </row>
    <row r="28" spans="1:10" ht="15.75" x14ac:dyDescent="0.25">
      <c r="A28" s="137"/>
      <c r="B28" s="137"/>
      <c r="C28" s="148"/>
      <c r="D28" s="18" t="s">
        <v>20</v>
      </c>
      <c r="E28" s="19">
        <f>SUM(E26:E27)</f>
        <v>4396</v>
      </c>
      <c r="F28" s="19">
        <f>SUM(F26:F27)</f>
        <v>4859</v>
      </c>
      <c r="G28" s="19">
        <f>SUM(G26:G27)</f>
        <v>5322</v>
      </c>
      <c r="H28" s="19">
        <f>SUM(H26:H27)</f>
        <v>5785</v>
      </c>
      <c r="I28" s="16"/>
    </row>
    <row r="29" spans="1:10" ht="15.75" x14ac:dyDescent="0.25">
      <c r="A29" s="137"/>
      <c r="B29" s="137"/>
      <c r="C29" s="148"/>
      <c r="D29" s="20" t="s">
        <v>21</v>
      </c>
      <c r="E29" s="21">
        <f>'[1]ГИС_ч+а_деньги'!F30</f>
        <v>0</v>
      </c>
      <c r="F29" s="21">
        <f>'[1]ГИС_ч+а_деньги'!G30</f>
        <v>1</v>
      </c>
      <c r="G29" s="21">
        <f>'[1]ГИС_ч+а_деньги'!H30</f>
        <v>2</v>
      </c>
      <c r="H29" s="21">
        <f>'[1]ГИС_ч+а_деньги'!I30</f>
        <v>1</v>
      </c>
      <c r="I29" s="21">
        <f>SUM(E29:H29)</f>
        <v>4</v>
      </c>
    </row>
    <row r="30" spans="1:10" ht="15.75" x14ac:dyDescent="0.25">
      <c r="A30" s="137"/>
      <c r="B30" s="137"/>
      <c r="C30" s="148"/>
      <c r="D30" s="22" t="s">
        <v>11</v>
      </c>
      <c r="E30" s="23">
        <f>(E26*$C$8*$B$8+$D$8*$C$8+E27*$B$8)*E29</f>
        <v>0</v>
      </c>
      <c r="F30" s="23">
        <f>(F26*$C$8*$B$8+$D$8*$C$8+F27*$B$8)*F29</f>
        <v>0</v>
      </c>
      <c r="G30" s="23">
        <f>(G26*$C$8*$B$8+$D$8*$C$8+G27*$B$8)*G29</f>
        <v>0</v>
      </c>
      <c r="H30" s="23">
        <f>(H26*$C$8*$B$8+$D$8*$C$8+H27*$B$8)*H29</f>
        <v>0</v>
      </c>
      <c r="I30" s="23">
        <f>SUM(E30:H30)</f>
        <v>0</v>
      </c>
    </row>
    <row r="31" spans="1:10" ht="15.75" x14ac:dyDescent="0.2">
      <c r="A31" s="137">
        <v>4</v>
      </c>
      <c r="B31" s="137">
        <v>312</v>
      </c>
      <c r="C31" s="147" t="s">
        <v>28</v>
      </c>
      <c r="D31" s="15" t="s">
        <v>18</v>
      </c>
      <c r="E31" s="16">
        <v>56102</v>
      </c>
      <c r="F31" s="41">
        <v>63798</v>
      </c>
      <c r="G31" s="41">
        <v>70293</v>
      </c>
      <c r="H31" s="41">
        <v>76789</v>
      </c>
      <c r="I31" s="16"/>
    </row>
    <row r="32" spans="1:10" ht="15.75" x14ac:dyDescent="0.2">
      <c r="A32" s="137"/>
      <c r="B32" s="137"/>
      <c r="C32" s="148"/>
      <c r="D32" s="15" t="s">
        <v>19</v>
      </c>
      <c r="E32" s="16">
        <v>20758</v>
      </c>
      <c r="F32" s="41">
        <v>23605</v>
      </c>
      <c r="G32" s="41">
        <v>26008</v>
      </c>
      <c r="H32" s="41">
        <v>28412</v>
      </c>
      <c r="I32" s="16"/>
    </row>
    <row r="33" spans="1:9" ht="15.75" x14ac:dyDescent="0.25">
      <c r="A33" s="137"/>
      <c r="B33" s="137"/>
      <c r="C33" s="148"/>
      <c r="D33" s="18" t="s">
        <v>20</v>
      </c>
      <c r="E33" s="19">
        <f>SUM(E31:E32)</f>
        <v>76860</v>
      </c>
      <c r="F33" s="19">
        <f>SUM(F31:F32)</f>
        <v>87403</v>
      </c>
      <c r="G33" s="19">
        <f>SUM(G31:G32)</f>
        <v>96301</v>
      </c>
      <c r="H33" s="19">
        <f>SUM(H31:H32)</f>
        <v>105201</v>
      </c>
      <c r="I33" s="16"/>
    </row>
    <row r="34" spans="1:9" ht="15.75" x14ac:dyDescent="0.25">
      <c r="A34" s="137"/>
      <c r="B34" s="137"/>
      <c r="C34" s="148"/>
      <c r="D34" s="20" t="s">
        <v>21</v>
      </c>
      <c r="E34" s="21">
        <f>'[1]ГИС_ч+а_деньги'!F60</f>
        <v>1</v>
      </c>
      <c r="F34" s="21">
        <f>'[1]ГИС_ч+а_деньги'!G60</f>
        <v>2</v>
      </c>
      <c r="G34" s="21">
        <f>'[1]ГИС_ч+а_деньги'!H60</f>
        <v>3</v>
      </c>
      <c r="H34" s="21">
        <f>'[1]ГИС_ч+а_деньги'!I60</f>
        <v>2</v>
      </c>
      <c r="I34" s="21">
        <f>SUM(E34:H34)</f>
        <v>8</v>
      </c>
    </row>
    <row r="35" spans="1:9" ht="15.75" x14ac:dyDescent="0.25">
      <c r="A35" s="137"/>
      <c r="B35" s="137"/>
      <c r="C35" s="148"/>
      <c r="D35" s="22" t="s">
        <v>11</v>
      </c>
      <c r="E35" s="23">
        <f>(E31*$C$8*$B$8+$D$8*$C$8+E32*$B$8)*E34</f>
        <v>0</v>
      </c>
      <c r="F35" s="23">
        <f>(F31*$C$8*$B$8+$D$8*$C$8+F32*$B$8)*F34</f>
        <v>0</v>
      </c>
      <c r="G35" s="23">
        <f>(G31*$C$8*$B$8+$D$8*$C$8+G32*$B$8)*G34</f>
        <v>0</v>
      </c>
      <c r="H35" s="23">
        <f>(H31*$C$8*$B$8+$D$8*$C$8+H32*$B$8)*H34</f>
        <v>0</v>
      </c>
      <c r="I35" s="23">
        <f>SUM(E35:H35)</f>
        <v>0</v>
      </c>
    </row>
    <row r="36" spans="1:9" ht="15.75" x14ac:dyDescent="0.2">
      <c r="A36" s="137">
        <v>5</v>
      </c>
      <c r="B36" s="137">
        <v>318</v>
      </c>
      <c r="C36" s="147" t="s">
        <v>30</v>
      </c>
      <c r="D36" s="15" t="s">
        <v>18</v>
      </c>
      <c r="E36" s="16">
        <v>40810</v>
      </c>
      <c r="F36" s="41">
        <v>44323</v>
      </c>
      <c r="G36" s="41">
        <v>47837</v>
      </c>
      <c r="H36" s="41">
        <v>51351</v>
      </c>
      <c r="I36" s="16"/>
    </row>
    <row r="37" spans="1:9" ht="15.75" x14ac:dyDescent="0.2">
      <c r="A37" s="137"/>
      <c r="B37" s="137"/>
      <c r="C37" s="148"/>
      <c r="D37" s="15" t="s">
        <v>19</v>
      </c>
      <c r="E37" s="16">
        <v>15100</v>
      </c>
      <c r="F37" s="41">
        <v>16400</v>
      </c>
      <c r="G37" s="41">
        <v>17700</v>
      </c>
      <c r="H37" s="41">
        <v>19000</v>
      </c>
      <c r="I37" s="16"/>
    </row>
    <row r="38" spans="1:9" ht="15.75" x14ac:dyDescent="0.25">
      <c r="A38" s="137"/>
      <c r="B38" s="137"/>
      <c r="C38" s="148"/>
      <c r="D38" s="18" t="s">
        <v>20</v>
      </c>
      <c r="E38" s="19">
        <f>SUM(E36:E37)</f>
        <v>55910</v>
      </c>
      <c r="F38" s="19">
        <f>SUM(F36:F37)</f>
        <v>60723</v>
      </c>
      <c r="G38" s="19">
        <f>SUM(G36:G37)</f>
        <v>65537</v>
      </c>
      <c r="H38" s="19">
        <f>SUM(H36:H37)</f>
        <v>70351</v>
      </c>
      <c r="I38" s="16"/>
    </row>
    <row r="39" spans="1:9" ht="15.75" x14ac:dyDescent="0.25">
      <c r="A39" s="137"/>
      <c r="B39" s="137"/>
      <c r="C39" s="148"/>
      <c r="D39" s="20" t="s">
        <v>21</v>
      </c>
      <c r="E39" s="21">
        <f>'[1]ГИС_ч+а_деньги'!F80</f>
        <v>1</v>
      </c>
      <c r="F39" s="21">
        <f>'[1]ГИС_ч+а_деньги'!G80</f>
        <v>3</v>
      </c>
      <c r="G39" s="21">
        <f>'[1]ГИС_ч+а_деньги'!H80</f>
        <v>6</v>
      </c>
      <c r="H39" s="21">
        <f>'[1]ГИС_ч+а_деньги'!I80</f>
        <v>4</v>
      </c>
      <c r="I39" s="21">
        <f>SUM(E39:H39)</f>
        <v>14</v>
      </c>
    </row>
    <row r="40" spans="1:9" ht="15.75" x14ac:dyDescent="0.25">
      <c r="A40" s="137"/>
      <c r="B40" s="137"/>
      <c r="C40" s="148"/>
      <c r="D40" s="22" t="s">
        <v>11</v>
      </c>
      <c r="E40" s="23">
        <f>(E36*$C$8*$B$8+$D$8*$C$8+E37*$B$8)*E39</f>
        <v>0</v>
      </c>
      <c r="F40" s="23">
        <f>(F36*$C$8*$B$8+$D$8*$C$8+F37*$B$8)*F39</f>
        <v>0</v>
      </c>
      <c r="G40" s="23">
        <f>(G36*$C$8*$B$8+$D$8*$C$8+G37*$B$8)*G39</f>
        <v>0</v>
      </c>
      <c r="H40" s="23">
        <f>(H36*$C$8*$B$8+$D$8*$C$8+H37*$B$8)*H39</f>
        <v>0</v>
      </c>
      <c r="I40" s="23">
        <f>SUM(E40:H40)</f>
        <v>0</v>
      </c>
    </row>
    <row r="41" spans="1:9" ht="15.75" hidden="1" outlineLevel="1" x14ac:dyDescent="0.2">
      <c r="A41" s="153">
        <v>16</v>
      </c>
      <c r="B41" s="153">
        <v>322</v>
      </c>
      <c r="C41" s="147" t="s">
        <v>31</v>
      </c>
      <c r="D41" s="24"/>
      <c r="E41" s="25"/>
      <c r="F41" s="43"/>
      <c r="G41" s="43"/>
      <c r="H41" s="43"/>
      <c r="I41" s="25"/>
    </row>
    <row r="42" spans="1:9" ht="15.75" hidden="1" outlineLevel="1" x14ac:dyDescent="0.2">
      <c r="A42" s="153"/>
      <c r="B42" s="153"/>
      <c r="C42" s="148"/>
      <c r="D42" s="24"/>
      <c r="E42" s="25"/>
      <c r="F42" s="43"/>
      <c r="G42" s="43"/>
      <c r="H42" s="43"/>
      <c r="I42" s="25"/>
    </row>
    <row r="43" spans="1:9" ht="15.75" hidden="1" outlineLevel="1" x14ac:dyDescent="0.25">
      <c r="A43" s="153"/>
      <c r="B43" s="153"/>
      <c r="C43" s="148"/>
      <c r="D43" s="26"/>
      <c r="E43" s="27"/>
      <c r="F43" s="27"/>
      <c r="G43" s="27"/>
      <c r="H43" s="27"/>
      <c r="I43" s="25"/>
    </row>
    <row r="44" spans="1:9" ht="15.75" hidden="1" outlineLevel="1" x14ac:dyDescent="0.25">
      <c r="A44" s="153"/>
      <c r="B44" s="153"/>
      <c r="C44" s="148"/>
      <c r="D44" s="24"/>
      <c r="E44" s="25"/>
      <c r="F44" s="25"/>
      <c r="G44" s="25"/>
      <c r="H44" s="25"/>
      <c r="I44" s="25"/>
    </row>
    <row r="45" spans="1:9" ht="15.75" hidden="1" outlineLevel="1" x14ac:dyDescent="0.25">
      <c r="A45" s="153"/>
      <c r="B45" s="153"/>
      <c r="C45" s="148"/>
      <c r="D45" s="26"/>
      <c r="E45" s="27"/>
      <c r="F45" s="27"/>
      <c r="G45" s="27"/>
      <c r="H45" s="27"/>
      <c r="I45" s="27"/>
    </row>
    <row r="46" spans="1:9" ht="15.75" hidden="1" outlineLevel="1" x14ac:dyDescent="0.2">
      <c r="A46" s="153">
        <v>17</v>
      </c>
      <c r="B46" s="153">
        <v>327</v>
      </c>
      <c r="C46" s="147" t="s">
        <v>32</v>
      </c>
      <c r="D46" s="24"/>
      <c r="E46" s="25"/>
      <c r="F46" s="43"/>
      <c r="G46" s="43"/>
      <c r="H46" s="43"/>
      <c r="I46" s="25"/>
    </row>
    <row r="47" spans="1:9" ht="15.75" hidden="1" outlineLevel="1" x14ac:dyDescent="0.2">
      <c r="A47" s="153"/>
      <c r="B47" s="153"/>
      <c r="C47" s="148"/>
      <c r="D47" s="24"/>
      <c r="E47" s="25"/>
      <c r="F47" s="43"/>
      <c r="G47" s="43"/>
      <c r="H47" s="43"/>
      <c r="I47" s="25"/>
    </row>
    <row r="48" spans="1:9" ht="15.75" hidden="1" outlineLevel="1" x14ac:dyDescent="0.25">
      <c r="A48" s="153"/>
      <c r="B48" s="153"/>
      <c r="C48" s="148"/>
      <c r="D48" s="26"/>
      <c r="E48" s="27"/>
      <c r="F48" s="27"/>
      <c r="G48" s="27"/>
      <c r="H48" s="27"/>
      <c r="I48" s="25"/>
    </row>
    <row r="49" spans="1:9" ht="15.75" hidden="1" outlineLevel="1" x14ac:dyDescent="0.25">
      <c r="A49" s="153"/>
      <c r="B49" s="153"/>
      <c r="C49" s="148"/>
      <c r="D49" s="24"/>
      <c r="E49" s="25"/>
      <c r="F49" s="25"/>
      <c r="G49" s="25"/>
      <c r="H49" s="25"/>
      <c r="I49" s="25"/>
    </row>
    <row r="50" spans="1:9" ht="15.75" hidden="1" outlineLevel="1" x14ac:dyDescent="0.25">
      <c r="A50" s="153"/>
      <c r="B50" s="153"/>
      <c r="C50" s="148"/>
      <c r="D50" s="26"/>
      <c r="E50" s="27"/>
      <c r="F50" s="27"/>
      <c r="G50" s="27"/>
      <c r="H50" s="27"/>
      <c r="I50" s="27"/>
    </row>
    <row r="51" spans="1:9" ht="15.75" hidden="1" outlineLevel="1" x14ac:dyDescent="0.2">
      <c r="A51" s="153">
        <v>18</v>
      </c>
      <c r="B51" s="153">
        <v>328</v>
      </c>
      <c r="C51" s="147" t="s">
        <v>33</v>
      </c>
      <c r="D51" s="24"/>
      <c r="E51" s="25"/>
      <c r="F51" s="43"/>
      <c r="G51" s="43"/>
      <c r="H51" s="43"/>
      <c r="I51" s="25"/>
    </row>
    <row r="52" spans="1:9" ht="15.75" hidden="1" outlineLevel="1" x14ac:dyDescent="0.2">
      <c r="A52" s="153"/>
      <c r="B52" s="153"/>
      <c r="C52" s="148"/>
      <c r="D52" s="24"/>
      <c r="E52" s="25"/>
      <c r="F52" s="43"/>
      <c r="G52" s="43"/>
      <c r="H52" s="43"/>
      <c r="I52" s="25"/>
    </row>
    <row r="53" spans="1:9" ht="15.75" hidden="1" outlineLevel="1" x14ac:dyDescent="0.25">
      <c r="A53" s="153"/>
      <c r="B53" s="153"/>
      <c r="C53" s="148"/>
      <c r="D53" s="26"/>
      <c r="E53" s="27"/>
      <c r="F53" s="27"/>
      <c r="G53" s="27"/>
      <c r="H53" s="27"/>
      <c r="I53" s="25"/>
    </row>
    <row r="54" spans="1:9" ht="15.75" hidden="1" outlineLevel="1" x14ac:dyDescent="0.25">
      <c r="A54" s="153"/>
      <c r="B54" s="153"/>
      <c r="C54" s="148"/>
      <c r="D54" s="24"/>
      <c r="E54" s="25"/>
      <c r="F54" s="25"/>
      <c r="G54" s="25"/>
      <c r="H54" s="25"/>
      <c r="I54" s="25"/>
    </row>
    <row r="55" spans="1:9" ht="15.75" hidden="1" outlineLevel="1" x14ac:dyDescent="0.25">
      <c r="A55" s="153"/>
      <c r="B55" s="153"/>
      <c r="C55" s="148"/>
      <c r="D55" s="26"/>
      <c r="E55" s="27"/>
      <c r="F55" s="27"/>
      <c r="G55" s="27"/>
      <c r="H55" s="27"/>
      <c r="I55" s="27"/>
    </row>
    <row r="56" spans="1:9" ht="42.75" hidden="1" customHeight="1" collapsed="1" x14ac:dyDescent="0.2">
      <c r="A56" s="153"/>
      <c r="B56" s="153">
        <v>345</v>
      </c>
      <c r="C56" s="147" t="s">
        <v>34</v>
      </c>
      <c r="D56" s="24" t="s">
        <v>18</v>
      </c>
      <c r="E56" s="25"/>
      <c r="F56" s="43"/>
      <c r="G56" s="43"/>
      <c r="H56" s="43"/>
      <c r="I56" s="25"/>
    </row>
    <row r="57" spans="1:9" ht="15.75" hidden="1" x14ac:dyDescent="0.2">
      <c r="A57" s="153"/>
      <c r="B57" s="153"/>
      <c r="C57" s="148"/>
      <c r="D57" s="24" t="s">
        <v>19</v>
      </c>
      <c r="E57" s="25"/>
      <c r="F57" s="43"/>
      <c r="G57" s="43"/>
      <c r="H57" s="43"/>
      <c r="I57" s="25"/>
    </row>
    <row r="58" spans="1:9" ht="15.75" hidden="1" x14ac:dyDescent="0.25">
      <c r="A58" s="153"/>
      <c r="B58" s="153"/>
      <c r="C58" s="148"/>
      <c r="D58" s="26" t="s">
        <v>20</v>
      </c>
      <c r="E58" s="27"/>
      <c r="F58" s="27"/>
      <c r="G58" s="27"/>
      <c r="H58" s="27"/>
      <c r="I58" s="25"/>
    </row>
    <row r="59" spans="1:9" ht="15.75" hidden="1" x14ac:dyDescent="0.25">
      <c r="A59" s="153"/>
      <c r="B59" s="153"/>
      <c r="C59" s="148"/>
      <c r="D59" s="24" t="s">
        <v>21</v>
      </c>
      <c r="E59" s="25"/>
      <c r="F59" s="25"/>
      <c r="G59" s="25"/>
      <c r="H59" s="25"/>
      <c r="I59" s="25"/>
    </row>
    <row r="60" spans="1:9" ht="15.75" hidden="1" x14ac:dyDescent="0.25">
      <c r="A60" s="153"/>
      <c r="B60" s="153"/>
      <c r="C60" s="148"/>
      <c r="D60" s="26" t="s">
        <v>11</v>
      </c>
      <c r="E60" s="27"/>
      <c r="F60" s="27"/>
      <c r="G60" s="27"/>
      <c r="H60" s="27"/>
      <c r="I60" s="27"/>
    </row>
    <row r="61" spans="1:9" ht="15.75" x14ac:dyDescent="0.2">
      <c r="A61" s="137">
        <v>6</v>
      </c>
      <c r="B61" s="137">
        <v>372</v>
      </c>
      <c r="C61" s="147" t="s">
        <v>36</v>
      </c>
      <c r="D61" s="15" t="s">
        <v>18</v>
      </c>
      <c r="E61" s="16">
        <v>29127</v>
      </c>
      <c r="F61" s="41">
        <v>29127</v>
      </c>
      <c r="G61" s="41">
        <v>29127</v>
      </c>
      <c r="H61" s="41">
        <v>29127</v>
      </c>
      <c r="I61" s="16"/>
    </row>
    <row r="62" spans="1:9" ht="15.75" x14ac:dyDescent="0.2">
      <c r="A62" s="137"/>
      <c r="B62" s="137"/>
      <c r="C62" s="148"/>
      <c r="D62" s="15" t="s">
        <v>19</v>
      </c>
      <c r="E62" s="16"/>
      <c r="F62" s="41"/>
      <c r="G62" s="41"/>
      <c r="H62" s="41"/>
      <c r="I62" s="16"/>
    </row>
    <row r="63" spans="1:9" ht="15.75" x14ac:dyDescent="0.25">
      <c r="A63" s="137"/>
      <c r="B63" s="137"/>
      <c r="C63" s="148"/>
      <c r="D63" s="18" t="s">
        <v>20</v>
      </c>
      <c r="E63" s="19">
        <f>SUM(E61:E62)</f>
        <v>29127</v>
      </c>
      <c r="F63" s="19">
        <f>SUM(F61:F62)</f>
        <v>29127</v>
      </c>
      <c r="G63" s="19">
        <f>SUM(G61:G62)</f>
        <v>29127</v>
      </c>
      <c r="H63" s="19">
        <f>SUM(H61:H62)</f>
        <v>29127</v>
      </c>
      <c r="I63" s="16"/>
    </row>
    <row r="64" spans="1:9" ht="15.75" x14ac:dyDescent="0.25">
      <c r="A64" s="137"/>
      <c r="B64" s="137"/>
      <c r="C64" s="148"/>
      <c r="D64" s="20" t="s">
        <v>21</v>
      </c>
      <c r="E64" s="21">
        <f>'[1]ГИС_ч+а_деньги'!F111</f>
        <v>2</v>
      </c>
      <c r="F64" s="21">
        <f>'[1]ГИС_ч+а_деньги'!G111</f>
        <v>3</v>
      </c>
      <c r="G64" s="21">
        <f>'[1]ГИС_ч+а_деньги'!H111</f>
        <v>6</v>
      </c>
      <c r="H64" s="21">
        <f>'[1]ГИС_ч+а_деньги'!I111</f>
        <v>5</v>
      </c>
      <c r="I64" s="21">
        <f>SUM(E64:H64)</f>
        <v>16</v>
      </c>
    </row>
    <row r="65" spans="1:13" ht="15.75" x14ac:dyDescent="0.25">
      <c r="A65" s="137"/>
      <c r="B65" s="137"/>
      <c r="C65" s="148"/>
      <c r="D65" s="22" t="s">
        <v>11</v>
      </c>
      <c r="E65" s="23">
        <f>(E61*$C$8*$B$8+$D$8*$C$8+E62*$B$8)*E64</f>
        <v>0</v>
      </c>
      <c r="F65" s="23">
        <f>(F61*$C$8*$B$8+$D$8*$C$8+F62*$B$8)*F64</f>
        <v>0</v>
      </c>
      <c r="G65" s="23">
        <f>(G61*$C$8*$B$8+$D$8*$C$8+G62*$B$8)*G64</f>
        <v>0</v>
      </c>
      <c r="H65" s="23">
        <f>(H61*$C$8*$B$8+$D$8*$C$8+H62*$B$8)*H64</f>
        <v>0</v>
      </c>
      <c r="I65" s="23">
        <f>SUM(E65:H65)</f>
        <v>0</v>
      </c>
    </row>
    <row r="66" spans="1:13" ht="30" x14ac:dyDescent="0.2">
      <c r="A66" s="137">
        <v>7</v>
      </c>
      <c r="B66" s="137">
        <v>598</v>
      </c>
      <c r="C66" s="147" t="s">
        <v>38</v>
      </c>
      <c r="D66" s="15" t="s">
        <v>39</v>
      </c>
      <c r="E66" s="16">
        <v>1823</v>
      </c>
      <c r="F66" s="41">
        <v>1823</v>
      </c>
      <c r="G66" s="41">
        <v>1823</v>
      </c>
      <c r="H66" s="41">
        <v>1823</v>
      </c>
      <c r="I66" s="16"/>
    </row>
    <row r="67" spans="1:13" ht="15.75" x14ac:dyDescent="0.2">
      <c r="A67" s="137"/>
      <c r="B67" s="137"/>
      <c r="C67" s="147"/>
      <c r="D67" s="15"/>
      <c r="E67" s="16"/>
      <c r="F67" s="41"/>
      <c r="G67" s="41"/>
      <c r="H67" s="41"/>
      <c r="I67" s="16"/>
    </row>
    <row r="68" spans="1:13" ht="15.75" x14ac:dyDescent="0.2">
      <c r="A68" s="137"/>
      <c r="B68" s="137"/>
      <c r="C68" s="147"/>
      <c r="D68" s="15"/>
      <c r="E68" s="16"/>
      <c r="F68" s="41"/>
      <c r="G68" s="41"/>
      <c r="H68" s="41"/>
      <c r="I68" s="16"/>
    </row>
    <row r="69" spans="1:13" ht="15.75" x14ac:dyDescent="0.2">
      <c r="A69" s="137"/>
      <c r="B69" s="137"/>
      <c r="C69" s="148"/>
      <c r="D69" s="15" t="s">
        <v>19</v>
      </c>
      <c r="E69" s="16"/>
      <c r="F69" s="41"/>
      <c r="G69" s="41"/>
      <c r="H69" s="41"/>
      <c r="I69" s="16"/>
    </row>
    <row r="70" spans="1:13" ht="15.75" x14ac:dyDescent="0.25">
      <c r="A70" s="137"/>
      <c r="B70" s="137"/>
      <c r="C70" s="148"/>
      <c r="D70" s="18" t="s">
        <v>20</v>
      </c>
      <c r="E70" s="19">
        <f>SUM(E66:E69)</f>
        <v>1823</v>
      </c>
      <c r="F70" s="19">
        <f>SUM(F66:F69)</f>
        <v>1823</v>
      </c>
      <c r="G70" s="19">
        <f>SUM(G66:G69)</f>
        <v>1823</v>
      </c>
      <c r="H70" s="19">
        <f>SUM(H66:H69)</f>
        <v>1823</v>
      </c>
      <c r="I70" s="16"/>
    </row>
    <row r="71" spans="1:13" ht="15.75" x14ac:dyDescent="0.25">
      <c r="A71" s="137"/>
      <c r="B71" s="137"/>
      <c r="C71" s="148"/>
      <c r="D71" s="20" t="s">
        <v>40</v>
      </c>
      <c r="E71" s="21">
        <f>'[1]ГИС_ч+а_деньги'!F118</f>
        <v>36</v>
      </c>
      <c r="F71" s="21">
        <f>'[1]ГИС_ч+а_деньги'!G118</f>
        <v>54</v>
      </c>
      <c r="G71" s="21">
        <f>'[1]ГИС_ч+а_деньги'!H118</f>
        <v>108</v>
      </c>
      <c r="H71" s="21">
        <f>'[1]ГИС_ч+а_деньги'!I118</f>
        <v>90</v>
      </c>
      <c r="I71" s="21">
        <f>SUM(E71:H71)</f>
        <v>288</v>
      </c>
    </row>
    <row r="72" spans="1:13" ht="15.75" x14ac:dyDescent="0.25">
      <c r="A72" s="137"/>
      <c r="B72" s="137"/>
      <c r="C72" s="148"/>
      <c r="D72" s="22" t="s">
        <v>11</v>
      </c>
      <c r="E72" s="23">
        <f>E70*E71*$C$8*$B$8</f>
        <v>0</v>
      </c>
      <c r="F72" s="23">
        <f>F70*F71*$C$8*$B$8</f>
        <v>0</v>
      </c>
      <c r="G72" s="23">
        <f>G70*G71*$C$8*$B$8</f>
        <v>0</v>
      </c>
      <c r="H72" s="23">
        <f>H70*H71*$C$8*$B$8</f>
        <v>0</v>
      </c>
      <c r="I72" s="23">
        <f>SUM(E72:H72)</f>
        <v>0</v>
      </c>
    </row>
    <row r="73" spans="1:13" s="7" customFormat="1" ht="35.25" customHeight="1" x14ac:dyDescent="0.25">
      <c r="A73" s="28"/>
      <c r="B73" s="28"/>
      <c r="C73" s="31" t="s">
        <v>42</v>
      </c>
      <c r="D73" s="28"/>
      <c r="E73" s="29">
        <f>E64+E59+E54+E49+E44+E39+E34+E29+E24+E19</f>
        <v>8</v>
      </c>
      <c r="F73" s="29">
        <f t="shared" ref="F73:H73" si="0">F64+F59+F54+F49+F44+F39+F34+F29+F24+F19</f>
        <v>15</v>
      </c>
      <c r="G73" s="29">
        <f t="shared" si="0"/>
        <v>28</v>
      </c>
      <c r="H73" s="29">
        <f t="shared" si="0"/>
        <v>20</v>
      </c>
      <c r="I73" s="70">
        <f>SUM(E73:H73)</f>
        <v>71</v>
      </c>
    </row>
    <row r="74" spans="1:13" s="7" customFormat="1" ht="31.5" customHeight="1" x14ac:dyDescent="0.25">
      <c r="A74" s="28"/>
      <c r="B74" s="28"/>
      <c r="C74" s="31" t="s">
        <v>53</v>
      </c>
      <c r="D74" s="28"/>
      <c r="E74" s="30">
        <f>E72+E65+E60+E55+E50+E45+E40+E35+E30+E25+E20</f>
        <v>0</v>
      </c>
      <c r="F74" s="30">
        <f t="shared" ref="F74:H74" si="1">F72+F65+F60+F55+F50+F45+F40+F35+F30+F25+F20</f>
        <v>0</v>
      </c>
      <c r="G74" s="30">
        <f t="shared" si="1"/>
        <v>0</v>
      </c>
      <c r="H74" s="30">
        <f t="shared" si="1"/>
        <v>0</v>
      </c>
      <c r="I74" s="30">
        <f>SUM(E74:H74)</f>
        <v>0</v>
      </c>
    </row>
    <row r="75" spans="1:13" s="35" customFormat="1" ht="56.25" x14ac:dyDescent="0.25">
      <c r="A75" s="34"/>
      <c r="B75" s="34"/>
      <c r="C75" s="31" t="s">
        <v>54</v>
      </c>
      <c r="D75" s="34"/>
      <c r="E75" s="32"/>
      <c r="F75" s="32" t="s">
        <v>55</v>
      </c>
      <c r="G75" s="30"/>
      <c r="H75" s="32" t="s">
        <v>63</v>
      </c>
      <c r="I75" s="30"/>
    </row>
    <row r="76" spans="1:13" s="69" customFormat="1" ht="42.75" customHeight="1" x14ac:dyDescent="0.25">
      <c r="A76" s="55"/>
      <c r="B76" s="55"/>
      <c r="C76" s="109" t="s">
        <v>94</v>
      </c>
      <c r="D76" s="109"/>
      <c r="E76" s="55"/>
      <c r="F76" s="55"/>
      <c r="G76" s="55"/>
      <c r="H76" s="55"/>
      <c r="I76" s="30">
        <f>I75+I74</f>
        <v>0</v>
      </c>
    </row>
    <row r="77" spans="1:13" ht="31.5" customHeight="1" x14ac:dyDescent="0.25">
      <c r="A77" s="92" t="s">
        <v>99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</row>
    <row r="78" spans="1:13" ht="86.25" customHeight="1" x14ac:dyDescent="0.25">
      <c r="A78" s="99" t="s">
        <v>43</v>
      </c>
      <c r="B78" s="99"/>
      <c r="C78" s="99"/>
      <c r="D78" s="99"/>
      <c r="E78" s="99"/>
      <c r="F78" s="99"/>
      <c r="G78" s="99"/>
      <c r="H78" s="99"/>
      <c r="I78" s="99"/>
      <c r="J78" s="85"/>
      <c r="K78" s="85"/>
      <c r="L78" s="85"/>
      <c r="M78" s="85"/>
    </row>
    <row r="79" spans="1:13" s="33" customFormat="1" ht="102" customHeight="1" x14ac:dyDescent="0.25">
      <c r="A79" s="99" t="s">
        <v>72</v>
      </c>
      <c r="B79" s="99"/>
      <c r="C79" s="99"/>
      <c r="D79" s="99"/>
      <c r="E79" s="99"/>
      <c r="F79" s="99"/>
      <c r="G79" s="99"/>
      <c r="H79" s="99"/>
      <c r="I79" s="99"/>
      <c r="J79" s="85"/>
      <c r="K79" s="85"/>
      <c r="L79" s="85"/>
      <c r="M79" s="85"/>
    </row>
    <row r="80" spans="1:13" ht="38.25" customHeight="1" x14ac:dyDescent="0.25">
      <c r="A80" s="99" t="s">
        <v>101</v>
      </c>
      <c r="B80" s="99"/>
      <c r="C80" s="99"/>
      <c r="D80" s="99"/>
      <c r="E80" s="99"/>
      <c r="F80" s="99"/>
      <c r="G80" s="99"/>
      <c r="H80" s="99"/>
      <c r="I80" s="99"/>
      <c r="J80" s="85"/>
      <c r="K80" s="85"/>
      <c r="L80" s="85"/>
      <c r="M80" s="85"/>
    </row>
    <row r="81" spans="1:13" ht="48.75" customHeight="1" x14ac:dyDescent="0.25">
      <c r="A81" s="99" t="s">
        <v>73</v>
      </c>
      <c r="B81" s="99"/>
      <c r="C81" s="99"/>
      <c r="D81" s="99"/>
      <c r="E81" s="99"/>
      <c r="F81" s="99"/>
      <c r="G81" s="99"/>
      <c r="H81" s="99"/>
      <c r="I81" s="99"/>
      <c r="J81" s="85"/>
      <c r="K81" s="85"/>
      <c r="L81" s="85"/>
      <c r="M81" s="85"/>
    </row>
    <row r="82" spans="1:13" ht="42.75" customHeight="1" x14ac:dyDescent="0.25">
      <c r="A82" s="99" t="s">
        <v>46</v>
      </c>
      <c r="B82" s="99"/>
      <c r="C82" s="99"/>
      <c r="D82" s="99"/>
      <c r="E82" s="99"/>
      <c r="F82" s="99"/>
      <c r="G82" s="99"/>
      <c r="H82" s="99"/>
      <c r="I82" s="99"/>
      <c r="J82" s="85"/>
      <c r="K82" s="85"/>
      <c r="L82" s="85"/>
      <c r="M82" s="85"/>
    </row>
    <row r="83" spans="1:13" ht="27.75" customHeight="1" x14ac:dyDescent="0.25">
      <c r="A83" s="99" t="s">
        <v>74</v>
      </c>
      <c r="B83" s="99"/>
      <c r="C83" s="99"/>
      <c r="D83" s="99"/>
      <c r="E83" s="99"/>
      <c r="F83" s="99"/>
      <c r="G83" s="99"/>
      <c r="H83" s="99"/>
      <c r="I83" s="99"/>
      <c r="J83" s="85"/>
      <c r="K83" s="85"/>
      <c r="L83" s="85"/>
      <c r="M83" s="85"/>
    </row>
    <row r="84" spans="1:13" ht="39.75" customHeight="1" x14ac:dyDescent="0.25">
      <c r="A84" s="99" t="s">
        <v>76</v>
      </c>
      <c r="B84" s="99"/>
      <c r="C84" s="99"/>
      <c r="D84" s="99"/>
      <c r="E84" s="99"/>
      <c r="F84" s="99"/>
      <c r="G84" s="99"/>
      <c r="H84" s="99"/>
      <c r="I84" s="99"/>
      <c r="J84" s="85"/>
      <c r="K84" s="85"/>
      <c r="L84" s="85"/>
      <c r="M84" s="85"/>
    </row>
    <row r="85" spans="1:13" ht="25.5" customHeight="1" x14ac:dyDescent="0.25">
      <c r="A85" s="92" t="s">
        <v>102</v>
      </c>
      <c r="B85" s="92"/>
      <c r="C85" s="92"/>
      <c r="D85" s="92"/>
      <c r="E85" s="92"/>
      <c r="F85" s="92"/>
      <c r="G85" s="92"/>
      <c r="H85" s="92"/>
      <c r="I85" s="92"/>
      <c r="J85" s="87"/>
      <c r="K85" s="85"/>
      <c r="L85" s="85"/>
    </row>
    <row r="86" spans="1:13" ht="39" customHeight="1" x14ac:dyDescent="0.25">
      <c r="A86" s="99" t="s">
        <v>103</v>
      </c>
      <c r="B86" s="99"/>
      <c r="C86" s="99"/>
      <c r="D86" s="99"/>
      <c r="E86" s="99"/>
      <c r="F86" s="99"/>
      <c r="G86" s="99"/>
      <c r="H86" s="99"/>
      <c r="I86" s="99"/>
      <c r="J86" s="85"/>
      <c r="K86" s="85"/>
      <c r="L86" s="85"/>
    </row>
    <row r="87" spans="1:13" ht="39" customHeight="1" x14ac:dyDescent="0.25">
      <c r="A87" s="99" t="s">
        <v>104</v>
      </c>
      <c r="B87" s="99"/>
      <c r="C87" s="99"/>
      <c r="D87" s="99"/>
      <c r="E87" s="99"/>
      <c r="F87" s="99"/>
      <c r="G87" s="99"/>
      <c r="H87" s="99"/>
      <c r="I87" s="99"/>
      <c r="J87" s="85"/>
      <c r="K87" s="85"/>
      <c r="L87" s="85"/>
    </row>
    <row r="88" spans="1:13" s="80" customFormat="1" ht="31.5" customHeight="1" x14ac:dyDescent="0.25">
      <c r="A88" s="28"/>
      <c r="B88" s="96" t="s">
        <v>48</v>
      </c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</row>
    <row r="89" spans="1:13" s="35" customFormat="1" x14ac:dyDescent="0.25">
      <c r="A89" s="81"/>
      <c r="B89" s="95" t="s">
        <v>49</v>
      </c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</row>
    <row r="90" spans="1:13" s="35" customFormat="1" ht="39" customHeight="1" x14ac:dyDescent="0.25">
      <c r="A90" s="81"/>
      <c r="B90" s="98" t="s">
        <v>64</v>
      </c>
      <c r="C90" s="98"/>
      <c r="D90" s="98"/>
      <c r="E90" s="98"/>
      <c r="F90" s="98"/>
      <c r="G90" s="98"/>
      <c r="H90" s="98"/>
      <c r="I90" s="98"/>
      <c r="J90" s="82"/>
      <c r="K90" s="82"/>
      <c r="L90" s="82"/>
      <c r="M90" s="82"/>
    </row>
    <row r="91" spans="1:13" s="35" customFormat="1" ht="48.75" customHeight="1" x14ac:dyDescent="0.25">
      <c r="A91" s="81"/>
      <c r="B91" s="98" t="s">
        <v>65</v>
      </c>
      <c r="C91" s="98"/>
      <c r="D91" s="98"/>
      <c r="E91" s="98"/>
      <c r="F91" s="98"/>
      <c r="G91" s="98"/>
      <c r="H91" s="98"/>
      <c r="I91" s="98"/>
      <c r="J91" s="82"/>
      <c r="K91" s="82"/>
      <c r="L91" s="82"/>
      <c r="M91" s="82"/>
    </row>
    <row r="92" spans="1:13" s="35" customFormat="1" ht="49.5" customHeight="1" x14ac:dyDescent="0.25">
      <c r="A92" s="81"/>
      <c r="B92" s="98" t="s">
        <v>71</v>
      </c>
      <c r="C92" s="98"/>
      <c r="D92" s="98"/>
      <c r="E92" s="98"/>
      <c r="F92" s="98"/>
      <c r="G92" s="98"/>
      <c r="H92" s="98"/>
      <c r="I92" s="98"/>
      <c r="J92" s="82"/>
      <c r="K92" s="82"/>
      <c r="L92" s="82"/>
      <c r="M92" s="82"/>
    </row>
    <row r="93" spans="1:13" s="35" customFormat="1" x14ac:dyDescent="0.25">
      <c r="A93" s="90"/>
      <c r="B93" s="89"/>
      <c r="C93" s="89"/>
      <c r="D93" s="89"/>
      <c r="E93" s="89"/>
      <c r="F93" s="89"/>
      <c r="G93" s="89"/>
      <c r="H93" s="89"/>
      <c r="I93" s="89"/>
      <c r="J93" s="82"/>
      <c r="K93" s="82"/>
      <c r="L93" s="82"/>
      <c r="M93" s="82"/>
    </row>
    <row r="94" spans="1:13" s="35" customFormat="1" x14ac:dyDescent="0.25">
      <c r="A94" s="90"/>
      <c r="B94" s="91" t="s">
        <v>110</v>
      </c>
      <c r="C94" s="89"/>
      <c r="D94" s="89"/>
      <c r="E94" s="89"/>
      <c r="F94" s="89"/>
      <c r="G94" s="89"/>
      <c r="H94" s="89"/>
      <c r="I94" s="89"/>
      <c r="J94" s="82"/>
      <c r="K94" s="82"/>
      <c r="L94" s="82"/>
      <c r="M94" s="82"/>
    </row>
    <row r="96" spans="1:13" ht="20.25" x14ac:dyDescent="0.25">
      <c r="A96" s="97" t="s">
        <v>81</v>
      </c>
      <c r="B96" s="97"/>
      <c r="C96" s="97"/>
      <c r="D96" s="97"/>
      <c r="E96" s="97"/>
      <c r="F96" s="97"/>
      <c r="G96" s="97"/>
    </row>
    <row r="97" spans="1:9" ht="20.25" x14ac:dyDescent="0.25">
      <c r="A97" s="97" t="s">
        <v>79</v>
      </c>
      <c r="B97" s="97"/>
      <c r="C97" s="97"/>
      <c r="D97" s="97"/>
      <c r="E97" s="97"/>
      <c r="F97" s="97"/>
      <c r="G97" s="97"/>
    </row>
    <row r="98" spans="1:9" ht="20.25" x14ac:dyDescent="0.25">
      <c r="A98" s="97" t="s">
        <v>82</v>
      </c>
      <c r="B98" s="97"/>
      <c r="C98" s="97"/>
      <c r="D98" s="97"/>
      <c r="E98" s="97"/>
      <c r="F98" s="97"/>
      <c r="G98" s="97"/>
    </row>
    <row r="99" spans="1:9" ht="20.25" x14ac:dyDescent="0.25">
      <c r="A99" s="93" t="s">
        <v>83</v>
      </c>
      <c r="B99" s="93"/>
      <c r="C99" s="93"/>
      <c r="D99" s="3"/>
      <c r="E99" s="3"/>
      <c r="F99" s="78"/>
      <c r="G99" s="78"/>
    </row>
    <row r="100" spans="1:9" ht="15.75" x14ac:dyDescent="0.25">
      <c r="A100" s="94" t="s">
        <v>80</v>
      </c>
      <c r="B100" s="94"/>
      <c r="C100" s="1"/>
    </row>
    <row r="109" spans="1:9" s="69" customFormat="1" ht="42.75" customHeight="1" x14ac:dyDescent="0.25">
      <c r="A109" s="55"/>
      <c r="B109" s="55"/>
      <c r="C109" s="58"/>
      <c r="D109" s="55"/>
      <c r="E109" s="55"/>
      <c r="F109" s="55"/>
      <c r="G109" s="55"/>
      <c r="H109" s="55"/>
      <c r="I109" s="71"/>
    </row>
    <row r="110" spans="1:9" ht="44.25" customHeight="1" x14ac:dyDescent="0.25">
      <c r="C110" s="72"/>
      <c r="H110" s="71"/>
      <c r="I110" s="71"/>
    </row>
  </sheetData>
  <mergeCells count="71">
    <mergeCell ref="C16:C20"/>
    <mergeCell ref="H3:I3"/>
    <mergeCell ref="A6:I6"/>
    <mergeCell ref="E7:G7"/>
    <mergeCell ref="E8:G8"/>
    <mergeCell ref="E9:G9"/>
    <mergeCell ref="A21:A25"/>
    <mergeCell ref="B21:B25"/>
    <mergeCell ref="C21:C25"/>
    <mergeCell ref="E10:G10"/>
    <mergeCell ref="H4:I4"/>
    <mergeCell ref="B5:J5"/>
    <mergeCell ref="A11:I12"/>
    <mergeCell ref="A13:A15"/>
    <mergeCell ref="B13:B15"/>
    <mergeCell ref="C13:C15"/>
    <mergeCell ref="D13:D14"/>
    <mergeCell ref="E13:H13"/>
    <mergeCell ref="I13:I14"/>
    <mergeCell ref="D15:I15"/>
    <mergeCell ref="A16:A20"/>
    <mergeCell ref="B16:B20"/>
    <mergeCell ref="A31:A35"/>
    <mergeCell ref="B31:B35"/>
    <mergeCell ref="C31:C35"/>
    <mergeCell ref="A26:A30"/>
    <mergeCell ref="B26:B30"/>
    <mergeCell ref="C26:C30"/>
    <mergeCell ref="A56:A60"/>
    <mergeCell ref="B56:B60"/>
    <mergeCell ref="C56:C60"/>
    <mergeCell ref="A36:A40"/>
    <mergeCell ref="B36:B40"/>
    <mergeCell ref="C36:C40"/>
    <mergeCell ref="A41:A45"/>
    <mergeCell ref="B41:B45"/>
    <mergeCell ref="C41:C45"/>
    <mergeCell ref="A46:A50"/>
    <mergeCell ref="B46:B50"/>
    <mergeCell ref="C46:C50"/>
    <mergeCell ref="A51:A55"/>
    <mergeCell ref="B51:B55"/>
    <mergeCell ref="C51:C55"/>
    <mergeCell ref="A66:A72"/>
    <mergeCell ref="B66:B72"/>
    <mergeCell ref="C66:C72"/>
    <mergeCell ref="A61:A65"/>
    <mergeCell ref="B61:B65"/>
    <mergeCell ref="C61:C65"/>
    <mergeCell ref="A85:I85"/>
    <mergeCell ref="A86:I86"/>
    <mergeCell ref="A87:I87"/>
    <mergeCell ref="C76:D76"/>
    <mergeCell ref="A77:M77"/>
    <mergeCell ref="A80:I80"/>
    <mergeCell ref="A79:I79"/>
    <mergeCell ref="A78:I78"/>
    <mergeCell ref="A84:I84"/>
    <mergeCell ref="A83:I83"/>
    <mergeCell ref="A82:I82"/>
    <mergeCell ref="A81:I81"/>
    <mergeCell ref="A100:B100"/>
    <mergeCell ref="B92:I92"/>
    <mergeCell ref="B91:I91"/>
    <mergeCell ref="B90:I90"/>
    <mergeCell ref="B88:M88"/>
    <mergeCell ref="B89:M89"/>
    <mergeCell ref="A96:G96"/>
    <mergeCell ref="A97:G97"/>
    <mergeCell ref="A98:G98"/>
    <mergeCell ref="A99:C99"/>
  </mergeCells>
  <pageMargins left="0.15748031496062992" right="0.15748031496062992" top="0.15748031496062992" bottom="0.31496062992125984" header="0.27559055118110237" footer="0.27559055118110237"/>
  <pageSetup paperSize="9" scale="56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ЛОТ № 1-302</vt:lpstr>
      <vt:lpstr>ЛОТ № 2-302</vt:lpstr>
      <vt:lpstr>ЛОТ № 3-302</vt:lpstr>
      <vt:lpstr>ЛОТ № 4-302</vt:lpstr>
      <vt:lpstr>ЛОТ 5-302</vt:lpstr>
      <vt:lpstr>'ЛОТ № 1-302'!Заголовки_для_печати</vt:lpstr>
      <vt:lpstr>'ЛОТ № 2-302'!Заголовки_для_печати</vt:lpstr>
      <vt:lpstr>'ЛОТ № 3-302'!Заголовки_для_печати</vt:lpstr>
      <vt:lpstr>'ЛОТ № 4-302'!Заголовки_для_печати</vt:lpstr>
      <vt:lpstr>'ЛОТ 5-302'!Область_печати</vt:lpstr>
      <vt:lpstr>'ЛОТ № 1-302'!Область_печати</vt:lpstr>
      <vt:lpstr>'ЛОТ № 2-302'!Область_печати</vt:lpstr>
      <vt:lpstr>'ЛОТ № 3-302'!Область_печати</vt:lpstr>
      <vt:lpstr>'ЛОТ № 4-302'!Область_печати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2015-08-26T10:22:18Z</dcterms:modified>
</cp:coreProperties>
</file>