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4"/>
  </bookViews>
  <sheets>
    <sheet name="ф8  СМР в рассылку  " sheetId="11" r:id="rId1"/>
    <sheet name="Приложение 1 к форме 8.1" sheetId="4" r:id="rId2"/>
    <sheet name="Приложение 2 к Форме 8.1" sheetId="3" r:id="rId3"/>
    <sheet name="пр 3 к ф8,1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 localSheetId="0">#REF!</definedName>
    <definedName name="ггг">#REF!</definedName>
    <definedName name="город" localSheetId="0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 localSheetId="0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 localSheetId="0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'Приложение 2 к Форме 8.1'!$A$1:$M$26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 localSheetId="0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 localSheetId="0">#REF!</definedName>
    <definedName name="шшшшшшшшш">#REF!</definedName>
    <definedName name="ьж" localSheetId="0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N57" i="11" l="1"/>
  <c r="V56" i="11"/>
  <c r="U56" i="11"/>
  <c r="S56" i="11"/>
  <c r="R56" i="11"/>
  <c r="M56" i="11"/>
  <c r="L56" i="11"/>
  <c r="K56" i="11"/>
  <c r="J56" i="11"/>
  <c r="I56" i="11"/>
  <c r="H56" i="11"/>
  <c r="T56" i="11" s="1"/>
  <c r="G56" i="11"/>
  <c r="F56" i="11"/>
  <c r="B56" i="11"/>
  <c r="A56" i="11"/>
  <c r="V55" i="11"/>
  <c r="U55" i="11"/>
  <c r="T55" i="11"/>
  <c r="S55" i="11"/>
  <c r="M55" i="11"/>
  <c r="L55" i="11"/>
  <c r="K55" i="11"/>
  <c r="J55" i="11"/>
  <c r="I55" i="11"/>
  <c r="H55" i="11"/>
  <c r="G55" i="11"/>
  <c r="R55" i="11" s="1"/>
  <c r="F55" i="11"/>
  <c r="B55" i="11"/>
  <c r="A55" i="11"/>
  <c r="V54" i="11"/>
  <c r="T54" i="11"/>
  <c r="S54" i="11"/>
  <c r="R54" i="11"/>
  <c r="M54" i="11"/>
  <c r="L54" i="11"/>
  <c r="K54" i="11"/>
  <c r="J54" i="11"/>
  <c r="U54" i="11" s="1"/>
  <c r="I54" i="11"/>
  <c r="H54" i="11"/>
  <c r="G54" i="11"/>
  <c r="F54" i="11"/>
  <c r="E54" i="11" s="1"/>
  <c r="B54" i="11"/>
  <c r="A54" i="11"/>
  <c r="V53" i="11"/>
  <c r="U53" i="11"/>
  <c r="S53" i="11"/>
  <c r="R53" i="11"/>
  <c r="M53" i="11"/>
  <c r="L53" i="11"/>
  <c r="K53" i="11"/>
  <c r="J53" i="11"/>
  <c r="I53" i="11"/>
  <c r="T53" i="11" s="1"/>
  <c r="H53" i="11"/>
  <c r="G53" i="11"/>
  <c r="F53" i="11"/>
  <c r="E53" i="11"/>
  <c r="B53" i="11"/>
  <c r="A53" i="11"/>
  <c r="V52" i="11"/>
  <c r="U52" i="11"/>
  <c r="S52" i="11"/>
  <c r="R52" i="11"/>
  <c r="M52" i="11"/>
  <c r="L52" i="11"/>
  <c r="K52" i="11"/>
  <c r="J52" i="11"/>
  <c r="I52" i="11"/>
  <c r="H52" i="11"/>
  <c r="T52" i="11" s="1"/>
  <c r="G52" i="11"/>
  <c r="F52" i="11"/>
  <c r="B52" i="11"/>
  <c r="A52" i="11"/>
  <c r="V51" i="11"/>
  <c r="U51" i="11"/>
  <c r="T51" i="11"/>
  <c r="S51" i="11"/>
  <c r="M51" i="11"/>
  <c r="L51" i="11"/>
  <c r="K51" i="11"/>
  <c r="J51" i="11"/>
  <c r="I51" i="11"/>
  <c r="H51" i="11"/>
  <c r="G51" i="11"/>
  <c r="R51" i="11" s="1"/>
  <c r="F51" i="11"/>
  <c r="B51" i="11"/>
  <c r="A51" i="11"/>
  <c r="V50" i="11"/>
  <c r="T50" i="11"/>
  <c r="S50" i="11"/>
  <c r="R50" i="11"/>
  <c r="M50" i="11"/>
  <c r="L50" i="11"/>
  <c r="K50" i="11"/>
  <c r="J50" i="11"/>
  <c r="U50" i="11" s="1"/>
  <c r="I50" i="11"/>
  <c r="H50" i="11"/>
  <c r="G50" i="11"/>
  <c r="F50" i="11"/>
  <c r="E50" i="11" s="1"/>
  <c r="B50" i="11"/>
  <c r="A50" i="11"/>
  <c r="V49" i="11"/>
  <c r="U49" i="11"/>
  <c r="S49" i="11"/>
  <c r="R49" i="11"/>
  <c r="M49" i="11"/>
  <c r="L49" i="11"/>
  <c r="K49" i="11"/>
  <c r="J49" i="11"/>
  <c r="I49" i="11"/>
  <c r="T49" i="11" s="1"/>
  <c r="H49" i="11"/>
  <c r="G49" i="11"/>
  <c r="F49" i="11"/>
  <c r="E49" i="11"/>
  <c r="B49" i="11"/>
  <c r="A49" i="11"/>
  <c r="V48" i="11"/>
  <c r="U48" i="11"/>
  <c r="S48" i="11"/>
  <c r="R48" i="11"/>
  <c r="M48" i="11"/>
  <c r="L48" i="11"/>
  <c r="K48" i="11"/>
  <c r="J48" i="11"/>
  <c r="I48" i="11"/>
  <c r="H48" i="11"/>
  <c r="T48" i="11" s="1"/>
  <c r="G48" i="11"/>
  <c r="F48" i="11"/>
  <c r="B48" i="11"/>
  <c r="A48" i="11"/>
  <c r="V47" i="11"/>
  <c r="U47" i="11"/>
  <c r="T47" i="11"/>
  <c r="S47" i="11"/>
  <c r="M47" i="11"/>
  <c r="L47" i="11"/>
  <c r="K47" i="11"/>
  <c r="J47" i="11"/>
  <c r="I47" i="11"/>
  <c r="H47" i="11"/>
  <c r="G47" i="11"/>
  <c r="R47" i="11" s="1"/>
  <c r="F47" i="11"/>
  <c r="B47" i="11"/>
  <c r="A47" i="11"/>
  <c r="V46" i="11"/>
  <c r="T46" i="11"/>
  <c r="S46" i="11"/>
  <c r="R46" i="11"/>
  <c r="M46" i="11"/>
  <c r="L46" i="11"/>
  <c r="K46" i="11"/>
  <c r="J46" i="11"/>
  <c r="U46" i="11" s="1"/>
  <c r="I46" i="11"/>
  <c r="H46" i="11"/>
  <c r="G46" i="11"/>
  <c r="F46" i="11"/>
  <c r="E46" i="11" s="1"/>
  <c r="B46" i="11"/>
  <c r="A46" i="11"/>
  <c r="V45" i="11"/>
  <c r="U45" i="11"/>
  <c r="S45" i="11"/>
  <c r="R45" i="11"/>
  <c r="M45" i="11"/>
  <c r="L45" i="11"/>
  <c r="K45" i="11"/>
  <c r="J45" i="11"/>
  <c r="I45" i="11"/>
  <c r="T45" i="11" s="1"/>
  <c r="H45" i="11"/>
  <c r="G45" i="11"/>
  <c r="F45" i="11"/>
  <c r="E45" i="11"/>
  <c r="B45" i="11"/>
  <c r="A45" i="11"/>
  <c r="V44" i="11"/>
  <c r="U44" i="11"/>
  <c r="S44" i="11"/>
  <c r="R44" i="11"/>
  <c r="M44" i="11"/>
  <c r="L44" i="11"/>
  <c r="K44" i="11"/>
  <c r="J44" i="11"/>
  <c r="I44" i="11"/>
  <c r="H44" i="11"/>
  <c r="E44" i="11" s="1"/>
  <c r="G44" i="11"/>
  <c r="F44" i="11"/>
  <c r="B44" i="11"/>
  <c r="A44" i="11"/>
  <c r="V43" i="11"/>
  <c r="U43" i="11"/>
  <c r="T43" i="11"/>
  <c r="S43" i="11"/>
  <c r="M43" i="11"/>
  <c r="L43" i="11"/>
  <c r="K43" i="11"/>
  <c r="J43" i="11"/>
  <c r="I43" i="11"/>
  <c r="H43" i="11"/>
  <c r="G43" i="11"/>
  <c r="R43" i="11" s="1"/>
  <c r="F43" i="11"/>
  <c r="B43" i="11"/>
  <c r="A43" i="11"/>
  <c r="V42" i="11"/>
  <c r="T42" i="11"/>
  <c r="S42" i="11"/>
  <c r="R42" i="11"/>
  <c r="M42" i="11"/>
  <c r="L42" i="11"/>
  <c r="K42" i="11"/>
  <c r="J42" i="11"/>
  <c r="U42" i="11" s="1"/>
  <c r="I42" i="11"/>
  <c r="H42" i="11"/>
  <c r="G42" i="11"/>
  <c r="F42" i="11"/>
  <c r="E42" i="11" s="1"/>
  <c r="B42" i="11"/>
  <c r="A42" i="11"/>
  <c r="V41" i="11"/>
  <c r="U41" i="11"/>
  <c r="S41" i="11"/>
  <c r="R41" i="11"/>
  <c r="M41" i="11"/>
  <c r="L41" i="11"/>
  <c r="K41" i="11"/>
  <c r="J41" i="11"/>
  <c r="I41" i="11"/>
  <c r="T41" i="11" s="1"/>
  <c r="H41" i="11"/>
  <c r="G41" i="11"/>
  <c r="F41" i="11"/>
  <c r="E41" i="11"/>
  <c r="B41" i="11"/>
  <c r="A41" i="11"/>
  <c r="V40" i="11"/>
  <c r="U40" i="11"/>
  <c r="S40" i="11"/>
  <c r="R40" i="11"/>
  <c r="M40" i="11"/>
  <c r="L40" i="11"/>
  <c r="K40" i="11"/>
  <c r="J40" i="11"/>
  <c r="I40" i="11"/>
  <c r="H40" i="11"/>
  <c r="T40" i="11" s="1"/>
  <c r="G40" i="11"/>
  <c r="F40" i="11"/>
  <c r="B40" i="11"/>
  <c r="A40" i="11"/>
  <c r="V39" i="11"/>
  <c r="U39" i="11"/>
  <c r="T39" i="11"/>
  <c r="S39" i="11"/>
  <c r="M39" i="11"/>
  <c r="L39" i="11"/>
  <c r="K39" i="11"/>
  <c r="J39" i="11"/>
  <c r="I39" i="11"/>
  <c r="H39" i="11"/>
  <c r="G39" i="11"/>
  <c r="R39" i="11" s="1"/>
  <c r="F39" i="11"/>
  <c r="B39" i="11"/>
  <c r="A39" i="11"/>
  <c r="V38" i="11"/>
  <c r="T38" i="11"/>
  <c r="S38" i="11"/>
  <c r="R38" i="11"/>
  <c r="M38" i="11"/>
  <c r="L38" i="11"/>
  <c r="K38" i="11"/>
  <c r="J38" i="11"/>
  <c r="U38" i="11" s="1"/>
  <c r="I38" i="11"/>
  <c r="H38" i="11"/>
  <c r="G38" i="11"/>
  <c r="F38" i="11"/>
  <c r="E38" i="11" s="1"/>
  <c r="B38" i="11"/>
  <c r="A38" i="11"/>
  <c r="V37" i="11"/>
  <c r="U37" i="11"/>
  <c r="S37" i="11"/>
  <c r="R37" i="11"/>
  <c r="M37" i="11"/>
  <c r="L37" i="11"/>
  <c r="K37" i="11"/>
  <c r="J37" i="11"/>
  <c r="I37" i="11"/>
  <c r="T37" i="11" s="1"/>
  <c r="H37" i="11"/>
  <c r="G37" i="11"/>
  <c r="F37" i="11"/>
  <c r="E37" i="11"/>
  <c r="B37" i="11"/>
  <c r="A37" i="11"/>
  <c r="V36" i="11"/>
  <c r="U36" i="11"/>
  <c r="S36" i="11"/>
  <c r="R36" i="11"/>
  <c r="M36" i="11"/>
  <c r="L36" i="11"/>
  <c r="K36" i="11"/>
  <c r="J36" i="11"/>
  <c r="I36" i="11"/>
  <c r="H36" i="11"/>
  <c r="E36" i="11" s="1"/>
  <c r="G36" i="11"/>
  <c r="F36" i="11"/>
  <c r="B36" i="11"/>
  <c r="A36" i="11"/>
  <c r="V35" i="11"/>
  <c r="U35" i="11"/>
  <c r="T35" i="11"/>
  <c r="S35" i="11"/>
  <c r="M35" i="11"/>
  <c r="L35" i="11"/>
  <c r="K35" i="11"/>
  <c r="J35" i="11"/>
  <c r="I35" i="11"/>
  <c r="H35" i="11"/>
  <c r="G35" i="11"/>
  <c r="R35" i="11" s="1"/>
  <c r="F35" i="11"/>
  <c r="B35" i="11"/>
  <c r="A35" i="11"/>
  <c r="V34" i="11"/>
  <c r="T34" i="11"/>
  <c r="S34" i="11"/>
  <c r="R34" i="11"/>
  <c r="M34" i="11"/>
  <c r="L34" i="11"/>
  <c r="K34" i="11"/>
  <c r="J34" i="11"/>
  <c r="U34" i="11" s="1"/>
  <c r="I34" i="11"/>
  <c r="H34" i="11"/>
  <c r="G34" i="11"/>
  <c r="F34" i="11"/>
  <c r="E34" i="11" s="1"/>
  <c r="B34" i="11"/>
  <c r="A34" i="11"/>
  <c r="V33" i="11"/>
  <c r="U33" i="11"/>
  <c r="S33" i="11"/>
  <c r="R33" i="11"/>
  <c r="M33" i="11"/>
  <c r="L33" i="11"/>
  <c r="K33" i="11"/>
  <c r="J33" i="11"/>
  <c r="I33" i="11"/>
  <c r="T33" i="11" s="1"/>
  <c r="H33" i="11"/>
  <c r="G33" i="11"/>
  <c r="F33" i="11"/>
  <c r="E33" i="11"/>
  <c r="B33" i="11"/>
  <c r="A33" i="11"/>
  <c r="V32" i="11"/>
  <c r="U32" i="11"/>
  <c r="S32" i="11"/>
  <c r="R32" i="11"/>
  <c r="M32" i="11"/>
  <c r="L32" i="11"/>
  <c r="K32" i="11"/>
  <c r="J32" i="11"/>
  <c r="I32" i="11"/>
  <c r="H32" i="11"/>
  <c r="E32" i="11" s="1"/>
  <c r="G32" i="11"/>
  <c r="F32" i="11"/>
  <c r="B32" i="11"/>
  <c r="A32" i="11"/>
  <c r="V31" i="11"/>
  <c r="U31" i="11"/>
  <c r="T31" i="11"/>
  <c r="S31" i="11"/>
  <c r="M31" i="11"/>
  <c r="L31" i="11"/>
  <c r="K31" i="11"/>
  <c r="J31" i="11"/>
  <c r="I31" i="11"/>
  <c r="H31" i="11"/>
  <c r="G31" i="11"/>
  <c r="R31" i="11" s="1"/>
  <c r="F31" i="11"/>
  <c r="B31" i="11"/>
  <c r="A31" i="11"/>
  <c r="V30" i="11"/>
  <c r="T30" i="11"/>
  <c r="S30" i="11"/>
  <c r="R30" i="11"/>
  <c r="M30" i="11"/>
  <c r="L30" i="11"/>
  <c r="K30" i="11"/>
  <c r="J30" i="11"/>
  <c r="U30" i="11" s="1"/>
  <c r="I30" i="11"/>
  <c r="H30" i="11"/>
  <c r="G30" i="11"/>
  <c r="F30" i="11"/>
  <c r="E30" i="11" s="1"/>
  <c r="B30" i="11"/>
  <c r="A30" i="11"/>
  <c r="V29" i="11"/>
  <c r="U29" i="11"/>
  <c r="S29" i="11"/>
  <c r="R29" i="11"/>
  <c r="M29" i="11"/>
  <c r="L29" i="11"/>
  <c r="K29" i="11"/>
  <c r="J29" i="11"/>
  <c r="I29" i="11"/>
  <c r="T29" i="11" s="1"/>
  <c r="H29" i="11"/>
  <c r="G29" i="11"/>
  <c r="F29" i="11"/>
  <c r="E29" i="11"/>
  <c r="B29" i="11"/>
  <c r="A29" i="11"/>
  <c r="V28" i="11"/>
  <c r="U28" i="11"/>
  <c r="S28" i="11"/>
  <c r="R28" i="11"/>
  <c r="M28" i="11"/>
  <c r="L28" i="11"/>
  <c r="K28" i="11"/>
  <c r="J28" i="11"/>
  <c r="I28" i="11"/>
  <c r="H28" i="11"/>
  <c r="T28" i="11" s="1"/>
  <c r="G28" i="11"/>
  <c r="F28" i="11"/>
  <c r="B28" i="11"/>
  <c r="A28" i="11"/>
  <c r="V27" i="11"/>
  <c r="U27" i="11"/>
  <c r="T27" i="11"/>
  <c r="S27" i="11"/>
  <c r="M27" i="11"/>
  <c r="L27" i="11"/>
  <c r="K27" i="11"/>
  <c r="J27" i="11"/>
  <c r="I27" i="11"/>
  <c r="H27" i="11"/>
  <c r="G27" i="11"/>
  <c r="R27" i="11" s="1"/>
  <c r="F27" i="11"/>
  <c r="B27" i="11"/>
  <c r="A27" i="11"/>
  <c r="V26" i="11"/>
  <c r="T26" i="11"/>
  <c r="S26" i="11"/>
  <c r="R26" i="11"/>
  <c r="M26" i="11"/>
  <c r="L26" i="11"/>
  <c r="K26" i="11"/>
  <c r="J26" i="11"/>
  <c r="U26" i="11" s="1"/>
  <c r="I26" i="11"/>
  <c r="H26" i="11"/>
  <c r="G26" i="11"/>
  <c r="F26" i="11"/>
  <c r="E26" i="11" s="1"/>
  <c r="B26" i="11"/>
  <c r="A26" i="11"/>
  <c r="V25" i="11"/>
  <c r="U25" i="11"/>
  <c r="S25" i="11"/>
  <c r="R25" i="11"/>
  <c r="M25" i="11"/>
  <c r="L25" i="11"/>
  <c r="K25" i="11"/>
  <c r="J25" i="11"/>
  <c r="I25" i="11"/>
  <c r="T25" i="11" s="1"/>
  <c r="H25" i="11"/>
  <c r="G25" i="11"/>
  <c r="F25" i="11"/>
  <c r="E25" i="11"/>
  <c r="B25" i="11"/>
  <c r="A25" i="11"/>
  <c r="V24" i="11"/>
  <c r="U24" i="11"/>
  <c r="S24" i="11"/>
  <c r="R24" i="11"/>
  <c r="M24" i="11"/>
  <c r="L24" i="11"/>
  <c r="K24" i="11"/>
  <c r="J24" i="11"/>
  <c r="I24" i="11"/>
  <c r="H24" i="11"/>
  <c r="T24" i="11" s="1"/>
  <c r="G24" i="11"/>
  <c r="F24" i="11"/>
  <c r="B24" i="11"/>
  <c r="A24" i="11"/>
  <c r="V23" i="11"/>
  <c r="U23" i="11"/>
  <c r="T23" i="11"/>
  <c r="S23" i="11"/>
  <c r="M23" i="11"/>
  <c r="L23" i="11"/>
  <c r="K23" i="11"/>
  <c r="J23" i="11"/>
  <c r="I23" i="11"/>
  <c r="H23" i="11"/>
  <c r="G23" i="11"/>
  <c r="R23" i="11" s="1"/>
  <c r="F23" i="11"/>
  <c r="B23" i="11"/>
  <c r="A23" i="11"/>
  <c r="V22" i="11"/>
  <c r="S22" i="11"/>
  <c r="R22" i="11"/>
  <c r="M22" i="11"/>
  <c r="L22" i="11"/>
  <c r="K22" i="11"/>
  <c r="J22" i="11"/>
  <c r="U22" i="11" s="1"/>
  <c r="I22" i="11"/>
  <c r="H22" i="11"/>
  <c r="T22" i="11" s="1"/>
  <c r="G22" i="11"/>
  <c r="F22" i="11"/>
  <c r="E22" i="11" s="1"/>
  <c r="B22" i="11"/>
  <c r="A22" i="11"/>
  <c r="V21" i="11"/>
  <c r="U21" i="11"/>
  <c r="S21" i="11"/>
  <c r="M21" i="11"/>
  <c r="L21" i="11"/>
  <c r="K21" i="11"/>
  <c r="J21" i="11"/>
  <c r="I21" i="11"/>
  <c r="T21" i="11" s="1"/>
  <c r="H21" i="11"/>
  <c r="G21" i="11"/>
  <c r="R21" i="11" s="1"/>
  <c r="F21" i="11"/>
  <c r="E21" i="11"/>
  <c r="B21" i="11"/>
  <c r="A21" i="11"/>
  <c r="V20" i="11"/>
  <c r="S20" i="11"/>
  <c r="R20" i="11"/>
  <c r="M20" i="11"/>
  <c r="L20" i="11"/>
  <c r="K20" i="11"/>
  <c r="J20" i="11"/>
  <c r="U20" i="11" s="1"/>
  <c r="I20" i="11"/>
  <c r="H20" i="11"/>
  <c r="T20" i="11" s="1"/>
  <c r="G20" i="11"/>
  <c r="F20" i="11"/>
  <c r="E20" i="11" s="1"/>
  <c r="B20" i="11"/>
  <c r="A20" i="11"/>
  <c r="V19" i="11"/>
  <c r="U19" i="11"/>
  <c r="S19" i="11"/>
  <c r="M19" i="11"/>
  <c r="L19" i="11"/>
  <c r="K19" i="11"/>
  <c r="J19" i="11"/>
  <c r="I19" i="11"/>
  <c r="T19" i="11" s="1"/>
  <c r="H19" i="11"/>
  <c r="G19" i="11"/>
  <c r="R19" i="11" s="1"/>
  <c r="F19" i="11"/>
  <c r="B19" i="11"/>
  <c r="A19" i="11"/>
  <c r="V18" i="11"/>
  <c r="S18" i="11"/>
  <c r="R18" i="11"/>
  <c r="M18" i="11"/>
  <c r="L18" i="11"/>
  <c r="K18" i="11"/>
  <c r="J18" i="11"/>
  <c r="U18" i="11" s="1"/>
  <c r="I18" i="11"/>
  <c r="H18" i="11"/>
  <c r="T18" i="11" s="1"/>
  <c r="G18" i="11"/>
  <c r="F18" i="11"/>
  <c r="E18" i="11" s="1"/>
  <c r="B18" i="11"/>
  <c r="A18" i="11"/>
  <c r="V17" i="11"/>
  <c r="U17" i="11"/>
  <c r="S17" i="11"/>
  <c r="M17" i="11"/>
  <c r="L17" i="11"/>
  <c r="K17" i="11"/>
  <c r="J17" i="11"/>
  <c r="I17" i="11"/>
  <c r="T17" i="11" s="1"/>
  <c r="H17" i="11"/>
  <c r="G17" i="11"/>
  <c r="R17" i="11" s="1"/>
  <c r="F17" i="11"/>
  <c r="E17" i="11"/>
  <c r="B17" i="11"/>
  <c r="A17" i="11"/>
  <c r="V16" i="11"/>
  <c r="S16" i="11"/>
  <c r="R16" i="11"/>
  <c r="M16" i="11"/>
  <c r="L16" i="11"/>
  <c r="K16" i="11"/>
  <c r="J16" i="11"/>
  <c r="U16" i="11" s="1"/>
  <c r="I16" i="11"/>
  <c r="H16" i="11"/>
  <c r="T16" i="11" s="1"/>
  <c r="G16" i="11"/>
  <c r="F16" i="11"/>
  <c r="E16" i="11" s="1"/>
  <c r="B16" i="11"/>
  <c r="A16" i="11"/>
  <c r="V15" i="11"/>
  <c r="U15" i="11"/>
  <c r="S15" i="11"/>
  <c r="S57" i="11" s="1"/>
  <c r="M15" i="11"/>
  <c r="M57" i="11" s="1"/>
  <c r="L15" i="11"/>
  <c r="K15" i="11"/>
  <c r="K57" i="11" s="1"/>
  <c r="J15" i="11"/>
  <c r="I15" i="11"/>
  <c r="I57" i="11" s="1"/>
  <c r="H15" i="11"/>
  <c r="G15" i="11"/>
  <c r="G57" i="11" s="1"/>
  <c r="F15" i="11"/>
  <c r="B15" i="11"/>
  <c r="A15" i="11"/>
  <c r="V14" i="11"/>
  <c r="V57" i="11" s="1"/>
  <c r="S14" i="11"/>
  <c r="R14" i="11"/>
  <c r="M14" i="11"/>
  <c r="L14" i="11"/>
  <c r="L57" i="11" s="1"/>
  <c r="D89" i="11" s="1"/>
  <c r="K14" i="11"/>
  <c r="J14" i="11"/>
  <c r="J57" i="11" s="1"/>
  <c r="I14" i="11"/>
  <c r="H14" i="11"/>
  <c r="T14" i="11" s="1"/>
  <c r="G14" i="11"/>
  <c r="F14" i="11"/>
  <c r="F57" i="11" s="1"/>
  <c r="B14" i="11"/>
  <c r="A14" i="11"/>
  <c r="B13" i="11"/>
  <c r="B6" i="11"/>
  <c r="B5" i="11"/>
  <c r="X16" i="11" l="1"/>
  <c r="X19" i="11"/>
  <c r="X20" i="11"/>
  <c r="X23" i="11"/>
  <c r="X33" i="11"/>
  <c r="X39" i="11"/>
  <c r="X55" i="11"/>
  <c r="X17" i="11"/>
  <c r="X27" i="11"/>
  <c r="X37" i="11"/>
  <c r="X43" i="11"/>
  <c r="X53" i="11"/>
  <c r="X21" i="11"/>
  <c r="X25" i="11"/>
  <c r="X31" i="11"/>
  <c r="X41" i="11"/>
  <c r="X47" i="11"/>
  <c r="X56" i="11"/>
  <c r="X52" i="11"/>
  <c r="X48" i="11"/>
  <c r="X40" i="11"/>
  <c r="X32" i="11"/>
  <c r="X44" i="11"/>
  <c r="X36" i="11"/>
  <c r="X28" i="11"/>
  <c r="X24" i="11"/>
  <c r="W20" i="11"/>
  <c r="Y20" i="11" s="1"/>
  <c r="X29" i="11"/>
  <c r="X35" i="11"/>
  <c r="X45" i="11"/>
  <c r="X51" i="11"/>
  <c r="W51" i="11"/>
  <c r="Y51" i="11" s="1"/>
  <c r="D88" i="11"/>
  <c r="W16" i="11"/>
  <c r="X49" i="11"/>
  <c r="T32" i="11"/>
  <c r="T36" i="11"/>
  <c r="T44" i="11"/>
  <c r="T15" i="11"/>
  <c r="T57" i="11" s="1"/>
  <c r="Y16" i="11"/>
  <c r="W22" i="11"/>
  <c r="Y22" i="11" s="1"/>
  <c r="E24" i="11"/>
  <c r="E28" i="11"/>
  <c r="W30" i="11"/>
  <c r="Y30" i="11" s="1"/>
  <c r="W34" i="11"/>
  <c r="Y34" i="11" s="1"/>
  <c r="E40" i="11"/>
  <c r="W42" i="11"/>
  <c r="Y42" i="11" s="1"/>
  <c r="W46" i="11"/>
  <c r="Y46" i="11" s="1"/>
  <c r="E48" i="11"/>
  <c r="E52" i="11"/>
  <c r="W54" i="11"/>
  <c r="Y54" i="11" s="1"/>
  <c r="E56" i="11"/>
  <c r="H57" i="11"/>
  <c r="E15" i="11"/>
  <c r="E19" i="11"/>
  <c r="X22" i="11"/>
  <c r="E23" i="11"/>
  <c r="W25" i="11"/>
  <c r="Y25" i="11" s="1"/>
  <c r="X26" i="11"/>
  <c r="E27" i="11"/>
  <c r="X30" i="11"/>
  <c r="E31" i="11"/>
  <c r="X34" i="11"/>
  <c r="E35" i="11"/>
  <c r="W37" i="11"/>
  <c r="Y37" i="11" s="1"/>
  <c r="X38" i="11"/>
  <c r="E39" i="11"/>
  <c r="W41" i="11"/>
  <c r="Y41" i="11" s="1"/>
  <c r="X42" i="11"/>
  <c r="E43" i="11"/>
  <c r="X46" i="11"/>
  <c r="E47" i="11"/>
  <c r="X50" i="11"/>
  <c r="E51" i="11"/>
  <c r="W53" i="11"/>
  <c r="Y53" i="11" s="1"/>
  <c r="X54" i="11"/>
  <c r="E55" i="11"/>
  <c r="X14" i="11"/>
  <c r="X18" i="11"/>
  <c r="E14" i="11"/>
  <c r="U14" i="11"/>
  <c r="U57" i="11" s="1"/>
  <c r="R15" i="11"/>
  <c r="R57" i="11" s="1"/>
  <c r="D81" i="11" s="1"/>
  <c r="J13" i="4"/>
  <c r="M20" i="3"/>
  <c r="W56" i="11" l="1"/>
  <c r="Y56" i="11" s="1"/>
  <c r="W52" i="11"/>
  <c r="Y52" i="11" s="1"/>
  <c r="W48" i="11"/>
  <c r="Y48" i="11" s="1"/>
  <c r="W44" i="11"/>
  <c r="W40" i="11"/>
  <c r="Y40" i="11" s="1"/>
  <c r="W36" i="11"/>
  <c r="W32" i="11"/>
  <c r="Y32" i="11" s="1"/>
  <c r="W28" i="11"/>
  <c r="Y28" i="11" s="1"/>
  <c r="W24" i="11"/>
  <c r="Y24" i="11" s="1"/>
  <c r="W47" i="11"/>
  <c r="Y47" i="11" s="1"/>
  <c r="W45" i="11"/>
  <c r="Y45" i="11" s="1"/>
  <c r="W29" i="11"/>
  <c r="Y29" i="11" s="1"/>
  <c r="W50" i="11"/>
  <c r="Y50" i="11" s="1"/>
  <c r="W14" i="11"/>
  <c r="W17" i="11"/>
  <c r="Y17" i="11" s="1"/>
  <c r="W55" i="11"/>
  <c r="Y55" i="11" s="1"/>
  <c r="W23" i="11"/>
  <c r="Y23" i="11" s="1"/>
  <c r="E57" i="11"/>
  <c r="E59" i="11" s="1"/>
  <c r="W49" i="11"/>
  <c r="Y49" i="11" s="1"/>
  <c r="W33" i="11"/>
  <c r="Y33" i="11" s="1"/>
  <c r="W38" i="11"/>
  <c r="Y38" i="11" s="1"/>
  <c r="W26" i="11"/>
  <c r="Y26" i="11" s="1"/>
  <c r="W18" i="11"/>
  <c r="Y18" i="11" s="1"/>
  <c r="Y44" i="11"/>
  <c r="W43" i="11"/>
  <c r="Y43" i="11" s="1"/>
  <c r="W27" i="11"/>
  <c r="Y27" i="11" s="1"/>
  <c r="W19" i="11"/>
  <c r="Y19" i="11" s="1"/>
  <c r="W15" i="11"/>
  <c r="X15" i="11"/>
  <c r="X57" i="11" s="1"/>
  <c r="Y36" i="11"/>
  <c r="W35" i="11"/>
  <c r="Y35" i="11" s="1"/>
  <c r="W31" i="11"/>
  <c r="Y31" i="11" s="1"/>
  <c r="W39" i="11"/>
  <c r="Y39" i="11" s="1"/>
  <c r="W21" i="11"/>
  <c r="Y21" i="11" s="1"/>
  <c r="Y15" i="11" l="1"/>
  <c r="E61" i="11"/>
  <c r="E66" i="11" s="1"/>
  <c r="E67" i="11" s="1"/>
  <c r="W57" i="11"/>
  <c r="Y14" i="11"/>
  <c r="Y57" i="11" s="1"/>
  <c r="Y58" i="11" l="1"/>
  <c r="Y59" i="11"/>
  <c r="Y62" i="11" l="1"/>
  <c r="Y61" i="11"/>
  <c r="Y66" i="11" s="1"/>
  <c r="Y67" i="11" s="1"/>
  <c r="Y68" i="11" l="1"/>
  <c r="Y69" i="11" s="1"/>
  <c r="Y70" i="11" s="1"/>
  <c r="Y71" i="11" l="1"/>
  <c r="Y72" i="1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<sst xmlns="http://schemas.openxmlformats.org/spreadsheetml/2006/main" count="173" uniqueCount="138">
  <si>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</si>
  <si>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</si>
  <si>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</si>
  <si>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</si>
  <si>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</si>
  <si>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</si>
  <si>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</si>
  <si>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</si>
  <si>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</si>
  <si>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</si>
  <si>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</si>
  <si>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</si>
  <si>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</si>
  <si>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</si>
  <si>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</si>
  <si>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</si>
  <si>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</si>
  <si>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</si>
  <si>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</si>
  <si>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</si>
  <si>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</si>
  <si>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</si>
  <si>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</si>
  <si>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</si>
  <si>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</si>
  <si>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</si>
  <si>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</si>
  <si>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</si>
  <si>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</si>
  <si>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</si>
  <si>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</si>
  <si>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</si>
  <si>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</si>
  <si>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</si>
  <si>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</si>
  <si>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</si>
  <si>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</si>
  <si>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</si>
  <si>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</si>
  <si>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</si>
  <si>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</si>
  <si>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</si>
  <si>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</si>
  <si>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</si>
  <si>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</si>
  <si>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</si>
  <si>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</si>
  <si>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</si>
  <si>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</si>
  <si>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</si>
  <si>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</si>
  <si>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</si>
  <si>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</si>
  <si>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</si>
  <si>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</si>
  <si>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</si>
  <si>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</si>
  <si>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</si>
  <si>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</si>
  <si>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</si>
  <si>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</si>
  <si>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</si>
  <si>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</si>
  <si>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</si>
  <si>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</si>
  <si>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</si>
  <si>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№ 3 к форме 8.1</t>
  </si>
  <si>
    <t>Приложение №2 к форме 8 .1</t>
  </si>
  <si>
    <t>Приложение №1 к форме 8 .1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</si>
  <si>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</si>
  <si>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</si>
  <si>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</si>
  <si>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</si>
  <si>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</si>
  <si>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</si>
  <si>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</si>
  <si>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</si>
  <si>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</si>
  <si>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</si>
  <si>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</si>
  <si>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</si>
  <si>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</si>
  <si>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</si>
  <si>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</si>
  <si>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</si>
  <si>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</si>
  <si>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</si>
  <si>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</si>
  <si>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</si>
  <si>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</si>
  <si>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</si>
  <si>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</si>
  <si>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</si>
  <si>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</si>
  <si>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</si>
  <si>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</si>
  <si>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</si>
  <si>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</si>
  <si>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</si>
  <si>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</si>
  <si>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</si>
  <si>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</si>
  <si>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</si>
  <si>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</si>
  <si>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</si>
  <si>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</si>
  <si>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</si>
  <si>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</si>
  <si>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</si>
  <si>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</si>
  <si>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</si>
  <si>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</si>
  <si>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</si>
  <si>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</si>
  <si>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</si>
  <si>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</si>
  <si>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</si>
  <si>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</si>
  <si>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</si>
  <si>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</si>
  <si>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</si>
  <si>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</si>
  <si>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</si>
  <si>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</si>
  <si>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</si>
  <si>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</si>
  <si>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</si>
  <si>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</si>
  <si>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</si>
  <si>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</si>
  <si>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</si>
  <si>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</si>
  <si>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</si>
  <si>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</si>
  <si>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</si>
  <si>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</si>
  <si>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Форма 8.1.</t>
  </si>
  <si>
    <t>скв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</si>
</sst>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61">
    <xf numFmtId="0" fontId="0" fillId="0" borderId="0"/>
    <xf numFmtId="0" fontId="5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1">
      <protection locked="0"/>
    </xf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7" fontId="18" fillId="0" borderId="0" applyFill="0" applyBorder="0" applyAlignment="0"/>
    <xf numFmtId="168" fontId="4" fillId="0" borderId="0" applyFill="0" applyBorder="0" applyAlignment="0"/>
    <xf numFmtId="169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38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9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4" fillId="0" borderId="0" applyFont="0" applyFill="0" applyBorder="0" applyAlignment="0" applyProtection="0"/>
    <xf numFmtId="14" fontId="22" fillId="0" borderId="0" applyFill="0" applyBorder="0" applyAlignment="0"/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0" fontId="9" fillId="0" borderId="0"/>
    <xf numFmtId="175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28" fillId="16" borderId="0" applyNumberFormat="0" applyBorder="0" applyAlignment="0" applyProtection="0"/>
    <xf numFmtId="0" fontId="29" fillId="0" borderId="13" applyNumberFormat="0" applyAlignment="0" applyProtection="0">
      <alignment horizontal="left" vertical="center"/>
    </xf>
    <xf numFmtId="0" fontId="29" fillId="0" borderId="14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/>
    <xf numFmtId="10" fontId="28" fillId="17" borderId="8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 applyNumberFormat="0" applyFill="0" applyBorder="0" applyAlignment="0" applyProtection="0"/>
    <xf numFmtId="177" fontId="4" fillId="0" borderId="0"/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5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4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6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4" fillId="0" borderId="0" applyFill="0" applyBorder="0" applyAlignment="0"/>
    <xf numFmtId="170" fontId="4" fillId="0" borderId="0" applyFill="0" applyBorder="0" applyAlignment="0"/>
    <xf numFmtId="181" fontId="4" fillId="0" borderId="0">
      <alignment horizontal="left"/>
    </xf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7" fillId="0" borderId="8">
      <alignment horizontal="center"/>
    </xf>
    <xf numFmtId="0" fontId="4" fillId="0" borderId="0">
      <alignment vertical="top"/>
    </xf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7" fillId="0" borderId="8">
      <alignment horizontal="center"/>
    </xf>
    <xf numFmtId="0" fontId="7" fillId="0" borderId="0">
      <alignment vertical="top"/>
    </xf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3" fillId="16" borderId="19"/>
    <xf numFmtId="14" fontId="12" fillId="0" borderId="0">
      <alignment horizontal="right"/>
    </xf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" fillId="0" borderId="8">
      <alignment horizontal="right"/>
    </xf>
    <xf numFmtId="0" fontId="4" fillId="0" borderId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7" fillId="0" borderId="8">
      <alignment horizontal="center" wrapText="1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4" fillId="0" borderId="0">
      <alignment vertical="top"/>
    </xf>
    <xf numFmtId="0" fontId="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4" fillId="0" borderId="0"/>
    <xf numFmtId="184" fontId="1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4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183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6" fillId="27" borderId="26">
      <alignment horizontal="centerContinuous"/>
    </xf>
    <xf numFmtId="0" fontId="7" fillId="0" borderId="8">
      <alignment horizontal="center"/>
    </xf>
    <xf numFmtId="0" fontId="7" fillId="0" borderId="8">
      <alignment horizontal="center" wrapText="1"/>
    </xf>
    <xf numFmtId="0" fontId="4" fillId="0" borderId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7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4" fillId="0" borderId="0">
      <alignment vertical="justify"/>
    </xf>
    <xf numFmtId="0" fontId="4" fillId="25" borderId="8" applyNumberFormat="0" applyAlignment="0">
      <alignment horizontal="left"/>
    </xf>
    <xf numFmtId="0" fontId="4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" fillId="0" borderId="0">
      <alignment horizontal="center"/>
    </xf>
    <xf numFmtId="18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0"/>
    <xf numFmtId="0" fontId="7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5" fillId="0" borderId="8"/>
    <xf numFmtId="164" fontId="13" fillId="0" borderId="0">
      <protection locked="0"/>
    </xf>
    <xf numFmtId="0" fontId="7" fillId="0" borderId="0"/>
    <xf numFmtId="0" fontId="2" fillId="0" borderId="0"/>
    <xf numFmtId="0" fontId="4" fillId="0" borderId="0">
      <alignment vertical="top"/>
    </xf>
    <xf numFmtId="0" fontId="40" fillId="7" borderId="17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" fillId="0" borderId="0"/>
    <xf numFmtId="0" fontId="47" fillId="0" borderId="2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23" borderId="24" applyNumberFormat="0" applyAlignment="0" applyProtection="0"/>
    <xf numFmtId="0" fontId="7" fillId="0" borderId="8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6" fillId="0" borderId="0">
      <alignment vertical="center"/>
    </xf>
    <xf numFmtId="4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6" borderId="25" applyNumberFormat="0" applyFont="0" applyAlignment="0" applyProtection="0"/>
    <xf numFmtId="0" fontId="4" fillId="0" borderId="0"/>
    <xf numFmtId="0" fontId="4" fillId="0" borderId="0"/>
    <xf numFmtId="0" fontId="57" fillId="0" borderId="27" applyNumberFormat="0" applyFill="0" applyAlignment="0" applyProtection="0"/>
    <xf numFmtId="43" fontId="4" fillId="0" borderId="0" applyFont="0" applyFill="0" applyBorder="0" applyAlignment="0" applyProtection="0"/>
    <xf numFmtId="0" fontId="4" fillId="0" borderId="8">
      <alignment vertical="top" wrapText="1"/>
    </xf>
    <xf numFmtId="0" fontId="5" fillId="0" borderId="0"/>
    <xf numFmtId="0" fontId="51" fillId="0" borderId="0"/>
    <xf numFmtId="0" fontId="5" fillId="0" borderId="0"/>
    <xf numFmtId="189" fontId="79" fillId="0" borderId="0"/>
    <xf numFmtId="0" fontId="80" fillId="0" borderId="0"/>
    <xf numFmtId="0" fontId="4" fillId="0" borderId="0"/>
    <xf numFmtId="0" fontId="51" fillId="0" borderId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8">
      <alignment vertical="top" wrapText="1"/>
    </xf>
  </cellStyleXfs>
  <cellXfs count="415">
    <xf numFmtId="0" fontId="0" fillId="0" borderId="0" xfId="0"/>
    <xf numFmtId="0" fontId="7" fillId="0" borderId="0" xfId="1" applyFont="1"/>
    <xf numFmtId="0" fontId="7" fillId="0" borderId="0" xfId="0" applyFont="1" applyAlignment="1">
      <alignment horizontal="left"/>
    </xf>
    <xf numFmtId="0" fontId="7" fillId="0" borderId="0" xfId="0" applyFont="1"/>
    <xf numFmtId="0" fontId="63" fillId="0" borderId="0" xfId="0" applyFont="1" applyFill="1" applyAlignment="1"/>
    <xf numFmtId="0" fontId="7" fillId="0" borderId="0" xfId="0" applyFont="1" applyFill="1"/>
    <xf numFmtId="0" fontId="61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62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2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37" xfId="0" applyNumberFormat="1" applyFont="1" applyFill="1" applyBorder="1" applyAlignment="1">
      <alignment horizontal="center" vertical="top" wrapText="1"/>
    </xf>
    <xf numFmtId="0" fontId="67" fillId="0" borderId="38" xfId="0" applyNumberFormat="1" applyFont="1" applyFill="1" applyBorder="1" applyAlignment="1">
      <alignment horizontal="right" vertical="top" wrapText="1"/>
    </xf>
    <xf numFmtId="187" fontId="67" fillId="0" borderId="38" xfId="0" applyNumberFormat="1" applyFont="1" applyFill="1" applyBorder="1" applyAlignment="1">
      <alignment horizontal="center" vertical="top"/>
    </xf>
    <xf numFmtId="0" fontId="67" fillId="0" borderId="38" xfId="0" applyNumberFormat="1" applyFont="1" applyFill="1" applyBorder="1" applyAlignment="1">
      <alignment horizontal="center" vertical="top"/>
    </xf>
    <xf numFmtId="3" fontId="67" fillId="0" borderId="38" xfId="0" applyNumberFormat="1" applyFont="1" applyFill="1" applyBorder="1" applyAlignment="1">
      <alignment horizontal="center" vertical="top"/>
    </xf>
    <xf numFmtId="0" fontId="67" fillId="0" borderId="38" xfId="0" applyFont="1" applyFill="1" applyBorder="1" applyAlignment="1">
      <alignment horizontal="center" vertical="top"/>
    </xf>
    <xf numFmtId="188" fontId="67" fillId="0" borderId="38" xfId="0" applyNumberFormat="1" applyFont="1" applyFill="1" applyBorder="1" applyAlignment="1">
      <alignment horizontal="center" vertical="top"/>
    </xf>
    <xf numFmtId="3" fontId="67" fillId="0" borderId="39" xfId="0" applyNumberFormat="1" applyFont="1" applyFill="1" applyBorder="1" applyAlignment="1">
      <alignment horizontal="center" vertical="top" wrapText="1"/>
    </xf>
    <xf numFmtId="0" fontId="7" fillId="29" borderId="0" xfId="0" applyFont="1" applyFill="1"/>
    <xf numFmtId="49" fontId="67" fillId="0" borderId="43" xfId="0" applyNumberFormat="1" applyFont="1" applyFill="1" applyBorder="1" applyAlignment="1">
      <alignment horizontal="center" vertical="top" wrapText="1"/>
    </xf>
    <xf numFmtId="0" fontId="67" fillId="0" borderId="44" xfId="0" applyNumberFormat="1" applyFont="1" applyFill="1" applyBorder="1" applyAlignment="1">
      <alignment horizontal="right" vertical="top" wrapText="1"/>
    </xf>
    <xf numFmtId="187" fontId="67" fillId="0" borderId="44" xfId="0" applyNumberFormat="1" applyFont="1" applyFill="1" applyBorder="1" applyAlignment="1">
      <alignment horizontal="center" vertical="top"/>
    </xf>
    <xf numFmtId="0" fontId="67" fillId="0" borderId="44" xfId="0" applyNumberFormat="1" applyFont="1" applyFill="1" applyBorder="1" applyAlignment="1">
      <alignment horizontal="center" vertical="top"/>
    </xf>
    <xf numFmtId="3" fontId="67" fillId="0" borderId="44" xfId="0" applyNumberFormat="1" applyFont="1" applyFill="1" applyBorder="1" applyAlignment="1">
      <alignment horizontal="center" vertical="top"/>
    </xf>
    <xf numFmtId="0" fontId="61" fillId="0" borderId="45" xfId="0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left" vertical="top"/>
    </xf>
    <xf numFmtId="187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NumberFormat="1" applyFont="1" applyFill="1" applyBorder="1" applyAlignment="1">
      <alignment horizontal="center" vertical="top" wrapText="1"/>
    </xf>
    <xf numFmtId="3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center" vertical="top" wrapText="1"/>
    </xf>
    <xf numFmtId="3" fontId="63" fillId="0" borderId="47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7" fillId="0" borderId="10" xfId="1" applyFont="1" applyBorder="1"/>
    <xf numFmtId="0" fontId="7" fillId="0" borderId="0" xfId="0" applyFont="1" applyFill="1" applyBorder="1" applyAlignment="1">
      <alignment horizontal="center"/>
    </xf>
    <xf numFmtId="4" fontId="62" fillId="0" borderId="0" xfId="897" applyFont="1" applyAlignment="1"/>
    <xf numFmtId="4" fontId="62" fillId="0" borderId="0" xfId="897" applyFont="1">
      <alignment vertical="center"/>
    </xf>
    <xf numFmtId="4" fontId="7" fillId="0" borderId="0" xfId="897" applyFont="1">
      <alignment vertical="center"/>
    </xf>
    <xf numFmtId="0" fontId="61" fillId="0" borderId="0" xfId="897" applyNumberFormat="1" applyFont="1" applyAlignment="1"/>
    <xf numFmtId="3" fontId="7" fillId="0" borderId="19" xfId="897" applyNumberFormat="1" applyFont="1" applyBorder="1" applyAlignment="1">
      <alignment horizontal="center" vertical="center" wrapText="1"/>
    </xf>
    <xf numFmtId="3" fontId="7" fillId="0" borderId="52" xfId="897" applyNumberFormat="1" applyFont="1" applyBorder="1" applyAlignment="1">
      <alignment horizontal="center" vertical="center" wrapText="1"/>
    </xf>
    <xf numFmtId="4" fontId="7" fillId="25" borderId="7" xfId="897" applyFont="1" applyFill="1" applyBorder="1" applyAlignment="1">
      <alignment vertical="center" wrapText="1"/>
    </xf>
    <xf numFmtId="4" fontId="7" fillId="25" borderId="8" xfId="897" applyFont="1" applyFill="1" applyBorder="1" applyAlignment="1">
      <alignment horizontal="left" vertical="center" wrapText="1"/>
    </xf>
    <xf numFmtId="3" fontId="7" fillId="0" borderId="8" xfId="897" applyNumberFormat="1" applyFont="1" applyBorder="1" applyAlignment="1">
      <alignment horizontal="center" vertical="center" wrapText="1"/>
    </xf>
    <xf numFmtId="4" fontId="7" fillId="0" borderId="8" xfId="897" applyNumberFormat="1" applyFont="1" applyBorder="1" applyAlignment="1">
      <alignment horizontal="center" vertical="center" wrapText="1"/>
    </xf>
    <xf numFmtId="4" fontId="7" fillId="0" borderId="9" xfId="897" applyNumberFormat="1" applyFont="1" applyBorder="1" applyAlignment="1">
      <alignment horizontal="center" vertical="center" wrapText="1"/>
    </xf>
    <xf numFmtId="4" fontId="7" fillId="0" borderId="7" xfId="897" applyFont="1" applyFill="1" applyBorder="1" applyAlignment="1">
      <alignment horizontal="left" vertical="center" wrapText="1"/>
    </xf>
    <xf numFmtId="4" fontId="62" fillId="25" borderId="8" xfId="897" applyFont="1" applyFill="1" applyBorder="1" applyAlignment="1">
      <alignment horizontal="left" vertical="center" wrapText="1"/>
    </xf>
    <xf numFmtId="4" fontId="7" fillId="0" borderId="8" xfId="897" applyFont="1" applyBorder="1" applyAlignment="1">
      <alignment horizontal="center" vertical="center" wrapText="1"/>
    </xf>
    <xf numFmtId="4" fontId="7" fillId="0" borderId="54" xfId="897" applyFont="1" applyFill="1" applyBorder="1" applyAlignment="1">
      <alignment horizontal="left" vertical="center" wrapText="1"/>
    </xf>
    <xf numFmtId="4" fontId="62" fillId="25" borderId="55" xfId="897" applyFont="1" applyFill="1" applyBorder="1" applyAlignment="1">
      <alignment horizontal="left" vertical="center" wrapText="1"/>
    </xf>
    <xf numFmtId="3" fontId="7" fillId="0" borderId="55" xfId="897" applyNumberFormat="1" applyFont="1" applyBorder="1" applyAlignment="1">
      <alignment horizontal="center" vertical="center" wrapText="1"/>
    </xf>
    <xf numFmtId="4" fontId="7" fillId="0" borderId="55" xfId="897" applyNumberFormat="1" applyFont="1" applyBorder="1" applyAlignment="1">
      <alignment horizontal="center" vertical="center" wrapText="1"/>
    </xf>
    <xf numFmtId="4" fontId="7" fillId="0" borderId="55" xfId="897" applyFont="1" applyBorder="1" applyAlignment="1">
      <alignment horizontal="center" vertical="center" wrapText="1"/>
    </xf>
    <xf numFmtId="4" fontId="7" fillId="0" borderId="56" xfId="897" applyNumberFormat="1" applyFont="1" applyBorder="1" applyAlignment="1">
      <alignment horizontal="center" vertical="center" wrapText="1"/>
    </xf>
    <xf numFmtId="4" fontId="61" fillId="0" borderId="19" xfId="897" applyNumberFormat="1" applyFont="1" applyBorder="1" applyAlignment="1">
      <alignment horizontal="right" vertical="top" wrapText="1"/>
    </xf>
    <xf numFmtId="0" fontId="70" fillId="30" borderId="0" xfId="799" applyNumberFormat="1" applyFont="1" applyFill="1" applyAlignment="1">
      <alignment vertical="center" wrapText="1"/>
    </xf>
    <xf numFmtId="4" fontId="71" fillId="30" borderId="0" xfId="897" applyFont="1" applyFill="1">
      <alignment vertical="center"/>
    </xf>
    <xf numFmtId="49" fontId="62" fillId="30" borderId="8" xfId="0" applyNumberFormat="1" applyFont="1" applyFill="1" applyBorder="1" applyAlignment="1">
      <alignment horizontal="center" vertical="center" wrapText="1"/>
    </xf>
    <xf numFmtId="0" fontId="64" fillId="30" borderId="0" xfId="0" applyFont="1" applyFill="1"/>
    <xf numFmtId="0" fontId="7" fillId="30" borderId="0" xfId="0" applyFont="1" applyFill="1" applyAlignment="1">
      <alignment vertical="top"/>
    </xf>
    <xf numFmtId="49" fontId="62" fillId="30" borderId="33" xfId="0" applyNumberFormat="1" applyFont="1" applyFill="1" applyBorder="1" applyAlignment="1">
      <alignment horizontal="center" vertical="center" wrapText="1"/>
    </xf>
    <xf numFmtId="49" fontId="62" fillId="30" borderId="34" xfId="0" applyNumberFormat="1" applyFont="1" applyFill="1" applyBorder="1" applyAlignment="1">
      <alignment horizontal="center" vertical="center" wrapText="1"/>
    </xf>
    <xf numFmtId="49" fontId="62" fillId="30" borderId="35" xfId="0" applyNumberFormat="1" applyFont="1" applyFill="1" applyBorder="1" applyAlignment="1">
      <alignment horizontal="center" vertical="center" wrapText="1"/>
    </xf>
    <xf numFmtId="0" fontId="7" fillId="30" borderId="0" xfId="0" applyFont="1" applyFill="1"/>
    <xf numFmtId="0" fontId="65" fillId="30" borderId="36" xfId="0" applyFont="1" applyFill="1" applyBorder="1" applyAlignment="1">
      <alignment vertical="top"/>
    </xf>
    <xf numFmtId="49" fontId="62" fillId="30" borderId="37" xfId="0" applyNumberFormat="1" applyFont="1" applyFill="1" applyBorder="1" applyAlignment="1">
      <alignment horizontal="center" vertical="top" wrapText="1"/>
    </xf>
    <xf numFmtId="49" fontId="62" fillId="30" borderId="38" xfId="0" applyNumberFormat="1" applyFont="1" applyFill="1" applyBorder="1" applyAlignment="1">
      <alignment horizontal="lef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2" fillId="30" borderId="38" xfId="0" applyNumberFormat="1" applyFont="1" applyFill="1" applyBorder="1" applyAlignment="1">
      <alignment horizontal="center" vertical="top"/>
    </xf>
    <xf numFmtId="0" fontId="62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2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65" fillId="30" borderId="0" xfId="0" applyFont="1" applyFill="1" applyBorder="1" applyAlignment="1">
      <alignment vertical="top"/>
    </xf>
    <xf numFmtId="49" fontId="67" fillId="30" borderId="40" xfId="0" applyNumberFormat="1" applyFont="1" applyFill="1" applyBorder="1" applyAlignment="1">
      <alignment horizontal="center" vertical="top" wrapText="1"/>
    </xf>
    <xf numFmtId="0" fontId="67" fillId="30" borderId="41" xfId="0" applyNumberFormat="1" applyFont="1" applyFill="1" applyBorder="1" applyAlignment="1">
      <alignment horizontal="right" vertical="top" wrapText="1"/>
    </xf>
    <xf numFmtId="187" fontId="67" fillId="30" borderId="41" xfId="0" applyNumberFormat="1" applyFont="1" applyFill="1" applyBorder="1" applyAlignment="1">
      <alignment horizontal="center" vertical="top"/>
    </xf>
    <xf numFmtId="0" fontId="67" fillId="30" borderId="41" xfId="0" applyNumberFormat="1" applyFont="1" applyFill="1" applyBorder="1" applyAlignment="1">
      <alignment horizontal="center" vertical="top"/>
    </xf>
    <xf numFmtId="3" fontId="67" fillId="30" borderId="41" xfId="0" applyNumberFormat="1" applyFont="1" applyFill="1" applyBorder="1" applyAlignment="1">
      <alignment horizontal="center" vertical="top"/>
    </xf>
    <xf numFmtId="0" fontId="67" fillId="30" borderId="41" xfId="0" applyFont="1" applyFill="1" applyBorder="1" applyAlignment="1">
      <alignment horizontal="center" vertical="top"/>
    </xf>
    <xf numFmtId="188" fontId="67" fillId="30" borderId="41" xfId="0" applyNumberFormat="1" applyFont="1" applyFill="1" applyBorder="1" applyAlignment="1">
      <alignment horizontal="center" vertical="top"/>
    </xf>
    <xf numFmtId="3" fontId="67" fillId="30" borderId="42" xfId="0" applyNumberFormat="1" applyFont="1" applyFill="1" applyBorder="1" applyAlignment="1">
      <alignment horizontal="center" vertical="top" wrapText="1"/>
    </xf>
    <xf numFmtId="49" fontId="67" fillId="30" borderId="37" xfId="0" applyNumberFormat="1" applyFont="1" applyFill="1" applyBorder="1" applyAlignment="1">
      <alignment horizontal="center" vertical="top" wrapText="1"/>
    </xf>
    <xf numFmtId="0" fontId="67" fillId="30" borderId="38" xfId="0" applyNumberFormat="1" applyFont="1" applyFill="1" applyBorder="1" applyAlignment="1">
      <alignment horizontal="right" vertical="top" wrapText="1"/>
    </xf>
    <xf numFmtId="187" fontId="67" fillId="30" borderId="38" xfId="0" applyNumberFormat="1" applyFont="1" applyFill="1" applyBorder="1" applyAlignment="1">
      <alignment horizontal="center" vertical="top"/>
    </xf>
    <xf numFmtId="0" fontId="67" fillId="30" borderId="38" xfId="0" applyNumberFormat="1" applyFont="1" applyFill="1" applyBorder="1" applyAlignment="1">
      <alignment horizontal="center" vertical="top"/>
    </xf>
    <xf numFmtId="3" fontId="67" fillId="30" borderId="38" xfId="0" applyNumberFormat="1" applyFont="1" applyFill="1" applyBorder="1" applyAlignment="1">
      <alignment horizontal="center" vertical="top"/>
    </xf>
    <xf numFmtId="0" fontId="67" fillId="30" borderId="38" xfId="0" applyFont="1" applyFill="1" applyBorder="1" applyAlignment="1">
      <alignment horizontal="center" vertical="top"/>
    </xf>
    <xf numFmtId="188" fontId="67" fillId="30" borderId="38" xfId="0" applyNumberFormat="1" applyFont="1" applyFill="1" applyBorder="1" applyAlignment="1">
      <alignment horizontal="center" vertical="top"/>
    </xf>
    <xf numFmtId="3" fontId="67" fillId="30" borderId="39" xfId="0" applyNumberFormat="1" applyFont="1" applyFill="1" applyBorder="1" applyAlignment="1">
      <alignment horizontal="center" vertical="top" wrapText="1"/>
    </xf>
    <xf numFmtId="0" fontId="72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73" fillId="0" borderId="0" xfId="0" applyFont="1" applyFill="1" applyAlignment="1">
      <alignment horizontal="right" vertical="top"/>
    </xf>
    <xf numFmtId="0" fontId="8" fillId="0" borderId="0" xfId="0" applyFont="1" applyFill="1"/>
    <xf numFmtId="0" fontId="61" fillId="0" borderId="0" xfId="0" applyFont="1" applyFill="1" applyBorder="1" applyAlignment="1">
      <alignment vertical="top"/>
    </xf>
    <xf numFmtId="0" fontId="61" fillId="0" borderId="0" xfId="0" applyFont="1" applyAlignment="1">
      <alignment horizontal="left" vertical="top"/>
    </xf>
    <xf numFmtId="0" fontId="7" fillId="0" borderId="0" xfId="0" applyFont="1" applyBorder="1"/>
    <xf numFmtId="0" fontId="7" fillId="0" borderId="0" xfId="0" applyFont="1" applyAlignment="1">
      <alignment horizontal="center" vertical="top" wrapText="1"/>
    </xf>
    <xf numFmtId="0" fontId="74" fillId="0" borderId="30" xfId="0" applyFont="1" applyBorder="1" applyAlignment="1">
      <alignment horizontal="center" vertical="center"/>
    </xf>
    <xf numFmtId="0" fontId="74" fillId="0" borderId="31" xfId="0" applyFont="1" applyBorder="1" applyAlignment="1">
      <alignment horizontal="center" vertical="center"/>
    </xf>
    <xf numFmtId="0" fontId="74" fillId="0" borderId="62" xfId="0" applyFont="1" applyBorder="1" applyAlignment="1">
      <alignment horizontal="center" vertical="center"/>
    </xf>
    <xf numFmtId="0" fontId="74" fillId="0" borderId="64" xfId="0" applyFont="1" applyBorder="1" applyAlignment="1">
      <alignment horizontal="center" vertical="center"/>
    </xf>
    <xf numFmtId="0" fontId="74" fillId="0" borderId="7" xfId="0" applyFont="1" applyBorder="1" applyAlignment="1">
      <alignment horizontal="center" vertical="center"/>
    </xf>
    <xf numFmtId="0" fontId="74" fillId="0" borderId="8" xfId="0" applyFont="1" applyBorder="1" applyAlignment="1">
      <alignment vertical="center"/>
    </xf>
    <xf numFmtId="0" fontId="74" fillId="0" borderId="9" xfId="0" applyFont="1" applyBorder="1" applyAlignment="1">
      <alignment vertical="center"/>
    </xf>
    <xf numFmtId="0" fontId="74" fillId="0" borderId="8" xfId="0" applyFont="1" applyBorder="1" applyAlignment="1">
      <alignment horizontal="center" vertical="center"/>
    </xf>
    <xf numFmtId="0" fontId="74" fillId="0" borderId="9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75" fillId="25" borderId="2" xfId="0" applyFont="1" applyFill="1" applyBorder="1" applyAlignment="1">
      <alignment horizontal="left" vertical="top" wrapText="1"/>
    </xf>
    <xf numFmtId="0" fontId="76" fillId="0" borderId="2" xfId="0" applyFont="1" applyFill="1" applyBorder="1" applyAlignment="1">
      <alignment horizontal="right" vertical="top"/>
    </xf>
    <xf numFmtId="3" fontId="77" fillId="25" borderId="3" xfId="0" applyNumberFormat="1" applyFont="1" applyFill="1" applyBorder="1" applyAlignment="1">
      <alignment horizontal="center" vertical="top"/>
    </xf>
    <xf numFmtId="0" fontId="76" fillId="0" borderId="0" xfId="0" applyFont="1" applyFill="1" applyAlignment="1">
      <alignment horizontal="right" vertical="top"/>
    </xf>
    <xf numFmtId="0" fontId="7" fillId="0" borderId="0" xfId="1031" applyFont="1" applyFill="1" applyAlignment="1">
      <alignment horizontal="center"/>
    </xf>
    <xf numFmtId="0" fontId="7" fillId="0" borderId="0" xfId="1031" applyFont="1" applyFill="1" applyAlignment="1"/>
    <xf numFmtId="0" fontId="7" fillId="0" borderId="0" xfId="1031" applyFont="1" applyFill="1"/>
    <xf numFmtId="0" fontId="7" fillId="0" borderId="0" xfId="1031" applyFont="1" applyFill="1" applyAlignment="1">
      <alignment horizontal="center" vertical="center"/>
    </xf>
    <xf numFmtId="3" fontId="7" fillId="0" borderId="0" xfId="1031" applyNumberFormat="1" applyFont="1" applyFill="1" applyAlignment="1">
      <alignment horizontal="center"/>
    </xf>
    <xf numFmtId="3" fontId="78" fillId="0" borderId="0" xfId="1031" applyNumberFormat="1" applyFont="1" applyFill="1" applyBorder="1" applyAlignment="1">
      <alignment horizontal="center" vertical="center"/>
    </xf>
    <xf numFmtId="0" fontId="74" fillId="0" borderId="43" xfId="0" applyFont="1" applyBorder="1" applyAlignment="1">
      <alignment horizontal="center" vertical="center"/>
    </xf>
    <xf numFmtId="0" fontId="74" fillId="0" borderId="59" xfId="0" applyFont="1" applyBorder="1" applyAlignment="1">
      <alignment horizontal="center" vertical="center"/>
    </xf>
    <xf numFmtId="0" fontId="74" fillId="0" borderId="44" xfId="0" applyFont="1" applyBorder="1" applyAlignment="1">
      <alignment horizontal="center" vertical="center"/>
    </xf>
    <xf numFmtId="0" fontId="61" fillId="0" borderId="44" xfId="0" applyFont="1" applyBorder="1" applyAlignment="1">
      <alignment horizontal="center" vertical="center"/>
    </xf>
    <xf numFmtId="0" fontId="61" fillId="0" borderId="58" xfId="0" applyFont="1" applyBorder="1" applyAlignment="1">
      <alignment horizontal="center" vertical="center"/>
    </xf>
    <xf numFmtId="0" fontId="32" fillId="0" borderId="0" xfId="1" applyFont="1"/>
    <xf numFmtId="0" fontId="7" fillId="0" borderId="0" xfId="1" applyFont="1" applyAlignment="1">
      <alignment horizontal="center"/>
    </xf>
    <xf numFmtId="3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/>
    </xf>
    <xf numFmtId="0" fontId="61" fillId="0" borderId="0" xfId="1563" applyFont="1" applyFill="1" applyAlignment="1">
      <alignment horizontal="right" vertical="top"/>
    </xf>
    <xf numFmtId="0" fontId="61" fillId="0" borderId="0" xfId="1" applyFont="1" applyFill="1" applyAlignment="1">
      <alignment horizontal="right" vertical="top"/>
    </xf>
    <xf numFmtId="0" fontId="61" fillId="0" borderId="0" xfId="1" applyFont="1" applyFill="1" applyAlignment="1">
      <alignment horizontal="center" vertical="top"/>
    </xf>
    <xf numFmtId="3" fontId="61" fillId="0" borderId="0" xfId="1" applyNumberFormat="1" applyFont="1" applyFill="1" applyAlignment="1">
      <alignment horizontal="left" vertical="top"/>
    </xf>
    <xf numFmtId="0" fontId="7" fillId="0" borderId="31" xfId="1564" applyFont="1" applyFill="1" applyBorder="1" applyAlignment="1" applyProtection="1">
      <alignment horizontal="center" vertical="center" wrapText="1"/>
      <protection locked="0"/>
    </xf>
    <xf numFmtId="0" fontId="7" fillId="0" borderId="75" xfId="1564" applyFont="1" applyFill="1" applyBorder="1" applyAlignment="1" applyProtection="1">
      <alignment horizontal="center" vertical="center" wrapText="1"/>
      <protection locked="0"/>
    </xf>
    <xf numFmtId="190" fontId="81" fillId="0" borderId="31" xfId="1566" applyNumberFormat="1" applyFont="1" applyFill="1" applyBorder="1" applyAlignment="1" applyProtection="1">
      <alignment horizontal="center" vertical="center" wrapText="1"/>
      <protection locked="0"/>
    </xf>
    <xf numFmtId="187" fontId="81" fillId="0" borderId="31" xfId="156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>
      <alignment horizontal="center"/>
    </xf>
    <xf numFmtId="1" fontId="7" fillId="0" borderId="2" xfId="1564" quotePrefix="1" applyNumberFormat="1" applyFont="1" applyFill="1" applyBorder="1" applyAlignment="1" applyProtection="1">
      <alignment horizontal="center"/>
      <protection locked="0"/>
    </xf>
    <xf numFmtId="0" fontId="7" fillId="0" borderId="2" xfId="1564" applyFont="1" applyFill="1" applyBorder="1" applyAlignment="1" applyProtection="1">
      <alignment horizontal="center" vertical="center" wrapText="1"/>
      <protection locked="0"/>
    </xf>
    <xf numFmtId="1" fontId="7" fillId="0" borderId="3" xfId="1564" quotePrefix="1" applyNumberFormat="1" applyFont="1" applyFill="1" applyBorder="1" applyAlignment="1" applyProtection="1">
      <alignment horizontal="center"/>
      <protection locked="0"/>
    </xf>
    <xf numFmtId="2" fontId="73" fillId="0" borderId="76" xfId="1" applyNumberFormat="1" applyFont="1" applyFill="1" applyBorder="1" applyAlignment="1">
      <alignment horizontal="center" wrapText="1"/>
    </xf>
    <xf numFmtId="1" fontId="7" fillId="0" borderId="29" xfId="1564" quotePrefix="1" applyNumberFormat="1" applyFont="1" applyFill="1" applyBorder="1" applyAlignment="1" applyProtection="1">
      <alignment horizontal="left" wrapText="1"/>
      <protection locked="0"/>
    </xf>
    <xf numFmtId="3" fontId="7" fillId="0" borderId="29" xfId="1564" quotePrefix="1" applyNumberFormat="1" applyFont="1" applyFill="1" applyBorder="1" applyAlignment="1" applyProtection="1">
      <alignment horizontal="center"/>
      <protection locked="0"/>
    </xf>
    <xf numFmtId="4" fontId="65" fillId="0" borderId="29" xfId="1564" quotePrefix="1" applyNumberFormat="1" applyFont="1" applyFill="1" applyBorder="1" applyAlignment="1" applyProtection="1">
      <alignment horizontal="center"/>
      <protection locked="0"/>
    </xf>
    <xf numFmtId="3" fontId="7" fillId="0" borderId="53" xfId="1564" quotePrefix="1" applyNumberFormat="1" applyFont="1" applyFill="1" applyBorder="1" applyAlignment="1" applyProtection="1">
      <alignment horizontal="center"/>
      <protection locked="0"/>
    </xf>
    <xf numFmtId="3" fontId="7" fillId="0" borderId="0" xfId="1" applyNumberFormat="1" applyFont="1"/>
    <xf numFmtId="2" fontId="73" fillId="0" borderId="7" xfId="1" applyNumberFormat="1" applyFont="1" applyFill="1" applyBorder="1" applyAlignment="1">
      <alignment horizontal="center" wrapText="1"/>
    </xf>
    <xf numFmtId="1" fontId="7" fillId="0" borderId="8" xfId="1564" quotePrefix="1" applyNumberFormat="1" applyFont="1" applyFill="1" applyBorder="1" applyAlignment="1" applyProtection="1">
      <alignment horizontal="left" wrapText="1"/>
      <protection locked="0"/>
    </xf>
    <xf numFmtId="3" fontId="7" fillId="0" borderId="8" xfId="1564" quotePrefix="1" applyNumberFormat="1" applyFont="1" applyFill="1" applyBorder="1" applyAlignment="1" applyProtection="1">
      <alignment horizontal="center"/>
      <protection locked="0"/>
    </xf>
    <xf numFmtId="4" fontId="65" fillId="0" borderId="8" xfId="1564" quotePrefix="1" applyNumberFormat="1" applyFont="1" applyFill="1" applyBorder="1" applyAlignment="1" applyProtection="1">
      <alignment horizontal="center"/>
      <protection locked="0"/>
    </xf>
    <xf numFmtId="3" fontId="7" fillId="0" borderId="9" xfId="1564" quotePrefix="1" applyNumberFormat="1" applyFont="1" applyFill="1" applyBorder="1" applyAlignment="1" applyProtection="1">
      <alignment horizontal="center"/>
      <protection locked="0"/>
    </xf>
    <xf numFmtId="2" fontId="73" fillId="0" borderId="54" xfId="1" applyNumberFormat="1" applyFont="1" applyFill="1" applyBorder="1" applyAlignment="1">
      <alignment horizontal="center" wrapText="1"/>
    </xf>
    <xf numFmtId="1" fontId="7" fillId="0" borderId="55" xfId="1564" quotePrefix="1" applyNumberFormat="1" applyFont="1" applyFill="1" applyBorder="1" applyAlignment="1" applyProtection="1">
      <alignment horizontal="left" wrapText="1"/>
      <protection locked="0"/>
    </xf>
    <xf numFmtId="3" fontId="7" fillId="0" borderId="55" xfId="1564" quotePrefix="1" applyNumberFormat="1" applyFont="1" applyFill="1" applyBorder="1" applyAlignment="1" applyProtection="1">
      <alignment horizontal="center"/>
      <protection locked="0"/>
    </xf>
    <xf numFmtId="4" fontId="65" fillId="0" borderId="55" xfId="1564" quotePrefix="1" applyNumberFormat="1" applyFont="1" applyFill="1" applyBorder="1" applyAlignment="1" applyProtection="1">
      <alignment horizontal="center"/>
      <protection locked="0"/>
    </xf>
    <xf numFmtId="3" fontId="7" fillId="0" borderId="56" xfId="1564" quotePrefix="1" applyNumberFormat="1" applyFont="1" applyFill="1" applyBorder="1" applyAlignment="1" applyProtection="1">
      <alignment horizontal="center"/>
      <protection locked="0"/>
    </xf>
    <xf numFmtId="0" fontId="7" fillId="0" borderId="51" xfId="1" applyFont="1" applyBorder="1"/>
    <xf numFmtId="4" fontId="61" fillId="0" borderId="50" xfId="1" applyNumberFormat="1" applyFont="1" applyFill="1" applyBorder="1" applyAlignment="1">
      <alignment vertical="top" wrapText="1"/>
    </xf>
    <xf numFmtId="4" fontId="61" fillId="0" borderId="77" xfId="1" applyNumberFormat="1" applyFont="1" applyFill="1" applyBorder="1" applyAlignment="1">
      <alignment vertical="top" wrapText="1"/>
    </xf>
    <xf numFmtId="4" fontId="61" fillId="0" borderId="78" xfId="1" applyNumberFormat="1" applyFont="1" applyFill="1" applyBorder="1" applyAlignment="1">
      <alignment vertical="top" wrapText="1"/>
    </xf>
    <xf numFmtId="3" fontId="61" fillId="0" borderId="78" xfId="1" applyNumberFormat="1" applyFont="1" applyFill="1" applyBorder="1" applyAlignment="1">
      <alignment horizontal="center" vertical="center" wrapText="1"/>
    </xf>
    <xf numFmtId="0" fontId="7" fillId="0" borderId="79" xfId="1" applyFont="1" applyFill="1" applyBorder="1"/>
    <xf numFmtId="4" fontId="74" fillId="0" borderId="79" xfId="1" applyNumberFormat="1" applyFont="1" applyFill="1" applyBorder="1" applyAlignment="1">
      <alignment vertical="top" wrapText="1"/>
    </xf>
    <xf numFmtId="4" fontId="74" fillId="0" borderId="80" xfId="1" applyNumberFormat="1" applyFont="1" applyFill="1" applyBorder="1" applyAlignment="1">
      <alignment vertical="top" wrapText="1"/>
    </xf>
    <xf numFmtId="4" fontId="74" fillId="0" borderId="29" xfId="1" applyNumberFormat="1" applyFont="1" applyFill="1" applyBorder="1" applyAlignment="1">
      <alignment vertical="top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53" xfId="1" applyNumberFormat="1" applyFont="1" applyFill="1" applyBorder="1" applyAlignment="1">
      <alignment horizontal="center" vertical="center" wrapText="1"/>
    </xf>
    <xf numFmtId="0" fontId="7" fillId="0" borderId="70" xfId="1" applyFont="1" applyFill="1" applyBorder="1"/>
    <xf numFmtId="4" fontId="61" fillId="0" borderId="70" xfId="1" applyNumberFormat="1" applyFont="1" applyFill="1" applyBorder="1" applyAlignment="1">
      <alignment vertical="top" wrapText="1"/>
    </xf>
    <xf numFmtId="4" fontId="61" fillId="0" borderId="71" xfId="1" applyNumberFormat="1" applyFont="1" applyFill="1" applyBorder="1" applyAlignment="1">
      <alignment vertical="top" wrapText="1"/>
    </xf>
    <xf numFmtId="4" fontId="61" fillId="0" borderId="8" xfId="1" applyNumberFormat="1" applyFont="1" applyFill="1" applyBorder="1" applyAlignment="1">
      <alignment vertical="top" wrapText="1"/>
    </xf>
    <xf numFmtId="3" fontId="61" fillId="0" borderId="8" xfId="1" applyNumberFormat="1" applyFont="1" applyFill="1" applyBorder="1" applyAlignment="1">
      <alignment horizontal="center" vertical="center" wrapText="1"/>
    </xf>
    <xf numFmtId="3" fontId="61" fillId="0" borderId="9" xfId="1" applyNumberFormat="1" applyFont="1" applyFill="1" applyBorder="1" applyAlignment="1">
      <alignment horizontal="center" vertical="center" wrapText="1"/>
    </xf>
    <xf numFmtId="0" fontId="7" fillId="0" borderId="66" xfId="1" applyFont="1" applyBorder="1"/>
    <xf numFmtId="4" fontId="61" fillId="0" borderId="66" xfId="1" applyNumberFormat="1" applyFont="1" applyFill="1" applyBorder="1" applyAlignment="1">
      <alignment vertical="top" wrapText="1"/>
    </xf>
    <xf numFmtId="4" fontId="61" fillId="0" borderId="67" xfId="1" applyNumberFormat="1" applyFont="1" applyFill="1" applyBorder="1" applyAlignment="1">
      <alignment vertical="top" wrapText="1"/>
    </xf>
    <xf numFmtId="4" fontId="61" fillId="0" borderId="5" xfId="1" applyNumberFormat="1" applyFont="1" applyFill="1" applyBorder="1" applyAlignment="1">
      <alignment vertical="top" wrapText="1"/>
    </xf>
    <xf numFmtId="3" fontId="61" fillId="0" borderId="5" xfId="1" applyNumberFormat="1" applyFont="1" applyFill="1" applyBorder="1" applyAlignment="1">
      <alignment horizontal="center" vertical="center" wrapText="1"/>
    </xf>
    <xf numFmtId="4" fontId="65" fillId="0" borderId="5" xfId="1" applyNumberFormat="1" applyFont="1" applyFill="1" applyBorder="1" applyAlignment="1">
      <alignment horizontal="center" vertical="center" wrapText="1"/>
    </xf>
    <xf numFmtId="3" fontId="61" fillId="0" borderId="6" xfId="1" applyNumberFormat="1" applyFont="1" applyFill="1" applyBorder="1" applyAlignment="1">
      <alignment horizontal="center" vertical="center" wrapText="1"/>
    </xf>
    <xf numFmtId="4" fontId="7" fillId="0" borderId="70" xfId="1563" applyNumberFormat="1" applyFont="1" applyFill="1" applyBorder="1" applyAlignment="1">
      <alignment vertical="top" wrapText="1"/>
    </xf>
    <xf numFmtId="4" fontId="83" fillId="0" borderId="71" xfId="1" applyNumberFormat="1" applyFont="1" applyFill="1" applyBorder="1" applyAlignment="1">
      <alignment vertical="top" wrapText="1"/>
    </xf>
    <xf numFmtId="4" fontId="83" fillId="0" borderId="8" xfId="1" applyNumberFormat="1" applyFont="1" applyFill="1" applyBorder="1" applyAlignment="1">
      <alignment vertical="top" wrapText="1"/>
    </xf>
    <xf numFmtId="3" fontId="7" fillId="0" borderId="8" xfId="1" applyNumberFormat="1" applyFont="1" applyFill="1" applyBorder="1" applyAlignment="1">
      <alignment horizontal="center" vertical="center" wrapText="1"/>
    </xf>
    <xf numFmtId="3" fontId="71" fillId="0" borderId="9" xfId="1" applyNumberFormat="1" applyFont="1" applyFill="1" applyBorder="1" applyAlignment="1">
      <alignment horizontal="center" vertical="center" wrapText="1"/>
    </xf>
    <xf numFmtId="49" fontId="7" fillId="0" borderId="70" xfId="1567" applyNumberFormat="1" applyFont="1" applyFill="1" applyBorder="1" applyAlignment="1">
      <alignment horizontal="left" vertical="top" wrapText="1"/>
    </xf>
    <xf numFmtId="49" fontId="74" fillId="0" borderId="71" xfId="1567" applyNumberFormat="1" applyFont="1" applyFill="1" applyBorder="1" applyAlignment="1">
      <alignment horizontal="left" vertical="top" wrapText="1"/>
    </xf>
    <xf numFmtId="49" fontId="74" fillId="0" borderId="8" xfId="1567" applyNumberFormat="1" applyFont="1" applyFill="1" applyBorder="1" applyAlignment="1">
      <alignment horizontal="left" vertical="top" wrapText="1"/>
    </xf>
    <xf numFmtId="3" fontId="7" fillId="0" borderId="9" xfId="1" applyNumberFormat="1" applyFont="1" applyFill="1" applyBorder="1" applyAlignment="1">
      <alignment horizontal="center" vertical="center" wrapText="1"/>
    </xf>
    <xf numFmtId="0" fontId="61" fillId="0" borderId="0" xfId="1" applyFont="1"/>
    <xf numFmtId="49" fontId="84" fillId="0" borderId="70" xfId="1567" applyNumberFormat="1" applyFont="1" applyFill="1" applyBorder="1" applyAlignment="1">
      <alignment horizontal="left" vertical="top" wrapText="1"/>
    </xf>
    <xf numFmtId="49" fontId="84" fillId="0" borderId="71" xfId="1567" applyNumberFormat="1" applyFont="1" applyFill="1" applyBorder="1" applyAlignment="1">
      <alignment horizontal="left" vertical="top" wrapText="1"/>
    </xf>
    <xf numFmtId="49" fontId="84" fillId="0" borderId="8" xfId="1567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7" fillId="0" borderId="70" xfId="1" applyNumberFormat="1" applyFont="1" applyFill="1" applyBorder="1"/>
    <xf numFmtId="49" fontId="71" fillId="0" borderId="70" xfId="1568" applyNumberFormat="1" applyFont="1" applyBorder="1" applyAlignment="1">
      <alignment horizontal="left" vertical="center" wrapText="1"/>
    </xf>
    <xf numFmtId="49" fontId="71" fillId="0" borderId="71" xfId="1567" applyNumberFormat="1" applyFont="1" applyFill="1" applyBorder="1" applyAlignment="1">
      <alignment horizontal="left" vertical="top" wrapText="1"/>
    </xf>
    <xf numFmtId="49" fontId="71" fillId="0" borderId="8" xfId="1567" applyNumberFormat="1" applyFont="1" applyFill="1" applyBorder="1" applyAlignment="1">
      <alignment horizontal="left" vertical="top" wrapText="1"/>
    </xf>
    <xf numFmtId="0" fontId="85" fillId="0" borderId="70" xfId="1569" applyNumberFormat="1" applyFont="1" applyFill="1" applyBorder="1" applyAlignment="1">
      <alignment horizontal="left" vertical="top" wrapText="1"/>
    </xf>
    <xf numFmtId="49" fontId="71" fillId="0" borderId="71" xfId="1569" applyNumberFormat="1" applyFont="1" applyFill="1" applyBorder="1" applyAlignment="1">
      <alignment horizontal="left" vertical="top"/>
    </xf>
    <xf numFmtId="49" fontId="71" fillId="0" borderId="8" xfId="1569" applyNumberFormat="1" applyFont="1" applyFill="1" applyBorder="1" applyAlignment="1">
      <alignment horizontal="left" vertical="top"/>
    </xf>
    <xf numFmtId="3" fontId="61" fillId="0" borderId="8" xfId="1570" applyNumberFormat="1" applyFont="1" applyFill="1" applyBorder="1" applyAlignment="1">
      <alignment horizontal="center" vertical="center" wrapText="1"/>
    </xf>
    <xf numFmtId="3" fontId="86" fillId="0" borderId="9" xfId="1570" applyNumberFormat="1" applyFont="1" applyFill="1" applyBorder="1" applyAlignment="1">
      <alignment horizontal="center" vertical="center" wrapText="1"/>
    </xf>
    <xf numFmtId="49" fontId="61" fillId="0" borderId="70" xfId="1567" applyNumberFormat="1" applyFont="1" applyFill="1" applyBorder="1" applyAlignment="1">
      <alignment horizontal="left" vertical="top" wrapText="1"/>
    </xf>
    <xf numFmtId="49" fontId="61" fillId="0" borderId="71" xfId="1567" applyNumberFormat="1" applyFont="1" applyFill="1" applyBorder="1" applyAlignment="1">
      <alignment horizontal="left" vertical="top" wrapText="1"/>
    </xf>
    <xf numFmtId="49" fontId="61" fillId="0" borderId="8" xfId="1567" applyNumberFormat="1" applyFont="1" applyFill="1" applyBorder="1" applyAlignment="1">
      <alignment horizontal="left" vertical="top" wrapText="1"/>
    </xf>
    <xf numFmtId="0" fontId="7" fillId="0" borderId="81" xfId="1" applyFont="1" applyFill="1" applyBorder="1"/>
    <xf numFmtId="4" fontId="61" fillId="0" borderId="81" xfId="1" applyNumberFormat="1" applyFont="1" applyFill="1" applyBorder="1" applyAlignment="1">
      <alignment vertical="top" wrapText="1"/>
    </xf>
    <xf numFmtId="4" fontId="61" fillId="0" borderId="82" xfId="1" applyNumberFormat="1" applyFont="1" applyFill="1" applyBorder="1" applyAlignment="1">
      <alignment vertical="top" wrapText="1"/>
    </xf>
    <xf numFmtId="4" fontId="61" fillId="0" borderId="55" xfId="1" applyNumberFormat="1" applyFont="1" applyFill="1" applyBorder="1" applyAlignment="1">
      <alignment vertical="top" wrapText="1"/>
    </xf>
    <xf numFmtId="3" fontId="61" fillId="0" borderId="55" xfId="1" applyNumberFormat="1" applyFont="1" applyFill="1" applyBorder="1" applyAlignment="1">
      <alignment horizontal="center" vertical="center" wrapText="1"/>
    </xf>
    <xf numFmtId="3" fontId="61" fillId="0" borderId="56" xfId="1" applyNumberFormat="1" applyFont="1" applyFill="1" applyBorder="1" applyAlignment="1">
      <alignment horizontal="center" vertical="center" wrapText="1"/>
    </xf>
    <xf numFmtId="4" fontId="74" fillId="0" borderId="66" xfId="1" applyNumberFormat="1" applyFont="1" applyFill="1" applyBorder="1" applyAlignment="1">
      <alignment vertical="top" wrapText="1"/>
    </xf>
    <xf numFmtId="4" fontId="74" fillId="0" borderId="67" xfId="1" applyNumberFormat="1" applyFont="1" applyFill="1" applyBorder="1" applyAlignment="1">
      <alignment vertical="top" wrapText="1"/>
    </xf>
    <xf numFmtId="4" fontId="74" fillId="0" borderId="5" xfId="1" applyNumberFormat="1" applyFont="1" applyFill="1" applyBorder="1" applyAlignment="1">
      <alignment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3" fontId="7" fillId="0" borderId="83" xfId="1" applyNumberFormat="1" applyFont="1" applyFill="1" applyBorder="1" applyAlignment="1">
      <alignment horizontal="center" vertical="center" wrapText="1"/>
    </xf>
    <xf numFmtId="0" fontId="7" fillId="0" borderId="73" xfId="1" applyFont="1" applyFill="1" applyBorder="1"/>
    <xf numFmtId="4" fontId="61" fillId="0" borderId="73" xfId="1" applyNumberFormat="1" applyFont="1" applyFill="1" applyBorder="1" applyAlignment="1">
      <alignment vertical="top" wrapText="1"/>
    </xf>
    <xf numFmtId="4" fontId="61" fillId="0" borderId="74" xfId="1" applyNumberFormat="1" applyFont="1" applyFill="1" applyBorder="1" applyAlignment="1">
      <alignment vertical="top" wrapText="1"/>
    </xf>
    <xf numFmtId="4" fontId="61" fillId="0" borderId="31" xfId="1" applyNumberFormat="1" applyFont="1" applyFill="1" applyBorder="1" applyAlignment="1">
      <alignment vertical="top" wrapText="1"/>
    </xf>
    <xf numFmtId="3" fontId="61" fillId="0" borderId="31" xfId="1" applyNumberFormat="1" applyFont="1" applyFill="1" applyBorder="1" applyAlignment="1">
      <alignment horizontal="center" vertical="center" wrapText="1"/>
    </xf>
    <xf numFmtId="3" fontId="61" fillId="0" borderId="32" xfId="1" applyNumberFormat="1" applyFont="1" applyFill="1" applyBorder="1" applyAlignment="1">
      <alignment horizontal="center" vertical="center" wrapText="1"/>
    </xf>
    <xf numFmtId="3" fontId="61" fillId="0" borderId="84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1" fillId="16" borderId="85" xfId="1" applyNumberFormat="1" applyFont="1" applyFill="1" applyBorder="1" applyAlignment="1">
      <alignment vertical="top" wrapText="1"/>
    </xf>
    <xf numFmtId="4" fontId="61" fillId="16" borderId="86" xfId="1" applyNumberFormat="1" applyFont="1" applyFill="1" applyBorder="1" applyAlignment="1">
      <alignment vertical="top" wrapText="1"/>
    </xf>
    <xf numFmtId="3" fontId="61" fillId="16" borderId="87" xfId="1" applyNumberFormat="1" applyFont="1" applyFill="1" applyBorder="1" applyAlignment="1">
      <alignment horizontal="center" vertical="center" wrapText="1"/>
    </xf>
    <xf numFmtId="3" fontId="61" fillId="16" borderId="88" xfId="1" applyNumberFormat="1" applyFont="1" applyFill="1" applyBorder="1" applyAlignment="1">
      <alignment horizontal="center" vertical="center" wrapText="1"/>
    </xf>
    <xf numFmtId="0" fontId="87" fillId="16" borderId="89" xfId="1" applyFont="1" applyFill="1" applyBorder="1"/>
    <xf numFmtId="0" fontId="61" fillId="16" borderId="90" xfId="1569" applyFont="1" applyFill="1" applyBorder="1" applyAlignment="1">
      <alignment horizontal="left" vertical="top"/>
    </xf>
    <xf numFmtId="0" fontId="61" fillId="16" borderId="91" xfId="1569" applyFont="1" applyFill="1" applyBorder="1" applyAlignment="1">
      <alignment horizontal="left" vertical="top"/>
    </xf>
    <xf numFmtId="3" fontId="61" fillId="16" borderId="41" xfId="1570" applyNumberFormat="1" applyFont="1" applyFill="1" applyBorder="1" applyAlignment="1">
      <alignment horizontal="center" vertical="center" wrapText="1"/>
    </xf>
    <xf numFmtId="3" fontId="61" fillId="16" borderId="41" xfId="1" applyNumberFormat="1" applyFont="1" applyFill="1" applyBorder="1" applyAlignment="1">
      <alignment horizontal="center" vertical="center" wrapText="1"/>
    </xf>
    <xf numFmtId="3" fontId="61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1" fillId="16" borderId="92" xfId="1" applyNumberFormat="1" applyFont="1" applyFill="1" applyBorder="1" applyAlignment="1">
      <alignment vertical="top" wrapText="1"/>
    </xf>
    <xf numFmtId="4" fontId="61" fillId="16" borderId="93" xfId="1" applyNumberFormat="1" applyFont="1" applyFill="1" applyBorder="1" applyAlignment="1">
      <alignment vertical="top" wrapText="1"/>
    </xf>
    <xf numFmtId="3" fontId="61" fillId="16" borderId="94" xfId="1" applyNumberFormat="1" applyFont="1" applyFill="1" applyBorder="1" applyAlignment="1">
      <alignment horizontal="center" vertical="center" wrapText="1"/>
    </xf>
    <xf numFmtId="3" fontId="61" fillId="16" borderId="95" xfId="1" applyNumberFormat="1" applyFont="1" applyFill="1" applyBorder="1" applyAlignment="1">
      <alignment horizontal="center" vertical="center" wrapText="1"/>
    </xf>
    <xf numFmtId="0" fontId="7" fillId="0" borderId="0" xfId="1" applyFont="1" applyBorder="1"/>
    <xf numFmtId="4" fontId="61" fillId="0" borderId="96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0" fontId="7" fillId="0" borderId="0" xfId="1563" applyFont="1" applyAlignment="1">
      <alignment vertical="center"/>
    </xf>
    <xf numFmtId="4" fontId="61" fillId="0" borderId="0" xfId="1563" applyNumberFormat="1" applyFont="1" applyFill="1" applyBorder="1" applyAlignment="1">
      <alignment horizontal="center" vertical="top" wrapText="1"/>
    </xf>
    <xf numFmtId="0" fontId="7" fillId="0" borderId="0" xfId="1563" applyFont="1"/>
    <xf numFmtId="1" fontId="61" fillId="16" borderId="29" xfId="1563" applyNumberFormat="1" applyFont="1" applyFill="1" applyBorder="1" applyAlignment="1">
      <alignment horizontal="center" vertical="center" wrapText="1"/>
    </xf>
    <xf numFmtId="1" fontId="61" fillId="16" borderId="8" xfId="1563" applyNumberFormat="1" applyFont="1" applyFill="1" applyBorder="1" applyAlignment="1">
      <alignment horizontal="center" vertical="center" wrapText="1"/>
    </xf>
    <xf numFmtId="1" fontId="61" fillId="0" borderId="0" xfId="1563" applyNumberFormat="1" applyFont="1" applyFill="1" applyBorder="1" applyAlignment="1">
      <alignment horizontal="center" vertical="top" wrapText="1"/>
    </xf>
    <xf numFmtId="1" fontId="61" fillId="16" borderId="8" xfId="1563" applyNumberFormat="1" applyFont="1" applyFill="1" applyBorder="1" applyAlignment="1">
      <alignment horizontal="center" vertical="center"/>
    </xf>
    <xf numFmtId="1" fontId="7" fillId="16" borderId="8" xfId="1563" applyNumberFormat="1" applyFont="1" applyFill="1" applyBorder="1" applyAlignment="1">
      <alignment horizontal="center" vertical="center"/>
    </xf>
    <xf numFmtId="1" fontId="7" fillId="0" borderId="0" xfId="1563" applyNumberFormat="1" applyFont="1" applyFill="1" applyBorder="1" applyAlignment="1">
      <alignment horizontal="center"/>
    </xf>
    <xf numFmtId="1" fontId="61" fillId="0" borderId="0" xfId="1563" applyNumberFormat="1" applyFont="1" applyFill="1" applyBorder="1" applyAlignment="1">
      <alignment horizontal="center"/>
    </xf>
    <xf numFmtId="1" fontId="88" fillId="0" borderId="0" xfId="1563" applyNumberFormat="1" applyFont="1" applyFill="1" applyBorder="1" applyAlignment="1">
      <alignment horizontal="center"/>
    </xf>
    <xf numFmtId="0" fontId="88" fillId="0" borderId="0" xfId="1563" applyFont="1" applyFill="1" applyBorder="1"/>
    <xf numFmtId="0" fontId="88" fillId="0" borderId="0" xfId="1563" applyFont="1"/>
    <xf numFmtId="191" fontId="7" fillId="0" borderId="0" xfId="1571" applyNumberFormat="1" applyFont="1"/>
    <xf numFmtId="3" fontId="7" fillId="0" borderId="0" xfId="1563" applyNumberFormat="1" applyFont="1"/>
    <xf numFmtId="0" fontId="7" fillId="0" borderId="0" xfId="1563" applyFont="1" applyBorder="1" applyAlignment="1">
      <alignment vertical="center"/>
    </xf>
    <xf numFmtId="0" fontId="61" fillId="0" borderId="98" xfId="1569" applyFont="1" applyFill="1" applyBorder="1" applyAlignment="1">
      <alignment horizontal="left" vertical="center"/>
    </xf>
    <xf numFmtId="0" fontId="7" fillId="0" borderId="98" xfId="1563" applyFont="1" applyBorder="1" applyAlignment="1">
      <alignment vertical="center"/>
    </xf>
    <xf numFmtId="0" fontId="7" fillId="0" borderId="0" xfId="1563" applyFont="1" applyBorder="1"/>
    <xf numFmtId="0" fontId="88" fillId="0" borderId="0" xfId="1563" applyFont="1" applyBorder="1"/>
    <xf numFmtId="1" fontId="83" fillId="0" borderId="0" xfId="1563" applyNumberFormat="1" applyFont="1" applyFill="1" applyBorder="1" applyAlignment="1">
      <alignment horizontal="center"/>
    </xf>
    <xf numFmtId="0" fontId="7" fillId="0" borderId="0" xfId="1563" applyFont="1" applyFill="1" applyBorder="1"/>
    <xf numFmtId="1" fontId="61" fillId="0" borderId="0" xfId="1563" applyNumberFormat="1" applyFont="1" applyBorder="1" applyAlignment="1">
      <alignment horizontal="center"/>
    </xf>
    <xf numFmtId="0" fontId="61" fillId="0" borderId="0" xfId="1569" applyFont="1" applyFill="1" applyBorder="1" applyAlignment="1">
      <alignment horizontal="left" vertical="center"/>
    </xf>
    <xf numFmtId="3" fontId="88" fillId="0" borderId="0" xfId="1563" applyNumberFormat="1" applyFont="1" applyFill="1" applyBorder="1"/>
    <xf numFmtId="0" fontId="7" fillId="0" borderId="0" xfId="1" applyFont="1" applyBorder="1" applyAlignment="1">
      <alignment vertical="center"/>
    </xf>
    <xf numFmtId="0" fontId="61" fillId="0" borderId="0" xfId="1569" applyFont="1" applyFill="1" applyBorder="1" applyAlignment="1">
      <alignment horizontal="left" vertical="top"/>
    </xf>
    <xf numFmtId="0" fontId="7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1" xfId="1569" applyFont="1" applyFill="1" applyBorder="1" applyAlignment="1">
      <alignment horizontal="left" vertical="center"/>
    </xf>
    <xf numFmtId="0" fontId="61" fillId="0" borderId="2" xfId="1569" applyFont="1" applyFill="1" applyBorder="1" applyAlignment="1">
      <alignment horizontal="center" vertical="center"/>
    </xf>
    <xf numFmtId="0" fontId="61" fillId="0" borderId="2" xfId="1569" applyFont="1" applyFill="1" applyBorder="1" applyAlignment="1">
      <alignment horizontal="left" vertical="center" wrapText="1"/>
    </xf>
    <xf numFmtId="1" fontId="61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1" fillId="0" borderId="4" xfId="1569" applyFont="1" applyFill="1" applyBorder="1" applyAlignment="1">
      <alignment horizontal="left" vertical="center"/>
    </xf>
    <xf numFmtId="0" fontId="61" fillId="0" borderId="5" xfId="1569" applyFont="1" applyFill="1" applyBorder="1" applyAlignment="1">
      <alignment horizontal="left" vertical="center"/>
    </xf>
    <xf numFmtId="0" fontId="7" fillId="0" borderId="5" xfId="1563" applyFont="1" applyBorder="1" applyAlignment="1">
      <alignment horizontal="center" vertical="center"/>
    </xf>
    <xf numFmtId="2" fontId="61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7" fillId="0" borderId="7" xfId="1" applyFont="1" applyFill="1" applyBorder="1" applyAlignment="1">
      <alignment horizontal="center" vertical="center"/>
    </xf>
    <xf numFmtId="0" fontId="61" fillId="0" borderId="8" xfId="1569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/>
    </xf>
    <xf numFmtId="2" fontId="61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1" fillId="0" borderId="8" xfId="156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1" fillId="0" borderId="9" xfId="1" applyNumberFormat="1" applyFont="1" applyFill="1" applyBorder="1" applyAlignment="1">
      <alignment horizontal="center" vertical="center"/>
    </xf>
    <xf numFmtId="1" fontId="61" fillId="0" borderId="0" xfId="1" applyNumberFormat="1" applyFont="1" applyFill="1" applyBorder="1" applyAlignment="1">
      <alignment horizontal="center" vertical="center"/>
    </xf>
    <xf numFmtId="4" fontId="61" fillId="0" borderId="8" xfId="1" applyNumberFormat="1" applyFont="1" applyFill="1" applyBorder="1" applyAlignment="1">
      <alignment vertical="center" wrapText="1"/>
    </xf>
    <xf numFmtId="193" fontId="61" fillId="0" borderId="9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49" fontId="61" fillId="0" borderId="8" xfId="1567" applyNumberFormat="1" applyFont="1" applyFill="1" applyBorder="1" applyAlignment="1">
      <alignment horizontal="left" vertical="center" wrapText="1"/>
    </xf>
    <xf numFmtId="10" fontId="91" fillId="0" borderId="9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7" fillId="0" borderId="54" xfId="1" applyFont="1" applyFill="1" applyBorder="1" applyAlignment="1">
      <alignment horizontal="center" vertical="center"/>
    </xf>
    <xf numFmtId="4" fontId="61" fillId="0" borderId="55" xfId="1" applyNumberFormat="1" applyFont="1" applyFill="1" applyBorder="1" applyAlignment="1">
      <alignment vertical="center" wrapText="1"/>
    </xf>
    <xf numFmtId="0" fontId="7" fillId="0" borderId="55" xfId="1" applyFont="1" applyFill="1" applyBorder="1" applyAlignment="1">
      <alignment horizontal="center" vertical="center"/>
    </xf>
    <xf numFmtId="2" fontId="61" fillId="0" borderId="56" xfId="1" applyNumberFormat="1" applyFont="1" applyFill="1" applyBorder="1" applyAlignment="1">
      <alignment horizontal="center" vertical="center"/>
    </xf>
    <xf numFmtId="0" fontId="92" fillId="0" borderId="0" xfId="1563" applyFont="1" applyBorder="1" applyAlignment="1">
      <alignment vertical="center"/>
    </xf>
    <xf numFmtId="0" fontId="90" fillId="0" borderId="0" xfId="1563" applyFont="1" applyBorder="1" applyAlignment="1">
      <alignment horizontal="center" vertical="center"/>
    </xf>
    <xf numFmtId="3" fontId="90" fillId="0" borderId="0" xfId="1563" applyNumberFormat="1" applyFont="1" applyBorder="1" applyAlignment="1">
      <alignment horizontal="center" vertical="center"/>
    </xf>
    <xf numFmtId="0" fontId="92" fillId="0" borderId="0" xfId="1563" applyFont="1" applyBorder="1"/>
    <xf numFmtId="0" fontId="61" fillId="0" borderId="0" xfId="1" applyFont="1" applyBorder="1"/>
    <xf numFmtId="0" fontId="7" fillId="0" borderId="0" xfId="1" applyFont="1" applyAlignment="1">
      <alignment horizontal="center" vertical="center"/>
    </xf>
    <xf numFmtId="0" fontId="71" fillId="0" borderId="0" xfId="1" applyFont="1"/>
    <xf numFmtId="3" fontId="71" fillId="0" borderId="0" xfId="1" applyNumberFormat="1" applyFont="1" applyAlignment="1">
      <alignment horizontal="center"/>
    </xf>
    <xf numFmtId="0" fontId="7" fillId="0" borderId="65" xfId="1564" applyFont="1" applyFill="1" applyBorder="1" applyAlignment="1" applyProtection="1">
      <alignment horizontal="center" vertical="center" wrapText="1"/>
      <protection locked="0"/>
    </xf>
    <xf numFmtId="0" fontId="7" fillId="0" borderId="63" xfId="1564" applyFont="1" applyFill="1" applyBorder="1" applyAlignment="1" applyProtection="1">
      <alignment horizontal="center" vertical="center" wrapText="1"/>
      <protection locked="0"/>
    </xf>
    <xf numFmtId="0" fontId="7" fillId="0" borderId="72" xfId="1564" applyFont="1" applyFill="1" applyBorder="1" applyAlignment="1" applyProtection="1">
      <alignment horizontal="center" vertical="center" wrapText="1"/>
      <protection locked="0"/>
    </xf>
    <xf numFmtId="0" fontId="7" fillId="0" borderId="66" xfId="1564" applyFont="1" applyFill="1" applyBorder="1" applyAlignment="1" applyProtection="1">
      <alignment horizontal="center" vertical="center" wrapText="1"/>
      <protection locked="0"/>
    </xf>
    <xf numFmtId="0" fontId="7" fillId="0" borderId="70" xfId="1564" applyFont="1" applyFill="1" applyBorder="1" applyAlignment="1" applyProtection="1">
      <alignment horizontal="center" vertical="center" wrapText="1"/>
      <protection locked="0"/>
    </xf>
    <xf numFmtId="0" fontId="7" fillId="0" borderId="73" xfId="1564" applyFont="1" applyFill="1" applyBorder="1" applyAlignment="1" applyProtection="1">
      <alignment horizontal="center" vertical="center" wrapText="1"/>
      <protection locked="0"/>
    </xf>
    <xf numFmtId="0" fontId="7" fillId="0" borderId="67" xfId="1564" applyFont="1" applyFill="1" applyBorder="1" applyAlignment="1" applyProtection="1">
      <alignment horizontal="center" vertical="center" wrapText="1"/>
      <protection locked="0"/>
    </xf>
    <xf numFmtId="0" fontId="7" fillId="0" borderId="71" xfId="1564" applyFont="1" applyFill="1" applyBorder="1" applyAlignment="1" applyProtection="1">
      <alignment horizontal="center" vertical="center" wrapText="1"/>
      <protection locked="0"/>
    </xf>
    <xf numFmtId="0" fontId="7" fillId="0" borderId="74" xfId="1564" applyFont="1" applyFill="1" applyBorder="1" applyAlignment="1" applyProtection="1">
      <alignment horizontal="center" vertical="center" wrapText="1"/>
      <protection locked="0"/>
    </xf>
    <xf numFmtId="0" fontId="7" fillId="0" borderId="5" xfId="1564" applyFont="1" applyFill="1" applyBorder="1" applyAlignment="1" applyProtection="1">
      <alignment horizontal="center" vertical="center" wrapText="1"/>
      <protection locked="0"/>
    </xf>
    <xf numFmtId="0" fontId="7" fillId="0" borderId="8" xfId="1564" applyFont="1" applyFill="1" applyBorder="1" applyAlignment="1" applyProtection="1">
      <alignment horizontal="center" vertical="center" wrapText="1"/>
      <protection locked="0"/>
    </xf>
    <xf numFmtId="0" fontId="7" fillId="0" borderId="31" xfId="1564" applyFont="1" applyFill="1" applyBorder="1" applyAlignment="1" applyProtection="1">
      <alignment horizontal="center" vertical="center" wrapText="1"/>
      <protection locked="0"/>
    </xf>
    <xf numFmtId="0" fontId="69" fillId="0" borderId="68" xfId="1" applyFont="1" applyBorder="1" applyAlignment="1">
      <alignment horizontal="center"/>
    </xf>
    <xf numFmtId="0" fontId="69" fillId="0" borderId="69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61" fillId="0" borderId="0" xfId="1" applyFont="1" applyFill="1" applyAlignment="1">
      <alignment horizontal="center" vertical="top"/>
    </xf>
    <xf numFmtId="1" fontId="75" fillId="0" borderId="0" xfId="1" applyNumberFormat="1" applyFont="1" applyAlignment="1">
      <alignment horizontal="center"/>
    </xf>
    <xf numFmtId="0" fontId="75" fillId="0" borderId="0" xfId="1" applyNumberFormat="1" applyFont="1" applyAlignment="1">
      <alignment horizontal="center"/>
    </xf>
    <xf numFmtId="0" fontId="69" fillId="0" borderId="4" xfId="1" applyFont="1" applyBorder="1" applyAlignment="1">
      <alignment horizontal="center"/>
    </xf>
    <xf numFmtId="0" fontId="69" fillId="0" borderId="5" xfId="1" applyFont="1" applyBorder="1" applyAlignment="1">
      <alignment horizontal="center"/>
    </xf>
    <xf numFmtId="0" fontId="69" fillId="0" borderId="6" xfId="1" applyFont="1" applyBorder="1" applyAlignment="1">
      <alignment horizontal="center"/>
    </xf>
    <xf numFmtId="0" fontId="7" fillId="0" borderId="26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1" fillId="0" borderId="30" xfId="1" applyFont="1" applyBorder="1" applyAlignment="1">
      <alignment horizontal="center" vertical="center" wrapText="1"/>
    </xf>
    <xf numFmtId="0" fontId="71" fillId="0" borderId="43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1" fillId="0" borderId="8" xfId="1565" applyFont="1" applyFill="1" applyBorder="1" applyAlignment="1">
      <alignment horizontal="center" vertical="center" wrapText="1"/>
    </xf>
    <xf numFmtId="0" fontId="71" fillId="0" borderId="31" xfId="1565" applyFont="1" applyFill="1" applyBorder="1" applyAlignment="1">
      <alignment horizontal="center" vertical="center" wrapText="1"/>
    </xf>
    <xf numFmtId="0" fontId="82" fillId="0" borderId="31" xfId="1565" applyFont="1" applyFill="1" applyBorder="1" applyAlignment="1">
      <alignment horizontal="center" vertical="center" wrapText="1"/>
    </xf>
    <xf numFmtId="0" fontId="82" fillId="0" borderId="44" xfId="1565" applyFont="1" applyFill="1" applyBorder="1" applyAlignment="1">
      <alignment horizontal="center" vertical="center" wrapText="1"/>
    </xf>
    <xf numFmtId="0" fontId="81" fillId="0" borderId="8" xfId="1565" applyFont="1" applyFill="1" applyBorder="1" applyAlignment="1">
      <alignment horizontal="center" vertical="center" wrapText="1"/>
    </xf>
    <xf numFmtId="0" fontId="81" fillId="0" borderId="31" xfId="1565" applyFont="1" applyFill="1" applyBorder="1" applyAlignment="1">
      <alignment horizontal="center" vertical="center" wrapText="1"/>
    </xf>
    <xf numFmtId="190" fontId="81" fillId="0" borderId="9" xfId="1564" applyNumberFormat="1" applyFont="1" applyFill="1" applyBorder="1" applyAlignment="1" applyProtection="1">
      <alignment horizontal="center" vertical="center" wrapText="1"/>
      <protection locked="0"/>
    </xf>
    <xf numFmtId="190" fontId="81" fillId="0" borderId="32" xfId="1564" applyNumberFormat="1" applyFont="1" applyFill="1" applyBorder="1" applyAlignment="1" applyProtection="1">
      <alignment horizontal="center" vertical="center" wrapText="1"/>
      <protection locked="0"/>
    </xf>
    <xf numFmtId="0" fontId="7" fillId="0" borderId="10" xfId="1" applyFont="1" applyBorder="1" applyAlignment="1">
      <alignment horizontal="center"/>
    </xf>
    <xf numFmtId="4" fontId="74" fillId="25" borderId="75" xfId="1563" applyNumberFormat="1" applyFont="1" applyFill="1" applyBorder="1" applyAlignment="1">
      <alignment vertical="center" wrapText="1"/>
    </xf>
    <xf numFmtId="4" fontId="74" fillId="25" borderId="74" xfId="1563" applyNumberFormat="1" applyFont="1" applyFill="1" applyBorder="1" applyAlignment="1">
      <alignment vertical="center" wrapText="1"/>
    </xf>
    <xf numFmtId="4" fontId="74" fillId="25" borderId="97" xfId="1563" applyNumberFormat="1" applyFont="1" applyFill="1" applyBorder="1" applyAlignment="1">
      <alignment vertical="center" wrapText="1"/>
    </xf>
    <xf numFmtId="4" fontId="74" fillId="25" borderId="80" xfId="1563" applyNumberFormat="1" applyFont="1" applyFill="1" applyBorder="1" applyAlignment="1">
      <alignment vertical="center" wrapText="1"/>
    </xf>
    <xf numFmtId="4" fontId="61" fillId="16" borderId="75" xfId="1563" applyNumberFormat="1" applyFont="1" applyFill="1" applyBorder="1" applyAlignment="1">
      <alignment horizontal="center" vertical="center" wrapText="1"/>
    </xf>
    <xf numFmtId="4" fontId="61" fillId="16" borderId="29" xfId="1563" applyNumberFormat="1" applyFont="1" applyFill="1" applyBorder="1" applyAlignment="1">
      <alignment horizontal="center" vertical="center" wrapText="1"/>
    </xf>
    <xf numFmtId="4" fontId="61" fillId="31" borderId="8" xfId="1563" applyNumberFormat="1" applyFont="1" applyFill="1" applyBorder="1" applyAlignment="1">
      <alignment horizontal="center" vertical="center" wrapText="1"/>
    </xf>
    <xf numFmtId="0" fontId="5" fillId="31" borderId="8" xfId="1563" applyFill="1" applyBorder="1" applyAlignment="1">
      <alignment horizontal="center" vertical="center" wrapText="1"/>
    </xf>
    <xf numFmtId="0" fontId="88" fillId="0" borderId="0" xfId="1563" applyFont="1" applyAlignment="1">
      <alignment horizontal="center" vertical="center"/>
    </xf>
    <xf numFmtId="4" fontId="74" fillId="25" borderId="26" xfId="1563" applyNumberFormat="1" applyFont="1" applyFill="1" applyBorder="1" applyAlignment="1">
      <alignment vertical="center" wrapText="1"/>
    </xf>
    <xf numFmtId="4" fontId="74" fillId="25" borderId="71" xfId="1563" applyNumberFormat="1" applyFont="1" applyFill="1" applyBorder="1" applyAlignment="1">
      <alignment vertical="center" wrapText="1"/>
    </xf>
    <xf numFmtId="0" fontId="7" fillId="0" borderId="0" xfId="1" applyFont="1" applyBorder="1" applyAlignment="1">
      <alignment horizontal="center"/>
    </xf>
    <xf numFmtId="4" fontId="7" fillId="0" borderId="49" xfId="897" applyFont="1" applyBorder="1" applyAlignment="1">
      <alignment horizontal="center" vertical="center" wrapText="1"/>
    </xf>
    <xf numFmtId="4" fontId="7" fillId="0" borderId="51" xfId="897" applyFont="1" applyBorder="1" applyAlignment="1">
      <alignment horizontal="center" vertical="center" wrapText="1"/>
    </xf>
    <xf numFmtId="4" fontId="7" fillId="0" borderId="48" xfId="897" applyFont="1" applyBorder="1" applyAlignment="1">
      <alignment horizontal="center" vertical="center" wrapText="1"/>
    </xf>
    <xf numFmtId="4" fontId="7" fillId="0" borderId="50" xfId="897" applyFont="1" applyBorder="1" applyAlignment="1">
      <alignment horizontal="center" vertical="center" wrapText="1"/>
    </xf>
    <xf numFmtId="4" fontId="61" fillId="0" borderId="57" xfId="897" applyFont="1" applyBorder="1" applyAlignment="1">
      <alignment horizontal="center" vertical="top" wrapText="1"/>
    </xf>
    <xf numFmtId="4" fontId="61" fillId="0" borderId="13" xfId="897" applyFont="1" applyBorder="1" applyAlignment="1">
      <alignment horizontal="center" vertical="top" wrapText="1"/>
    </xf>
    <xf numFmtId="4" fontId="61" fillId="0" borderId="52" xfId="897" applyFont="1" applyBorder="1" applyAlignment="1">
      <alignment horizontal="center" vertical="top" wrapText="1"/>
    </xf>
    <xf numFmtId="4" fontId="67" fillId="0" borderId="0" xfId="897" applyFont="1" applyAlignment="1">
      <alignment horizontal="right" vertical="center"/>
    </xf>
    <xf numFmtId="4" fontId="61" fillId="0" borderId="0" xfId="897" applyFont="1" applyAlignment="1">
      <alignment horizontal="center"/>
    </xf>
    <xf numFmtId="0" fontId="63" fillId="0" borderId="0" xfId="0" applyFont="1" applyFill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799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74" fillId="0" borderId="4" xfId="0" applyFont="1" applyBorder="1" applyAlignment="1">
      <alignment horizontal="center" vertical="center" wrapText="1"/>
    </xf>
    <xf numFmtId="0" fontId="74" fillId="0" borderId="54" xfId="0" applyFont="1" applyBorder="1" applyAlignment="1">
      <alignment horizontal="center" vertical="center" wrapText="1"/>
    </xf>
    <xf numFmtId="0" fontId="74" fillId="0" borderId="5" xfId="0" applyFont="1" applyBorder="1" applyAlignment="1">
      <alignment horizontal="center" vertical="center" wrapText="1"/>
    </xf>
    <xf numFmtId="0" fontId="74" fillId="0" borderId="55" xfId="0" applyFont="1" applyBorder="1" applyAlignment="1">
      <alignment horizontal="center" vertical="center" wrapText="1"/>
    </xf>
    <xf numFmtId="0" fontId="74" fillId="0" borderId="5" xfId="0" quotePrefix="1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1" fillId="0" borderId="55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61" fillId="0" borderId="56" xfId="0" applyFont="1" applyBorder="1" applyAlignment="1">
      <alignment horizontal="center" vertical="center" wrapText="1"/>
    </xf>
    <xf numFmtId="0" fontId="74" fillId="0" borderId="60" xfId="0" applyFont="1" applyBorder="1" applyAlignment="1">
      <alignment horizontal="center" vertical="center" wrapText="1"/>
    </xf>
    <xf numFmtId="0" fontId="74" fillId="0" borderId="61" xfId="0" applyFont="1" applyBorder="1" applyAlignment="1">
      <alignment horizontal="center" vertical="center" wrapText="1"/>
    </xf>
    <xf numFmtId="0" fontId="74" fillId="0" borderId="63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61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</cellXfs>
  <cellStyles count="226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88"/>
    <cellStyle name="АктМТСН 3" xfId="1572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89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0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1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2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3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4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5"/>
    <cellStyle name="Индексы 3" xfId="1573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6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097"/>
    <cellStyle name="ИтогоАктБИМ 3" xfId="1574"/>
    <cellStyle name="ИтогоАктРесМет" xfId="750"/>
    <cellStyle name="ИтогоАктРесМет 2" xfId="1098"/>
    <cellStyle name="ИтогоАктРесМет 3" xfId="1575"/>
    <cellStyle name="ИтогоАктТекЦ" xfId="751"/>
    <cellStyle name="ИтогоБазЦ" xfId="752"/>
    <cellStyle name="ИтогоБИМ" xfId="753"/>
    <cellStyle name="ИтогоБИМ 2" xfId="1099"/>
    <cellStyle name="ИтогоБИМ 3" xfId="1576"/>
    <cellStyle name="ИтогоРесМет" xfId="754"/>
    <cellStyle name="ИтогоРесМет 2" xfId="1100"/>
    <cellStyle name="ИтогоРесМет 3" xfId="1577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1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2"/>
    <cellStyle name="ЛокСмМТСН" xfId="773"/>
    <cellStyle name="ЛокСмМТСН 2" xfId="1103"/>
    <cellStyle name="ЛокСмМТСН 3" xfId="1578"/>
    <cellStyle name="М29" xfId="774"/>
    <cellStyle name="М29 2" xfId="1104"/>
    <cellStyle name="М29 3" xfId="157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5"/>
    <cellStyle name="ОбСмета 3" xfId="1580"/>
    <cellStyle name="Обычный" xfId="0" builtinId="0"/>
    <cellStyle name="Обычный 10" xfId="798"/>
    <cellStyle name="Обычный 10 2" xfId="799"/>
    <cellStyle name="Обычный 10 2 2" xfId="1106"/>
    <cellStyle name="Обычный 10 2 3" xfId="1107"/>
    <cellStyle name="Обычный 10 3" xfId="800"/>
    <cellStyle name="Обычный 10 4" xfId="1581"/>
    <cellStyle name="Обычный 10_Индекс  ограждение мостов" xfId="1582"/>
    <cellStyle name="Обычный 100" xfId="1108"/>
    <cellStyle name="Обычный 1000" xfId="1583"/>
    <cellStyle name="Обычный 1001" xfId="1584"/>
    <cellStyle name="Обычный 1002" xfId="1585"/>
    <cellStyle name="Обычный 1003" xfId="1586"/>
    <cellStyle name="Обычный 1004" xfId="1587"/>
    <cellStyle name="Обычный 1005" xfId="1588"/>
    <cellStyle name="Обычный 1006" xfId="1589"/>
    <cellStyle name="Обычный 1007" xfId="1590"/>
    <cellStyle name="Обычный 1008" xfId="1591"/>
    <cellStyle name="Обычный 1009" xfId="1592"/>
    <cellStyle name="Обычный 101" xfId="1109"/>
    <cellStyle name="Обычный 1010" xfId="1593"/>
    <cellStyle name="Обычный 1011" xfId="1594"/>
    <cellStyle name="Обычный 1012" xfId="1595"/>
    <cellStyle name="Обычный 1013" xfId="1596"/>
    <cellStyle name="Обычный 1014" xfId="1597"/>
    <cellStyle name="Обычный 1015" xfId="1598"/>
    <cellStyle name="Обычный 1016" xfId="1599"/>
    <cellStyle name="Обычный 1017" xfId="1600"/>
    <cellStyle name="Обычный 1018" xfId="1601"/>
    <cellStyle name="Обычный 1019" xfId="1602"/>
    <cellStyle name="Обычный 102" xfId="1110"/>
    <cellStyle name="Обычный 1020" xfId="1603"/>
    <cellStyle name="Обычный 1021" xfId="1604"/>
    <cellStyle name="Обычный 1022" xfId="1605"/>
    <cellStyle name="Обычный 1023" xfId="1606"/>
    <cellStyle name="Обычный 1024" xfId="1607"/>
    <cellStyle name="Обычный 1025" xfId="1608"/>
    <cellStyle name="Обычный 1026" xfId="1609"/>
    <cellStyle name="Обычный 1027" xfId="1610"/>
    <cellStyle name="Обычный 1028" xfId="1611"/>
    <cellStyle name="Обычный 1029" xfId="1612"/>
    <cellStyle name="Обычный 103" xfId="1111"/>
    <cellStyle name="Обычный 1030" xfId="1613"/>
    <cellStyle name="Обычный 1031" xfId="1614"/>
    <cellStyle name="Обычный 1032" xfId="1615"/>
    <cellStyle name="Обычный 1033" xfId="1616"/>
    <cellStyle name="Обычный 1034" xfId="1617"/>
    <cellStyle name="Обычный 1035" xfId="1618"/>
    <cellStyle name="Обычный 1036" xfId="1619"/>
    <cellStyle name="Обычный 1037" xfId="1620"/>
    <cellStyle name="Обычный 1038" xfId="1621"/>
    <cellStyle name="Обычный 1039" xfId="1622"/>
    <cellStyle name="Обычный 104" xfId="1112"/>
    <cellStyle name="Обычный 1040" xfId="1623"/>
    <cellStyle name="Обычный 1041" xfId="1624"/>
    <cellStyle name="Обычный 1042" xfId="1625"/>
    <cellStyle name="Обычный 1043" xfId="1626"/>
    <cellStyle name="Обычный 1044" xfId="1627"/>
    <cellStyle name="Обычный 1045" xfId="1628"/>
    <cellStyle name="Обычный 1046" xfId="1629"/>
    <cellStyle name="Обычный 1047" xfId="1630"/>
    <cellStyle name="Обычный 1048" xfId="1631"/>
    <cellStyle name="Обычный 1049" xfId="1632"/>
    <cellStyle name="Обычный 105" xfId="1113"/>
    <cellStyle name="Обычный 1050" xfId="1633"/>
    <cellStyle name="Обычный 1051" xfId="1634"/>
    <cellStyle name="Обычный 1052" xfId="1635"/>
    <cellStyle name="Обычный 1053" xfId="1636"/>
    <cellStyle name="Обычный 1054" xfId="1637"/>
    <cellStyle name="Обычный 1055" xfId="1638"/>
    <cellStyle name="Обычный 1056" xfId="1639"/>
    <cellStyle name="Обычный 1057" xfId="1640"/>
    <cellStyle name="Обычный 1058" xfId="1641"/>
    <cellStyle name="Обычный 1059" xfId="1642"/>
    <cellStyle name="Обычный 106" xfId="1114"/>
    <cellStyle name="Обычный 1060" xfId="1643"/>
    <cellStyle name="Обычный 1061" xfId="1644"/>
    <cellStyle name="Обычный 1062" xfId="1645"/>
    <cellStyle name="Обычный 1063" xfId="1646"/>
    <cellStyle name="Обычный 1064" xfId="1647"/>
    <cellStyle name="Обычный 1065" xfId="1648"/>
    <cellStyle name="Обычный 1066" xfId="1649"/>
    <cellStyle name="Обычный 1067" xfId="1650"/>
    <cellStyle name="Обычный 1068" xfId="1651"/>
    <cellStyle name="Обычный 1069" xfId="1652"/>
    <cellStyle name="Обычный 107" xfId="1115"/>
    <cellStyle name="Обычный 1070" xfId="1653"/>
    <cellStyle name="Обычный 1071" xfId="1654"/>
    <cellStyle name="Обычный 1072" xfId="1655"/>
    <cellStyle name="Обычный 1073" xfId="1656"/>
    <cellStyle name="Обычный 1074" xfId="1657"/>
    <cellStyle name="Обычный 1075" xfId="1658"/>
    <cellStyle name="Обычный 1076" xfId="1659"/>
    <cellStyle name="Обычный 1077" xfId="1660"/>
    <cellStyle name="Обычный 1078" xfId="1661"/>
    <cellStyle name="Обычный 1079" xfId="1662"/>
    <cellStyle name="Обычный 108" xfId="1116"/>
    <cellStyle name="Обычный 1080" xfId="1663"/>
    <cellStyle name="Обычный 1081" xfId="1664"/>
    <cellStyle name="Обычный 1082" xfId="1665"/>
    <cellStyle name="Обычный 1083" xfId="1666"/>
    <cellStyle name="Обычный 1084" xfId="1667"/>
    <cellStyle name="Обычный 1085" xfId="1668"/>
    <cellStyle name="Обычный 1086" xfId="1669"/>
    <cellStyle name="Обычный 1087" xfId="1670"/>
    <cellStyle name="Обычный 1088" xfId="1671"/>
    <cellStyle name="Обычный 1089" xfId="1672"/>
    <cellStyle name="Обычный 109" xfId="801"/>
    <cellStyle name="Обычный 1090" xfId="1673"/>
    <cellStyle name="Обычный 1091" xfId="1674"/>
    <cellStyle name="Обычный 1092" xfId="1675"/>
    <cellStyle name="Обычный 1093" xfId="1676"/>
    <cellStyle name="Обычный 1094" xfId="1677"/>
    <cellStyle name="Обычный 1095" xfId="1678"/>
    <cellStyle name="Обычный 1096" xfId="1679"/>
    <cellStyle name="Обычный 1097" xfId="1680"/>
    <cellStyle name="Обычный 1098" xfId="1681"/>
    <cellStyle name="Обычный 1099" xfId="1682"/>
    <cellStyle name="Обычный 11" xfId="802"/>
    <cellStyle name="Обычный 11 2" xfId="803"/>
    <cellStyle name="Обычный 11_Новый формат приложения № 3 ( к договору) ответ на Ваши корр. 16.02." xfId="804"/>
    <cellStyle name="Обычный 110" xfId="1117"/>
    <cellStyle name="Обычный 1100" xfId="1683"/>
    <cellStyle name="Обычный 1101" xfId="1684"/>
    <cellStyle name="Обычный 1102" xfId="1685"/>
    <cellStyle name="Обычный 1103" xfId="1686"/>
    <cellStyle name="Обычный 1104" xfId="1687"/>
    <cellStyle name="Обычный 1105" xfId="1688"/>
    <cellStyle name="Обычный 1106" xfId="1689"/>
    <cellStyle name="Обычный 1107" xfId="1690"/>
    <cellStyle name="Обычный 1108" xfId="1691"/>
    <cellStyle name="Обычный 1109" xfId="1692"/>
    <cellStyle name="Обычный 111" xfId="1118"/>
    <cellStyle name="Обычный 1110" xfId="1693"/>
    <cellStyle name="Обычный 1111" xfId="1694"/>
    <cellStyle name="Обычный 1112" xfId="1695"/>
    <cellStyle name="Обычный 1113" xfId="1696"/>
    <cellStyle name="Обычный 1114" xfId="1697"/>
    <cellStyle name="Обычный 1115" xfId="1698"/>
    <cellStyle name="Обычный 1116" xfId="1699"/>
    <cellStyle name="Обычный 1117" xfId="1700"/>
    <cellStyle name="Обычный 1118" xfId="1701"/>
    <cellStyle name="Обычный 1119" xfId="1702"/>
    <cellStyle name="Обычный 112" xfId="1119"/>
    <cellStyle name="Обычный 1120" xfId="1703"/>
    <cellStyle name="Обычный 1121" xfId="1704"/>
    <cellStyle name="Обычный 1122" xfId="1705"/>
    <cellStyle name="Обычный 1123" xfId="1706"/>
    <cellStyle name="Обычный 1124" xfId="1707"/>
    <cellStyle name="Обычный 1125" xfId="1708"/>
    <cellStyle name="Обычный 1126" xfId="1709"/>
    <cellStyle name="Обычный 1127" xfId="1710"/>
    <cellStyle name="Обычный 1128" xfId="1711"/>
    <cellStyle name="Обычный 1129" xfId="1712"/>
    <cellStyle name="Обычный 113" xfId="1120"/>
    <cellStyle name="Обычный 1130" xfId="1713"/>
    <cellStyle name="Обычный 1131" xfId="1714"/>
    <cellStyle name="Обычный 1132" xfId="1715"/>
    <cellStyle name="Обычный 1133" xfId="1716"/>
    <cellStyle name="Обычный 1134" xfId="1717"/>
    <cellStyle name="Обычный 1135" xfId="1718"/>
    <cellStyle name="Обычный 1136" xfId="1719"/>
    <cellStyle name="Обычный 1137" xfId="1720"/>
    <cellStyle name="Обычный 1138" xfId="1721"/>
    <cellStyle name="Обычный 1139" xfId="1722"/>
    <cellStyle name="Обычный 114" xfId="1121"/>
    <cellStyle name="Обычный 1140" xfId="1723"/>
    <cellStyle name="Обычный 1141" xfId="1724"/>
    <cellStyle name="Обычный 1142" xfId="1725"/>
    <cellStyle name="Обычный 1143" xfId="1726"/>
    <cellStyle name="Обычный 1144" xfId="1727"/>
    <cellStyle name="Обычный 1145" xfId="1728"/>
    <cellStyle name="Обычный 1146" xfId="1729"/>
    <cellStyle name="Обычный 1147" xfId="1730"/>
    <cellStyle name="Обычный 1148" xfId="1731"/>
    <cellStyle name="Обычный 1149" xfId="1732"/>
    <cellStyle name="Обычный 115" xfId="1122"/>
    <cellStyle name="Обычный 1150" xfId="1733"/>
    <cellStyle name="Обычный 1151" xfId="1734"/>
    <cellStyle name="Обычный 1152" xfId="1735"/>
    <cellStyle name="Обычный 1153" xfId="1736"/>
    <cellStyle name="Обычный 1154" xfId="1737"/>
    <cellStyle name="Обычный 1155" xfId="1738"/>
    <cellStyle name="Обычный 1156" xfId="1739"/>
    <cellStyle name="Обычный 1157" xfId="1740"/>
    <cellStyle name="Обычный 1158" xfId="1741"/>
    <cellStyle name="Обычный 116" xfId="1123"/>
    <cellStyle name="Обычный 117" xfId="1124"/>
    <cellStyle name="Обычный 118" xfId="1125"/>
    <cellStyle name="Обычный 119" xfId="1126"/>
    <cellStyle name="Обычный 12" xfId="805"/>
    <cellStyle name="Обычный 12 2" xfId="806"/>
    <cellStyle name="Обычный 12 3" xfId="1563"/>
    <cellStyle name="Обычный 120" xfId="1127"/>
    <cellStyle name="Обычный 121" xfId="1128"/>
    <cellStyle name="Обычный 122" xfId="1129"/>
    <cellStyle name="Обычный 123" xfId="807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8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9"/>
    <cellStyle name="Обычный 139" xfId="1144"/>
    <cellStyle name="Обычный 14" xfId="810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1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2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3"/>
    <cellStyle name="Обычный 167" xfId="1171"/>
    <cellStyle name="Обычный 168" xfId="1172"/>
    <cellStyle name="Обычный 169" xfId="1173"/>
    <cellStyle name="Обычный 17" xfId="814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5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6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7"/>
    <cellStyle name="Обычный 2 10" xfId="1204"/>
    <cellStyle name="Обычный 2 11" xfId="1742"/>
    <cellStyle name="Обычный 2 2" xfId="818"/>
    <cellStyle name="Обычный 2 2 2" xfId="819"/>
    <cellStyle name="Обычный 2 2 2 2" xfId="820"/>
    <cellStyle name="Обычный 2 2 2 2 2" xfId="821"/>
    <cellStyle name="Обычный 2 2 2 2 2 2" xfId="822"/>
    <cellStyle name="Обычный 2 2 2 2 2 2 2" xfId="823"/>
    <cellStyle name="Обычный 2 2 2 2 2 2 2 2" xfId="824"/>
    <cellStyle name="Обычный 2 2 2 2 2 2 2 2 2" xfId="825"/>
    <cellStyle name="Обычный 2 2 2 2 2 2 2 2 2 2" xfId="826"/>
    <cellStyle name="Обычный 2 2 2 2 2 2 2 2 2 3" xfId="827"/>
    <cellStyle name="Обычный 2 2 2 2 2 2 2 2 3" xfId="828"/>
    <cellStyle name="Обычный 2 2 2 2 2 2 2 2 4" xfId="829"/>
    <cellStyle name="Обычный 2 2 2 2 2 2 2 2 5" xfId="830"/>
    <cellStyle name="Обычный 2 2 2 2 2 2 2 2 6" xfId="831"/>
    <cellStyle name="Обычный 2 2 2 2 2 2 2 3" xfId="832"/>
    <cellStyle name="Обычный 2 2 2 2 2 2 2 3 2" xfId="833"/>
    <cellStyle name="Обычный 2 2 2 2 2 2 2 3 3" xfId="834"/>
    <cellStyle name="Обычный 2 2 2 2 2 2 2 4" xfId="835"/>
    <cellStyle name="Обычный 2 2 2 2 2 2 2 5" xfId="836"/>
    <cellStyle name="Обычный 2 2 2 2 2 2 2 6" xfId="837"/>
    <cellStyle name="Обычный 2 2 2 2 2 2 3" xfId="838"/>
    <cellStyle name="Обычный 2 2 2 2 2 2 4" xfId="839"/>
    <cellStyle name="Обычный 2 2 2 2 2 2 4 2" xfId="840"/>
    <cellStyle name="Обычный 2 2 2 2 2 2 4 3" xfId="841"/>
    <cellStyle name="Обычный 2 2 2 2 2 2 5" xfId="842"/>
    <cellStyle name="Обычный 2 2 2 2 2 2 6" xfId="843"/>
    <cellStyle name="Обычный 2 2 2 2 2 2 7" xfId="844"/>
    <cellStyle name="Обычный 2 2 2 2 2 3" xfId="845"/>
    <cellStyle name="Обычный 2 2 2 2 2 3 2" xfId="846"/>
    <cellStyle name="Обычный 2 2 2 2 2 4" xfId="847"/>
    <cellStyle name="Обычный 2 2 2 2 2 4 2" xfId="848"/>
    <cellStyle name="Обычный 2 2 2 2 2 4 3" xfId="849"/>
    <cellStyle name="Обычный 2 2 2 2 2 5" xfId="850"/>
    <cellStyle name="Обычный 2 2 2 2 2 6" xfId="851"/>
    <cellStyle name="Обычный 2 2 2 2 2 7" xfId="852"/>
    <cellStyle name="Обычный 2 2 2 2 2_Индекс  ограждение мостов" xfId="1743"/>
    <cellStyle name="Обычный 2 2 2 2 3" xfId="853"/>
    <cellStyle name="Обычный 2 2 2 2 3 2" xfId="854"/>
    <cellStyle name="Обычный 2 2 2 2 4" xfId="855"/>
    <cellStyle name="Обычный 2 2 2 2 4 2" xfId="856"/>
    <cellStyle name="Обычный 2 2 2 2 4 3" xfId="857"/>
    <cellStyle name="Обычный 2 2 2 2 5" xfId="858"/>
    <cellStyle name="Обычный 2 2 2 2 6" xfId="859"/>
    <cellStyle name="Обычный 2 2 2 2 7" xfId="860"/>
    <cellStyle name="Обычный 2 2 2 3" xfId="861"/>
    <cellStyle name="Обычный 2 2 2 4" xfId="862"/>
    <cellStyle name="Обычный 2 2 2 4 2" xfId="863"/>
    <cellStyle name="Обычный 2 2 2 5" xfId="864"/>
    <cellStyle name="Обычный 2 2 2 5 2" xfId="865"/>
    <cellStyle name="Обычный 2 2 2 5 3" xfId="866"/>
    <cellStyle name="Обычный 2 2 2 6" xfId="867"/>
    <cellStyle name="Обычный 2 2 2 7" xfId="868"/>
    <cellStyle name="Обычный 2 2 2 8" xfId="869"/>
    <cellStyle name="Обычный 2 2 2_Индекс  ограждение мостов" xfId="1744"/>
    <cellStyle name="Обычный 2 2 3" xfId="870"/>
    <cellStyle name="Обычный 2 2 3 2" xfId="871"/>
    <cellStyle name="Обычный 2 2 3 3" xfId="872"/>
    <cellStyle name="Обычный 2 2 3 4" xfId="873"/>
    <cellStyle name="Обычный 2 2 3_индекс ПРБ 19 тайл" xfId="1205"/>
    <cellStyle name="Обычный 2 2 4" xfId="874"/>
    <cellStyle name="Обычный 2 2 4 2" xfId="875"/>
    <cellStyle name="Обычный 2 2 4 2 2" xfId="876"/>
    <cellStyle name="Обычный 2 2 4 2 3" xfId="877"/>
    <cellStyle name="Обычный 2 2 4 2 4" xfId="878"/>
    <cellStyle name="Обычный 2 2 4 2_индекс ПРБ 19 тайл" xfId="1206"/>
    <cellStyle name="Обычный 2 2 4 3" xfId="879"/>
    <cellStyle name="Обычный 2 2 4 4" xfId="880"/>
    <cellStyle name="Обычный 2 2 4_индекс ПРБ 19 тайл" xfId="1207"/>
    <cellStyle name="Обычный 2 2 5" xfId="881"/>
    <cellStyle name="Обычный 2 2 5 2" xfId="882"/>
    <cellStyle name="Обычный 2 2 5 3" xfId="883"/>
    <cellStyle name="Обычный 2 2 6" xfId="884"/>
    <cellStyle name="Обычный 2 2 7" xfId="885"/>
    <cellStyle name="Обычный 2 2 8" xfId="886"/>
    <cellStyle name="Обычный 2 2_Егоза" xfId="887"/>
    <cellStyle name="Обычный 2 3" xfId="888"/>
    <cellStyle name="Обычный 2 3 2" xfId="889"/>
    <cellStyle name="Обычный 2 3 3" xfId="890"/>
    <cellStyle name="Обычный 2 3 4" xfId="891"/>
    <cellStyle name="Обычный 2 3_индекс ПРБ 19 тайл" xfId="1208"/>
    <cellStyle name="Обычный 2 4" xfId="892"/>
    <cellStyle name="Обычный 2 5" xfId="893"/>
    <cellStyle name="Обычный 2 6" xfId="894"/>
    <cellStyle name="Обычный 2 7" xfId="895"/>
    <cellStyle name="Обычный 2 8" xfId="1745"/>
    <cellStyle name="Обычный 2 9" xfId="1746"/>
    <cellStyle name="Обычный 2_4С- МФС Чистинное индекс пересчет" xfId="896"/>
    <cellStyle name="Обычный 2_Индекс РУ 3 №3 " xfId="897"/>
    <cellStyle name="Обычный 20" xfId="898"/>
    <cellStyle name="Обычный 200" xfId="1209"/>
    <cellStyle name="Обычный 201" xfId="1210"/>
    <cellStyle name="Обычный 202" xfId="1211"/>
    <cellStyle name="Обычный 203" xfId="1212"/>
    <cellStyle name="Обычный 204" xfId="1213"/>
    <cellStyle name="Обычный 205" xfId="1214"/>
    <cellStyle name="Обычный 206" xfId="1215"/>
    <cellStyle name="Обычный 207" xfId="1216"/>
    <cellStyle name="Обычный 208" xfId="1217"/>
    <cellStyle name="Обычный 209" xfId="1218"/>
    <cellStyle name="Обычный 21" xfId="899"/>
    <cellStyle name="Обычный 210" xfId="1219"/>
    <cellStyle name="Обычный 211" xfId="1220"/>
    <cellStyle name="Обычный 212" xfId="1221"/>
    <cellStyle name="Обычный 213" xfId="1222"/>
    <cellStyle name="Обычный 214" xfId="1223"/>
    <cellStyle name="Обычный 215" xfId="1224"/>
    <cellStyle name="Обычный 216" xfId="1225"/>
    <cellStyle name="Обычный 217" xfId="1226"/>
    <cellStyle name="Обычный 218" xfId="1227"/>
    <cellStyle name="Обычный 219" xfId="1228"/>
    <cellStyle name="Обычный 22" xfId="900"/>
    <cellStyle name="Обычный 220" xfId="1229"/>
    <cellStyle name="Обычный 221" xfId="1230"/>
    <cellStyle name="Обычный 222" xfId="1231"/>
    <cellStyle name="Обычный 223" xfId="1232"/>
    <cellStyle name="Обычный 224" xfId="1233"/>
    <cellStyle name="Обычный 225" xfId="1234"/>
    <cellStyle name="Обычный 226" xfId="1235"/>
    <cellStyle name="Обычный 227" xfId="1236"/>
    <cellStyle name="Обычный 228" xfId="1237"/>
    <cellStyle name="Обычный 229" xfId="1238"/>
    <cellStyle name="Обычный 23" xfId="901"/>
    <cellStyle name="Обычный 230" xfId="1239"/>
    <cellStyle name="Обычный 231" xfId="1240"/>
    <cellStyle name="Обычный 232" xfId="1241"/>
    <cellStyle name="Обычный 233" xfId="1242"/>
    <cellStyle name="Обычный 234" xfId="1243"/>
    <cellStyle name="Обычный 235" xfId="1244"/>
    <cellStyle name="Обычный 236" xfId="1245"/>
    <cellStyle name="Обычный 237" xfId="1246"/>
    <cellStyle name="Обычный 238" xfId="1247"/>
    <cellStyle name="Обычный 239" xfId="1248"/>
    <cellStyle name="Обычный 24" xfId="902"/>
    <cellStyle name="Обычный 240" xfId="1249"/>
    <cellStyle name="Обычный 241" xfId="1250"/>
    <cellStyle name="Обычный 242" xfId="1251"/>
    <cellStyle name="Обычный 243" xfId="1252"/>
    <cellStyle name="Обычный 244" xfId="1253"/>
    <cellStyle name="Обычный 245" xfId="1254"/>
    <cellStyle name="Обычный 246" xfId="1255"/>
    <cellStyle name="Обычный 247" xfId="1256"/>
    <cellStyle name="Обычный 248" xfId="1257"/>
    <cellStyle name="Обычный 249" xfId="1258"/>
    <cellStyle name="Обычный 25" xfId="903"/>
    <cellStyle name="Обычный 250" xfId="1259"/>
    <cellStyle name="Обычный 251" xfId="1260"/>
    <cellStyle name="Обычный 252" xfId="1261"/>
    <cellStyle name="Обычный 253" xfId="1262"/>
    <cellStyle name="Обычный 254" xfId="1263"/>
    <cellStyle name="Обычный 255" xfId="1264"/>
    <cellStyle name="Обычный 256" xfId="1265"/>
    <cellStyle name="Обычный 257" xfId="1266"/>
    <cellStyle name="Обычный 258" xfId="1267"/>
    <cellStyle name="Обычный 259" xfId="1268"/>
    <cellStyle name="Обычный 26" xfId="904"/>
    <cellStyle name="Обычный 260" xfId="1269"/>
    <cellStyle name="Обычный 261" xfId="1270"/>
    <cellStyle name="Обычный 262" xfId="1271"/>
    <cellStyle name="Обычный 263" xfId="1272"/>
    <cellStyle name="Обычный 264" xfId="1273"/>
    <cellStyle name="Обычный 265" xfId="1274"/>
    <cellStyle name="Обычный 266" xfId="1275"/>
    <cellStyle name="Обычный 267" xfId="1276"/>
    <cellStyle name="Обычный 268" xfId="1277"/>
    <cellStyle name="Обычный 269" xfId="1278"/>
    <cellStyle name="Обычный 27" xfId="905"/>
    <cellStyle name="Обычный 270" xfId="1279"/>
    <cellStyle name="Обычный 271" xfId="1280"/>
    <cellStyle name="Обычный 272" xfId="1281"/>
    <cellStyle name="Обычный 273" xfId="1282"/>
    <cellStyle name="Обычный 274" xfId="1283"/>
    <cellStyle name="Обычный 275" xfId="1284"/>
    <cellStyle name="Обычный 276" xfId="1285"/>
    <cellStyle name="Обычный 277" xfId="1286"/>
    <cellStyle name="Обычный 278" xfId="1287"/>
    <cellStyle name="Обычный 279" xfId="1288"/>
    <cellStyle name="Обычный 28" xfId="906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907"/>
    <cellStyle name="Обычный 290" xfId="1299"/>
    <cellStyle name="Обычный 291" xfId="1300"/>
    <cellStyle name="Обычный 292" xfId="1301"/>
    <cellStyle name="Обычный 293" xfId="1302"/>
    <cellStyle name="Обычный 294" xfId="1303"/>
    <cellStyle name="Обычный 295" xfId="1304"/>
    <cellStyle name="Обычный 296" xfId="1305"/>
    <cellStyle name="Обычный 297" xfId="1306"/>
    <cellStyle name="Обычный 298" xfId="1307"/>
    <cellStyle name="Обычный 299" xfId="1308"/>
    <cellStyle name="Обычный 3" xfId="908"/>
    <cellStyle name="Обычный 3 2" xfId="909"/>
    <cellStyle name="Обычный 3 2 2" xfId="910"/>
    <cellStyle name="Обычный 3 2 3" xfId="911"/>
    <cellStyle name="Обычный 3 2 4" xfId="912"/>
    <cellStyle name="Обычный 3 2_Заявка 19, 69, 54" xfId="1309"/>
    <cellStyle name="Обычный 3 3" xfId="913"/>
    <cellStyle name="Обычный 3 3 2" xfId="914"/>
    <cellStyle name="Обычный 3 3 3" xfId="915"/>
    <cellStyle name="Обычный 3 3 4" xfId="916"/>
    <cellStyle name="Обычный 3 3_Заявка 19, 69, 54" xfId="1310"/>
    <cellStyle name="Обычный 3 4" xfId="917"/>
    <cellStyle name="Обычный 3 4 2" xfId="918"/>
    <cellStyle name="Обычный 3 4 3" xfId="919"/>
    <cellStyle name="Обычный 3 4_Егоза" xfId="920"/>
    <cellStyle name="Обычный 3 5" xfId="921"/>
    <cellStyle name="Обычный 3 5 2" xfId="922"/>
    <cellStyle name="Обычный 3 5 3" xfId="923"/>
    <cellStyle name="Обычный 3 5_Егоза" xfId="924"/>
    <cellStyle name="Обычный 3 6" xfId="925"/>
    <cellStyle name="Обычный 3 6 2" xfId="926"/>
    <cellStyle name="Обычный 3 6 3" xfId="927"/>
    <cellStyle name="Обычный 3 6_Егоза" xfId="928"/>
    <cellStyle name="Обычный 3 7" xfId="929"/>
    <cellStyle name="Обычный 3 7 2" xfId="930"/>
    <cellStyle name="Обычный 3 7 3" xfId="931"/>
    <cellStyle name="Обычный 3 7_Егоза" xfId="932"/>
    <cellStyle name="Обычный 3 8" xfId="933"/>
    <cellStyle name="Обычный 3 9" xfId="934"/>
    <cellStyle name="Обычный 3_Егоза" xfId="935"/>
    <cellStyle name="Обычный 30" xfId="936"/>
    <cellStyle name="Обычный 300" xfId="1311"/>
    <cellStyle name="Обычный 301" xfId="1312"/>
    <cellStyle name="Обычный 302" xfId="1313"/>
    <cellStyle name="Обычный 303" xfId="1314"/>
    <cellStyle name="Обычный 304" xfId="1315"/>
    <cellStyle name="Обычный 305" xfId="1316"/>
    <cellStyle name="Обычный 306" xfId="1317"/>
    <cellStyle name="Обычный 307" xfId="1318"/>
    <cellStyle name="Обычный 308" xfId="1319"/>
    <cellStyle name="Обычный 309" xfId="1320"/>
    <cellStyle name="Обычный 31" xfId="937"/>
    <cellStyle name="Обычный 310" xfId="1321"/>
    <cellStyle name="Обычный 311" xfId="1322"/>
    <cellStyle name="Обычный 312" xfId="1323"/>
    <cellStyle name="Обычный 313" xfId="1324"/>
    <cellStyle name="Обычный 314" xfId="1325"/>
    <cellStyle name="Обычный 315" xfId="1326"/>
    <cellStyle name="Обычный 316" xfId="1327"/>
    <cellStyle name="Обычный 317" xfId="1328"/>
    <cellStyle name="Обычный 318" xfId="1329"/>
    <cellStyle name="Обычный 319" xfId="1330"/>
    <cellStyle name="Обычный 32" xfId="938"/>
    <cellStyle name="Обычный 320" xfId="1331"/>
    <cellStyle name="Обычный 321" xfId="1332"/>
    <cellStyle name="Обычный 322" xfId="1333"/>
    <cellStyle name="Обычный 323" xfId="1334"/>
    <cellStyle name="Обычный 324" xfId="1335"/>
    <cellStyle name="Обычный 325" xfId="1336"/>
    <cellStyle name="Обычный 326" xfId="1337"/>
    <cellStyle name="Обычный 327" xfId="1338"/>
    <cellStyle name="Обычный 328" xfId="1339"/>
    <cellStyle name="Обычный 329" xfId="1340"/>
    <cellStyle name="Обычный 33" xfId="1087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9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40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41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2"/>
    <cellStyle name="Обычный 4 2" xfId="943"/>
    <cellStyle name="Обычный 4 3" xfId="944"/>
    <cellStyle name="Обычный 4 3 2" xfId="945"/>
    <cellStyle name="Обычный 4 4" xfId="946"/>
    <cellStyle name="Обычный 40" xfId="947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8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9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50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51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2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3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4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747"/>
    <cellStyle name="Обычный 495" xfId="1748"/>
    <cellStyle name="Обычный 496" xfId="1749"/>
    <cellStyle name="Обычный 497" xfId="1750"/>
    <cellStyle name="Обычный 498" xfId="1751"/>
    <cellStyle name="Обычный 499" xfId="1752"/>
    <cellStyle name="Обычный 5" xfId="955"/>
    <cellStyle name="Обычный 50" xfId="956"/>
    <cellStyle name="Обычный 500" xfId="1753"/>
    <cellStyle name="Обычный 501" xfId="1754"/>
    <cellStyle name="Обычный 502" xfId="1755"/>
    <cellStyle name="Обычный 503" xfId="1756"/>
    <cellStyle name="Обычный 504" xfId="1757"/>
    <cellStyle name="Обычный 505" xfId="1758"/>
    <cellStyle name="Обычный 506" xfId="1759"/>
    <cellStyle name="Обычный 507" xfId="1760"/>
    <cellStyle name="Обычный 508" xfId="1761"/>
    <cellStyle name="Обычный 509" xfId="1762"/>
    <cellStyle name="Обычный 51" xfId="1510"/>
    <cellStyle name="Обычный 510" xfId="1763"/>
    <cellStyle name="Обычный 511" xfId="1764"/>
    <cellStyle name="Обычный 512" xfId="1765"/>
    <cellStyle name="Обычный 513" xfId="1766"/>
    <cellStyle name="Обычный 514" xfId="1767"/>
    <cellStyle name="Обычный 515" xfId="1768"/>
    <cellStyle name="Обычный 516" xfId="1769"/>
    <cellStyle name="Обычный 517" xfId="1770"/>
    <cellStyle name="Обычный 518" xfId="1771"/>
    <cellStyle name="Обычный 519" xfId="1772"/>
    <cellStyle name="Обычный 52" xfId="1511"/>
    <cellStyle name="Обычный 520" xfId="1773"/>
    <cellStyle name="Обычный 521" xfId="1774"/>
    <cellStyle name="Обычный 522" xfId="1775"/>
    <cellStyle name="Обычный 523" xfId="1776"/>
    <cellStyle name="Обычный 524" xfId="1777"/>
    <cellStyle name="Обычный 525" xfId="1778"/>
    <cellStyle name="Обычный 526" xfId="1779"/>
    <cellStyle name="Обычный 527" xfId="1780"/>
    <cellStyle name="Обычный 528" xfId="1781"/>
    <cellStyle name="Обычный 529" xfId="1782"/>
    <cellStyle name="Обычный 53" xfId="1512"/>
    <cellStyle name="Обычный 530" xfId="1783"/>
    <cellStyle name="Обычный 531" xfId="1784"/>
    <cellStyle name="Обычный 532" xfId="1785"/>
    <cellStyle name="Обычный 533" xfId="1786"/>
    <cellStyle name="Обычный 534" xfId="1787"/>
    <cellStyle name="Обычный 535" xfId="1788"/>
    <cellStyle name="Обычный 536" xfId="1789"/>
    <cellStyle name="Обычный 537" xfId="1790"/>
    <cellStyle name="Обычный 538" xfId="1791"/>
    <cellStyle name="Обычный 539" xfId="1792"/>
    <cellStyle name="Обычный 54" xfId="1513"/>
    <cellStyle name="Обычный 540" xfId="1793"/>
    <cellStyle name="Обычный 541" xfId="1794"/>
    <cellStyle name="Обычный 542" xfId="1795"/>
    <cellStyle name="Обычный 543" xfId="1796"/>
    <cellStyle name="Обычный 544" xfId="1797"/>
    <cellStyle name="Обычный 545" xfId="1798"/>
    <cellStyle name="Обычный 546" xfId="1799"/>
    <cellStyle name="Обычный 547" xfId="1800"/>
    <cellStyle name="Обычный 548" xfId="1801"/>
    <cellStyle name="Обычный 549" xfId="1802"/>
    <cellStyle name="Обычный 55" xfId="957"/>
    <cellStyle name="Обычный 550" xfId="1803"/>
    <cellStyle name="Обычный 551" xfId="1804"/>
    <cellStyle name="Обычный 552" xfId="1805"/>
    <cellStyle name="Обычный 553" xfId="1806"/>
    <cellStyle name="Обычный 554" xfId="1807"/>
    <cellStyle name="Обычный 555" xfId="1808"/>
    <cellStyle name="Обычный 556" xfId="1809"/>
    <cellStyle name="Обычный 557" xfId="1810"/>
    <cellStyle name="Обычный 558" xfId="1811"/>
    <cellStyle name="Обычный 559" xfId="1812"/>
    <cellStyle name="Обычный 56" xfId="1514"/>
    <cellStyle name="Обычный 560" xfId="1813"/>
    <cellStyle name="Обычный 561" xfId="1814"/>
    <cellStyle name="Обычный 562" xfId="1815"/>
    <cellStyle name="Обычный 563" xfId="1816"/>
    <cellStyle name="Обычный 564" xfId="1817"/>
    <cellStyle name="Обычный 565" xfId="1818"/>
    <cellStyle name="Обычный 566" xfId="1819"/>
    <cellStyle name="Обычный 567" xfId="1820"/>
    <cellStyle name="Обычный 568" xfId="1821"/>
    <cellStyle name="Обычный 569" xfId="1822"/>
    <cellStyle name="Обычный 57" xfId="1515"/>
    <cellStyle name="Обычный 570" xfId="1823"/>
    <cellStyle name="Обычный 571" xfId="1824"/>
    <cellStyle name="Обычный 572" xfId="1825"/>
    <cellStyle name="Обычный 573" xfId="1826"/>
    <cellStyle name="Обычный 574" xfId="1827"/>
    <cellStyle name="Обычный 575" xfId="1828"/>
    <cellStyle name="Обычный 576" xfId="1829"/>
    <cellStyle name="Обычный 577" xfId="1830"/>
    <cellStyle name="Обычный 578" xfId="1831"/>
    <cellStyle name="Обычный 579" xfId="1832"/>
    <cellStyle name="Обычный 58" xfId="1516"/>
    <cellStyle name="Обычный 580" xfId="1833"/>
    <cellStyle name="Обычный 581" xfId="1834"/>
    <cellStyle name="Обычный 582" xfId="1835"/>
    <cellStyle name="Обычный 583" xfId="1836"/>
    <cellStyle name="Обычный 584" xfId="1837"/>
    <cellStyle name="Обычный 585" xfId="1838"/>
    <cellStyle name="Обычный 586" xfId="1839"/>
    <cellStyle name="Обычный 587" xfId="1840"/>
    <cellStyle name="Обычный 588" xfId="1841"/>
    <cellStyle name="Обычный 589" xfId="1842"/>
    <cellStyle name="Обычный 59" xfId="1517"/>
    <cellStyle name="Обычный 59 2" xfId="1843"/>
    <cellStyle name="Обычный 590" xfId="1844"/>
    <cellStyle name="Обычный 591" xfId="1845"/>
    <cellStyle name="Обычный 592" xfId="1846"/>
    <cellStyle name="Обычный 593" xfId="1847"/>
    <cellStyle name="Обычный 594" xfId="1848"/>
    <cellStyle name="Обычный 595" xfId="1849"/>
    <cellStyle name="Обычный 596" xfId="1850"/>
    <cellStyle name="Обычный 597" xfId="1851"/>
    <cellStyle name="Обычный 598" xfId="1852"/>
    <cellStyle name="Обычный 599" xfId="1853"/>
    <cellStyle name="Обычный 6" xfId="958"/>
    <cellStyle name="Обычный 6 2" xfId="959"/>
    <cellStyle name="Обычный 6 3" xfId="960"/>
    <cellStyle name="Обычный 6 4" xfId="961"/>
    <cellStyle name="Обычный 6 5" xfId="962"/>
    <cellStyle name="Обычный 6 6" xfId="963"/>
    <cellStyle name="Обычный 6_Баграс 2" xfId="964"/>
    <cellStyle name="Обычный 60" xfId="1518"/>
    <cellStyle name="Обычный 600" xfId="1854"/>
    <cellStyle name="Обычный 601" xfId="1855"/>
    <cellStyle name="Обычный 602" xfId="1856"/>
    <cellStyle name="Обычный 603" xfId="1857"/>
    <cellStyle name="Обычный 604" xfId="1858"/>
    <cellStyle name="Обычный 605" xfId="1859"/>
    <cellStyle name="Обычный 606" xfId="1860"/>
    <cellStyle name="Обычный 607" xfId="1861"/>
    <cellStyle name="Обычный 608" xfId="1862"/>
    <cellStyle name="Обычный 609" xfId="1863"/>
    <cellStyle name="Обычный 61" xfId="965"/>
    <cellStyle name="Обычный 610" xfId="1864"/>
    <cellStyle name="Обычный 611" xfId="1865"/>
    <cellStyle name="Обычный 612" xfId="1866"/>
    <cellStyle name="Обычный 613" xfId="1867"/>
    <cellStyle name="Обычный 614" xfId="1868"/>
    <cellStyle name="Обычный 615" xfId="1869"/>
    <cellStyle name="Обычный 616" xfId="1870"/>
    <cellStyle name="Обычный 617" xfId="1871"/>
    <cellStyle name="Обычный 618" xfId="1872"/>
    <cellStyle name="Обычный 619" xfId="1873"/>
    <cellStyle name="Обычный 62" xfId="1519"/>
    <cellStyle name="Обычный 620" xfId="1874"/>
    <cellStyle name="Обычный 621" xfId="1875"/>
    <cellStyle name="Обычный 622" xfId="1876"/>
    <cellStyle name="Обычный 623" xfId="1877"/>
    <cellStyle name="Обычный 624" xfId="1878"/>
    <cellStyle name="Обычный 625" xfId="1879"/>
    <cellStyle name="Обычный 626" xfId="1880"/>
    <cellStyle name="Обычный 627" xfId="1881"/>
    <cellStyle name="Обычный 628" xfId="1882"/>
    <cellStyle name="Обычный 629" xfId="1883"/>
    <cellStyle name="Обычный 63" xfId="1520"/>
    <cellStyle name="Обычный 630" xfId="1884"/>
    <cellStyle name="Обычный 631" xfId="1885"/>
    <cellStyle name="Обычный 632" xfId="1886"/>
    <cellStyle name="Обычный 633" xfId="1887"/>
    <cellStyle name="Обычный 634" xfId="1888"/>
    <cellStyle name="Обычный 635" xfId="1889"/>
    <cellStyle name="Обычный 636" xfId="1890"/>
    <cellStyle name="Обычный 637" xfId="1891"/>
    <cellStyle name="Обычный 638" xfId="1892"/>
    <cellStyle name="Обычный 639" xfId="1893"/>
    <cellStyle name="Обычный 64" xfId="1521"/>
    <cellStyle name="Обычный 640" xfId="1894"/>
    <cellStyle name="Обычный 641" xfId="1895"/>
    <cellStyle name="Обычный 642" xfId="1896"/>
    <cellStyle name="Обычный 643" xfId="1897"/>
    <cellStyle name="Обычный 644" xfId="1898"/>
    <cellStyle name="Обычный 645" xfId="1899"/>
    <cellStyle name="Обычный 646" xfId="1900"/>
    <cellStyle name="Обычный 647" xfId="1901"/>
    <cellStyle name="Обычный 648" xfId="1902"/>
    <cellStyle name="Обычный 649" xfId="1903"/>
    <cellStyle name="Обычный 65" xfId="1522"/>
    <cellStyle name="Обычный 650" xfId="1904"/>
    <cellStyle name="Обычный 651" xfId="1905"/>
    <cellStyle name="Обычный 652" xfId="1906"/>
    <cellStyle name="Обычный 653" xfId="1907"/>
    <cellStyle name="Обычный 654" xfId="1908"/>
    <cellStyle name="Обычный 655" xfId="1909"/>
    <cellStyle name="Обычный 656" xfId="1910"/>
    <cellStyle name="Обычный 657" xfId="1911"/>
    <cellStyle name="Обычный 658" xfId="1912"/>
    <cellStyle name="Обычный 659" xfId="1913"/>
    <cellStyle name="Обычный 66" xfId="1523"/>
    <cellStyle name="Обычный 660" xfId="1914"/>
    <cellStyle name="Обычный 661" xfId="1915"/>
    <cellStyle name="Обычный 662" xfId="1916"/>
    <cellStyle name="Обычный 663" xfId="1917"/>
    <cellStyle name="Обычный 664" xfId="1918"/>
    <cellStyle name="Обычный 665" xfId="1919"/>
    <cellStyle name="Обычный 666" xfId="1920"/>
    <cellStyle name="Обычный 667" xfId="1921"/>
    <cellStyle name="Обычный 668" xfId="1922"/>
    <cellStyle name="Обычный 669" xfId="1923"/>
    <cellStyle name="Обычный 67" xfId="1524"/>
    <cellStyle name="Обычный 670" xfId="1924"/>
    <cellStyle name="Обычный 671" xfId="1925"/>
    <cellStyle name="Обычный 672" xfId="1926"/>
    <cellStyle name="Обычный 673" xfId="1927"/>
    <cellStyle name="Обычный 674" xfId="1928"/>
    <cellStyle name="Обычный 675" xfId="1929"/>
    <cellStyle name="Обычный 676" xfId="1930"/>
    <cellStyle name="Обычный 677" xfId="1931"/>
    <cellStyle name="Обычный 678" xfId="1932"/>
    <cellStyle name="Обычный 679" xfId="1933"/>
    <cellStyle name="Обычный 68" xfId="1525"/>
    <cellStyle name="Обычный 680" xfId="1934"/>
    <cellStyle name="Обычный 681" xfId="1935"/>
    <cellStyle name="Обычный 682" xfId="1936"/>
    <cellStyle name="Обычный 683" xfId="1937"/>
    <cellStyle name="Обычный 684" xfId="1938"/>
    <cellStyle name="Обычный 685" xfId="1939"/>
    <cellStyle name="Обычный 686" xfId="1940"/>
    <cellStyle name="Обычный 687" xfId="1941"/>
    <cellStyle name="Обычный 688" xfId="1942"/>
    <cellStyle name="Обычный 689" xfId="1943"/>
    <cellStyle name="Обычный 69" xfId="1526"/>
    <cellStyle name="Обычный 690" xfId="1944"/>
    <cellStyle name="Обычный 691" xfId="1945"/>
    <cellStyle name="Обычный 692" xfId="1946"/>
    <cellStyle name="Обычный 693" xfId="1947"/>
    <cellStyle name="Обычный 694" xfId="1948"/>
    <cellStyle name="Обычный 695" xfId="1949"/>
    <cellStyle name="Обычный 696" xfId="1950"/>
    <cellStyle name="Обычный 697" xfId="1951"/>
    <cellStyle name="Обычный 698" xfId="1952"/>
    <cellStyle name="Обычный 699" xfId="1953"/>
    <cellStyle name="Обычный 7" xfId="966"/>
    <cellStyle name="Обычный 70" xfId="1527"/>
    <cellStyle name="Обычный 700" xfId="1954"/>
    <cellStyle name="Обычный 701" xfId="1955"/>
    <cellStyle name="Обычный 702" xfId="1956"/>
    <cellStyle name="Обычный 703" xfId="1957"/>
    <cellStyle name="Обычный 704" xfId="1958"/>
    <cellStyle name="Обычный 705" xfId="1959"/>
    <cellStyle name="Обычный 706" xfId="1960"/>
    <cellStyle name="Обычный 707" xfId="1961"/>
    <cellStyle name="Обычный 708" xfId="1962"/>
    <cellStyle name="Обычный 709" xfId="1963"/>
    <cellStyle name="Обычный 71" xfId="1528"/>
    <cellStyle name="Обычный 710" xfId="1964"/>
    <cellStyle name="Обычный 711" xfId="1965"/>
    <cellStyle name="Обычный 712" xfId="1966"/>
    <cellStyle name="Обычный 713" xfId="1967"/>
    <cellStyle name="Обычный 714" xfId="1968"/>
    <cellStyle name="Обычный 715" xfId="1969"/>
    <cellStyle name="Обычный 716" xfId="1970"/>
    <cellStyle name="Обычный 717" xfId="1971"/>
    <cellStyle name="Обычный 718" xfId="1972"/>
    <cellStyle name="Обычный 719" xfId="1973"/>
    <cellStyle name="Обычный 72" xfId="1529"/>
    <cellStyle name="Обычный 720" xfId="1974"/>
    <cellStyle name="Обычный 721" xfId="1975"/>
    <cellStyle name="Обычный 722" xfId="1976"/>
    <cellStyle name="Обычный 723" xfId="1977"/>
    <cellStyle name="Обычный 724" xfId="1978"/>
    <cellStyle name="Обычный 725" xfId="1979"/>
    <cellStyle name="Обычный 726" xfId="1980"/>
    <cellStyle name="Обычный 727" xfId="1981"/>
    <cellStyle name="Обычный 728" xfId="1982"/>
    <cellStyle name="Обычный 729" xfId="1983"/>
    <cellStyle name="Обычный 73" xfId="1530"/>
    <cellStyle name="Обычный 730" xfId="1984"/>
    <cellStyle name="Обычный 731" xfId="1985"/>
    <cellStyle name="Обычный 732" xfId="1986"/>
    <cellStyle name="Обычный 733" xfId="1987"/>
    <cellStyle name="Обычный 734" xfId="1988"/>
    <cellStyle name="Обычный 735" xfId="1989"/>
    <cellStyle name="Обычный 736" xfId="1990"/>
    <cellStyle name="Обычный 737" xfId="1991"/>
    <cellStyle name="Обычный 738" xfId="1992"/>
    <cellStyle name="Обычный 739" xfId="1993"/>
    <cellStyle name="Обычный 74" xfId="1531"/>
    <cellStyle name="Обычный 740" xfId="1994"/>
    <cellStyle name="Обычный 741" xfId="1995"/>
    <cellStyle name="Обычный 742" xfId="1996"/>
    <cellStyle name="Обычный 743" xfId="1997"/>
    <cellStyle name="Обычный 744" xfId="1998"/>
    <cellStyle name="Обычный 745" xfId="1999"/>
    <cellStyle name="Обычный 746" xfId="2000"/>
    <cellStyle name="Обычный 747" xfId="2001"/>
    <cellStyle name="Обычный 748" xfId="2002"/>
    <cellStyle name="Обычный 749" xfId="2003"/>
    <cellStyle name="Обычный 75" xfId="1532"/>
    <cellStyle name="Обычный 750" xfId="2004"/>
    <cellStyle name="Обычный 751" xfId="2005"/>
    <cellStyle name="Обычный 752" xfId="2006"/>
    <cellStyle name="Обычный 753" xfId="2007"/>
    <cellStyle name="Обычный 754" xfId="2008"/>
    <cellStyle name="Обычный 755" xfId="2009"/>
    <cellStyle name="Обычный 756" xfId="2010"/>
    <cellStyle name="Обычный 757" xfId="2011"/>
    <cellStyle name="Обычный 758" xfId="2012"/>
    <cellStyle name="Обычный 759" xfId="2013"/>
    <cellStyle name="Обычный 76" xfId="1533"/>
    <cellStyle name="Обычный 760" xfId="2014"/>
    <cellStyle name="Обычный 761" xfId="2015"/>
    <cellStyle name="Обычный 762" xfId="2016"/>
    <cellStyle name="Обычный 763" xfId="2017"/>
    <cellStyle name="Обычный 764" xfId="2018"/>
    <cellStyle name="Обычный 765" xfId="2019"/>
    <cellStyle name="Обычный 766" xfId="2020"/>
    <cellStyle name="Обычный 767" xfId="2021"/>
    <cellStyle name="Обычный 768" xfId="2022"/>
    <cellStyle name="Обычный 769" xfId="2023"/>
    <cellStyle name="Обычный 77" xfId="1534"/>
    <cellStyle name="Обычный 770" xfId="2024"/>
    <cellStyle name="Обычный 771" xfId="2025"/>
    <cellStyle name="Обычный 772" xfId="2026"/>
    <cellStyle name="Обычный 773" xfId="2027"/>
    <cellStyle name="Обычный 774" xfId="2028"/>
    <cellStyle name="Обычный 775" xfId="2029"/>
    <cellStyle name="Обычный 776" xfId="2030"/>
    <cellStyle name="Обычный 777" xfId="2031"/>
    <cellStyle name="Обычный 778" xfId="2032"/>
    <cellStyle name="Обычный 779" xfId="2033"/>
    <cellStyle name="Обычный 78" xfId="1535"/>
    <cellStyle name="Обычный 780" xfId="2034"/>
    <cellStyle name="Обычный 781" xfId="2035"/>
    <cellStyle name="Обычный 782" xfId="2036"/>
    <cellStyle name="Обычный 783" xfId="2037"/>
    <cellStyle name="Обычный 784" xfId="2038"/>
    <cellStyle name="Обычный 785" xfId="2039"/>
    <cellStyle name="Обычный 786" xfId="2040"/>
    <cellStyle name="Обычный 787" xfId="2041"/>
    <cellStyle name="Обычный 788" xfId="2042"/>
    <cellStyle name="Обычный 789" xfId="2043"/>
    <cellStyle name="Обычный 79" xfId="1536"/>
    <cellStyle name="Обычный 790" xfId="2044"/>
    <cellStyle name="Обычный 791" xfId="2045"/>
    <cellStyle name="Обычный 792" xfId="2046"/>
    <cellStyle name="Обычный 793" xfId="2047"/>
    <cellStyle name="Обычный 794" xfId="2048"/>
    <cellStyle name="Обычный 795" xfId="2049"/>
    <cellStyle name="Обычный 796" xfId="2050"/>
    <cellStyle name="Обычный 797" xfId="2051"/>
    <cellStyle name="Обычный 798" xfId="2052"/>
    <cellStyle name="Обычный 799" xfId="2053"/>
    <cellStyle name="Обычный 8" xfId="967"/>
    <cellStyle name="Обычный 80" xfId="1537"/>
    <cellStyle name="Обычный 800" xfId="2054"/>
    <cellStyle name="Обычный 801" xfId="2055"/>
    <cellStyle name="Обычный 802" xfId="2056"/>
    <cellStyle name="Обычный 803" xfId="2057"/>
    <cellStyle name="Обычный 804" xfId="2058"/>
    <cellStyle name="Обычный 805" xfId="2059"/>
    <cellStyle name="Обычный 806" xfId="2060"/>
    <cellStyle name="Обычный 807" xfId="2061"/>
    <cellStyle name="Обычный 808" xfId="2062"/>
    <cellStyle name="Обычный 809" xfId="2063"/>
    <cellStyle name="Обычный 81" xfId="1538"/>
    <cellStyle name="Обычный 810" xfId="2064"/>
    <cellStyle name="Обычный 811" xfId="2065"/>
    <cellStyle name="Обычный 812" xfId="2066"/>
    <cellStyle name="Обычный 813" xfId="2067"/>
    <cellStyle name="Обычный 814" xfId="2068"/>
    <cellStyle name="Обычный 815" xfId="2069"/>
    <cellStyle name="Обычный 816" xfId="2070"/>
    <cellStyle name="Обычный 817" xfId="2071"/>
    <cellStyle name="Обычный 818" xfId="2072"/>
    <cellStyle name="Обычный 819" xfId="2073"/>
    <cellStyle name="Обычный 82" xfId="1539"/>
    <cellStyle name="Обычный 820" xfId="2074"/>
    <cellStyle name="Обычный 821" xfId="2075"/>
    <cellStyle name="Обычный 822" xfId="2076"/>
    <cellStyle name="Обычный 823" xfId="2077"/>
    <cellStyle name="Обычный 824" xfId="2078"/>
    <cellStyle name="Обычный 825" xfId="2079"/>
    <cellStyle name="Обычный 826" xfId="2080"/>
    <cellStyle name="Обычный 827" xfId="2081"/>
    <cellStyle name="Обычный 828" xfId="2082"/>
    <cellStyle name="Обычный 829" xfId="2083"/>
    <cellStyle name="Обычный 83" xfId="1540"/>
    <cellStyle name="Обычный 830" xfId="2084"/>
    <cellStyle name="Обычный 831" xfId="2085"/>
    <cellStyle name="Обычный 832" xfId="2086"/>
    <cellStyle name="Обычный 833" xfId="2087"/>
    <cellStyle name="Обычный 834" xfId="2088"/>
    <cellStyle name="Обычный 835" xfId="2089"/>
    <cellStyle name="Обычный 836" xfId="2090"/>
    <cellStyle name="Обычный 837" xfId="2091"/>
    <cellStyle name="Обычный 838" xfId="2092"/>
    <cellStyle name="Обычный 839" xfId="2093"/>
    <cellStyle name="Обычный 84" xfId="1541"/>
    <cellStyle name="Обычный 840" xfId="2094"/>
    <cellStyle name="Обычный 841" xfId="2095"/>
    <cellStyle name="Обычный 842" xfId="2096"/>
    <cellStyle name="Обычный 843" xfId="2097"/>
    <cellStyle name="Обычный 844" xfId="2098"/>
    <cellStyle name="Обычный 845" xfId="2099"/>
    <cellStyle name="Обычный 846" xfId="2100"/>
    <cellStyle name="Обычный 847" xfId="2101"/>
    <cellStyle name="Обычный 848" xfId="2102"/>
    <cellStyle name="Обычный 849" xfId="2103"/>
    <cellStyle name="Обычный 85" xfId="1542"/>
    <cellStyle name="Обычный 850" xfId="2104"/>
    <cellStyle name="Обычный 851" xfId="2105"/>
    <cellStyle name="Обычный 852" xfId="2106"/>
    <cellStyle name="Обычный 853" xfId="2107"/>
    <cellStyle name="Обычный 854" xfId="2108"/>
    <cellStyle name="Обычный 855" xfId="2109"/>
    <cellStyle name="Обычный 856" xfId="2110"/>
    <cellStyle name="Обычный 857" xfId="2111"/>
    <cellStyle name="Обычный 858" xfId="2112"/>
    <cellStyle name="Обычный 859" xfId="2113"/>
    <cellStyle name="Обычный 86" xfId="1543"/>
    <cellStyle name="Обычный 860" xfId="2114"/>
    <cellStyle name="Обычный 861" xfId="2115"/>
    <cellStyle name="Обычный 862" xfId="2116"/>
    <cellStyle name="Обычный 863" xfId="2117"/>
    <cellStyle name="Обычный 864" xfId="2118"/>
    <cellStyle name="Обычный 865" xfId="2119"/>
    <cellStyle name="Обычный 866" xfId="2120"/>
    <cellStyle name="Обычный 867" xfId="2121"/>
    <cellStyle name="Обычный 868" xfId="2122"/>
    <cellStyle name="Обычный 869" xfId="2123"/>
    <cellStyle name="Обычный 87" xfId="1544"/>
    <cellStyle name="Обычный 870" xfId="2124"/>
    <cellStyle name="Обычный 871" xfId="2125"/>
    <cellStyle name="Обычный 872" xfId="2126"/>
    <cellStyle name="Обычный 873" xfId="2127"/>
    <cellStyle name="Обычный 874" xfId="2128"/>
    <cellStyle name="Обычный 875" xfId="2129"/>
    <cellStyle name="Обычный 876" xfId="2130"/>
    <cellStyle name="Обычный 877" xfId="2131"/>
    <cellStyle name="Обычный 878" xfId="2132"/>
    <cellStyle name="Обычный 879" xfId="2133"/>
    <cellStyle name="Обычный 88" xfId="1545"/>
    <cellStyle name="Обычный 880" xfId="2134"/>
    <cellStyle name="Обычный 881" xfId="2135"/>
    <cellStyle name="Обычный 882" xfId="2136"/>
    <cellStyle name="Обычный 883" xfId="2137"/>
    <cellStyle name="Обычный 884" xfId="2138"/>
    <cellStyle name="Обычный 885" xfId="2139"/>
    <cellStyle name="Обычный 886" xfId="2140"/>
    <cellStyle name="Обычный 887" xfId="2141"/>
    <cellStyle name="Обычный 888" xfId="2142"/>
    <cellStyle name="Обычный 889" xfId="2143"/>
    <cellStyle name="Обычный 89" xfId="1546"/>
    <cellStyle name="Обычный 890" xfId="2144"/>
    <cellStyle name="Обычный 891" xfId="2145"/>
    <cellStyle name="Обычный 892" xfId="2146"/>
    <cellStyle name="Обычный 893" xfId="2147"/>
    <cellStyle name="Обычный 894" xfId="2148"/>
    <cellStyle name="Обычный 895" xfId="2149"/>
    <cellStyle name="Обычный 896" xfId="2150"/>
    <cellStyle name="Обычный 897" xfId="2151"/>
    <cellStyle name="Обычный 898" xfId="2152"/>
    <cellStyle name="Обычный 899" xfId="2153"/>
    <cellStyle name="Обычный 9" xfId="968"/>
    <cellStyle name="Обычный 9 2" xfId="969"/>
    <cellStyle name="Обычный 9 3" xfId="970"/>
    <cellStyle name="Обычный 9 4" xfId="971"/>
    <cellStyle name="Обычный 9 5" xfId="972"/>
    <cellStyle name="Обычный 9 6" xfId="973"/>
    <cellStyle name="Обычный 9_Баграс 2" xfId="974"/>
    <cellStyle name="Обычный 90" xfId="1547"/>
    <cellStyle name="Обычный 900" xfId="2154"/>
    <cellStyle name="Обычный 901" xfId="2155"/>
    <cellStyle name="Обычный 902" xfId="2156"/>
    <cellStyle name="Обычный 903" xfId="2157"/>
    <cellStyle name="Обычный 904" xfId="2158"/>
    <cellStyle name="Обычный 905" xfId="2159"/>
    <cellStyle name="Обычный 906" xfId="2160"/>
    <cellStyle name="Обычный 907" xfId="2161"/>
    <cellStyle name="Обычный 908" xfId="2162"/>
    <cellStyle name="Обычный 909" xfId="2163"/>
    <cellStyle name="Обычный 91" xfId="1548"/>
    <cellStyle name="Обычный 910" xfId="2164"/>
    <cellStyle name="Обычный 911" xfId="2165"/>
    <cellStyle name="Обычный 912" xfId="2166"/>
    <cellStyle name="Обычный 913" xfId="2167"/>
    <cellStyle name="Обычный 914" xfId="2168"/>
    <cellStyle name="Обычный 915" xfId="2169"/>
    <cellStyle name="Обычный 916" xfId="2170"/>
    <cellStyle name="Обычный 917" xfId="2171"/>
    <cellStyle name="Обычный 918" xfId="2172"/>
    <cellStyle name="Обычный 919" xfId="2173"/>
    <cellStyle name="Обычный 92" xfId="1549"/>
    <cellStyle name="Обычный 920" xfId="2174"/>
    <cellStyle name="Обычный 921" xfId="2175"/>
    <cellStyle name="Обычный 922" xfId="2176"/>
    <cellStyle name="Обычный 923" xfId="2177"/>
    <cellStyle name="Обычный 924" xfId="2178"/>
    <cellStyle name="Обычный 925" xfId="2179"/>
    <cellStyle name="Обычный 926" xfId="2180"/>
    <cellStyle name="Обычный 927" xfId="2181"/>
    <cellStyle name="Обычный 928" xfId="2182"/>
    <cellStyle name="Обычный 929" xfId="2183"/>
    <cellStyle name="Обычный 93" xfId="1550"/>
    <cellStyle name="Обычный 930" xfId="2184"/>
    <cellStyle name="Обычный 931" xfId="2185"/>
    <cellStyle name="Обычный 932" xfId="2186"/>
    <cellStyle name="Обычный 933" xfId="2187"/>
    <cellStyle name="Обычный 934" xfId="2188"/>
    <cellStyle name="Обычный 935" xfId="2189"/>
    <cellStyle name="Обычный 936" xfId="2190"/>
    <cellStyle name="Обычный 937" xfId="2191"/>
    <cellStyle name="Обычный 938" xfId="2192"/>
    <cellStyle name="Обычный 939" xfId="2193"/>
    <cellStyle name="Обычный 94" xfId="1551"/>
    <cellStyle name="Обычный 940" xfId="2194"/>
    <cellStyle name="Обычный 941" xfId="2195"/>
    <cellStyle name="Обычный 942" xfId="2196"/>
    <cellStyle name="Обычный 943" xfId="2197"/>
    <cellStyle name="Обычный 944" xfId="2198"/>
    <cellStyle name="Обычный 945" xfId="2199"/>
    <cellStyle name="Обычный 946" xfId="2200"/>
    <cellStyle name="Обычный 947" xfId="2201"/>
    <cellStyle name="Обычный 948" xfId="2202"/>
    <cellStyle name="Обычный 949" xfId="2203"/>
    <cellStyle name="Обычный 95" xfId="1552"/>
    <cellStyle name="Обычный 950" xfId="2204"/>
    <cellStyle name="Обычный 951" xfId="2205"/>
    <cellStyle name="Обычный 952" xfId="2206"/>
    <cellStyle name="Обычный 953" xfId="2207"/>
    <cellStyle name="Обычный 954" xfId="2208"/>
    <cellStyle name="Обычный 955" xfId="2209"/>
    <cellStyle name="Обычный 956" xfId="2210"/>
    <cellStyle name="Обычный 957" xfId="2211"/>
    <cellStyle name="Обычный 958" xfId="2212"/>
    <cellStyle name="Обычный 959" xfId="2213"/>
    <cellStyle name="Обычный 96" xfId="1553"/>
    <cellStyle name="Обычный 960" xfId="2214"/>
    <cellStyle name="Обычный 961" xfId="2215"/>
    <cellStyle name="Обычный 962" xfId="2216"/>
    <cellStyle name="Обычный 963" xfId="2217"/>
    <cellStyle name="Обычный 964" xfId="2218"/>
    <cellStyle name="Обычный 965" xfId="2219"/>
    <cellStyle name="Обычный 966" xfId="2220"/>
    <cellStyle name="Обычный 967" xfId="2221"/>
    <cellStyle name="Обычный 968" xfId="2222"/>
    <cellStyle name="Обычный 969" xfId="2223"/>
    <cellStyle name="Обычный 97" xfId="1554"/>
    <cellStyle name="Обычный 970" xfId="2224"/>
    <cellStyle name="Обычный 971" xfId="2225"/>
    <cellStyle name="Обычный 972" xfId="2226"/>
    <cellStyle name="Обычный 973" xfId="2227"/>
    <cellStyle name="Обычный 974" xfId="2228"/>
    <cellStyle name="Обычный 975" xfId="2229"/>
    <cellStyle name="Обычный 976" xfId="2230"/>
    <cellStyle name="Обычный 977" xfId="2231"/>
    <cellStyle name="Обычный 978" xfId="2232"/>
    <cellStyle name="Обычный 979" xfId="2233"/>
    <cellStyle name="Обычный 98" xfId="1555"/>
    <cellStyle name="Обычный 980" xfId="2234"/>
    <cellStyle name="Обычный 981" xfId="2235"/>
    <cellStyle name="Обычный 982" xfId="2236"/>
    <cellStyle name="Обычный 983" xfId="2237"/>
    <cellStyle name="Обычный 984" xfId="2238"/>
    <cellStyle name="Обычный 985" xfId="2239"/>
    <cellStyle name="Обычный 986" xfId="2240"/>
    <cellStyle name="Обычный 987" xfId="2241"/>
    <cellStyle name="Обычный 988" xfId="2242"/>
    <cellStyle name="Обычный 989" xfId="2243"/>
    <cellStyle name="Обычный 99" xfId="1556"/>
    <cellStyle name="Обычный 990" xfId="2244"/>
    <cellStyle name="Обычный 991" xfId="2245"/>
    <cellStyle name="Обычный 992" xfId="2246"/>
    <cellStyle name="Обычный 993" xfId="2247"/>
    <cellStyle name="Обычный 994" xfId="2248"/>
    <cellStyle name="Обычный 995" xfId="2249"/>
    <cellStyle name="Обычный 996" xfId="2250"/>
    <cellStyle name="Обычный 997" xfId="2251"/>
    <cellStyle name="Обычный 998" xfId="2252"/>
    <cellStyle name="Обычный 999" xfId="2253"/>
    <cellStyle name="Обычный_KS_ZRHG_рцк" xfId="1566"/>
    <cellStyle name="Обычный_SSR5086" xfId="1567"/>
    <cellStyle name="Обычный_Прилож.№1,2,3" xfId="1568"/>
    <cellStyle name="Обычный_Приложение 4" xfId="1"/>
    <cellStyle name="Обычный_Расчет стоимости услуг ТЭР" xfId="1565"/>
    <cellStyle name="Обычный_рцк" xfId="1564"/>
    <cellStyle name="Обычный_РЦК2" xfId="1569"/>
    <cellStyle name="Параметр" xfId="975"/>
    <cellStyle name="ПеременныеСметы" xfId="976"/>
    <cellStyle name="Плохой 2" xfId="977"/>
    <cellStyle name="Плохой 2 2" xfId="978"/>
    <cellStyle name="Плохой 2 3" xfId="979"/>
    <cellStyle name="Плохой 2 4" xfId="980"/>
    <cellStyle name="Плохой 2 5" xfId="981"/>
    <cellStyle name="Плохой 2 6" xfId="982"/>
    <cellStyle name="Плохой 3" xfId="983"/>
    <cellStyle name="Плохой 4" xfId="984"/>
    <cellStyle name="Плохой 5" xfId="985"/>
    <cellStyle name="Плохой 6" xfId="986"/>
    <cellStyle name="Плохой 7" xfId="987"/>
    <cellStyle name="ПодПодраздел" xfId="988"/>
    <cellStyle name="Подраздел" xfId="989"/>
    <cellStyle name="Пояснение 2" xfId="990"/>
    <cellStyle name="Пояснение 2 2" xfId="991"/>
    <cellStyle name="Пояснение 2 3" xfId="992"/>
    <cellStyle name="Пояснение 2 4" xfId="993"/>
    <cellStyle name="Пояснение 2 5" xfId="994"/>
    <cellStyle name="Пояснение 2 6" xfId="995"/>
    <cellStyle name="Пояснение 3" xfId="996"/>
    <cellStyle name="Пояснение 4" xfId="997"/>
    <cellStyle name="Пояснение 5" xfId="998"/>
    <cellStyle name="Пояснение 6" xfId="999"/>
    <cellStyle name="Пояснение 7" xfId="1000"/>
    <cellStyle name="Примечание 2" xfId="1001"/>
    <cellStyle name="Примечание 2 2" xfId="1002"/>
    <cellStyle name="Примечание 2 3" xfId="1003"/>
    <cellStyle name="Примечание 2 4" xfId="1004"/>
    <cellStyle name="Примечание 2 5" xfId="1005"/>
    <cellStyle name="Примечание 2 6" xfId="1006"/>
    <cellStyle name="Примечание 2_индекс ПРБ 19 тайл" xfId="1557"/>
    <cellStyle name="Примечание 3" xfId="1007"/>
    <cellStyle name="Примечание 4" xfId="1008"/>
    <cellStyle name="Примечание 5" xfId="1009"/>
    <cellStyle name="Примечание 6" xfId="1010"/>
    <cellStyle name="Примечание 7" xfId="1011"/>
    <cellStyle name="Процент_PRG (2)" xfId="1012"/>
    <cellStyle name="Процентный 2" xfId="1013"/>
    <cellStyle name="Процентный 3" xfId="1014"/>
    <cellStyle name="Процентный 3 2" xfId="1570"/>
    <cellStyle name="Раздел" xfId="1015"/>
    <cellStyle name="РесСмета" xfId="1016"/>
    <cellStyle name="СводВедРес" xfId="1558"/>
    <cellStyle name="СводВедРес 2" xfId="2254"/>
    <cellStyle name="СводВедРес_Сводная ресурсная ведомость ПМК 3 " xfId="2255"/>
    <cellStyle name="СводкаСтоимРаб" xfId="1017"/>
    <cellStyle name="СводРасч" xfId="1018"/>
    <cellStyle name="СводРасч 2" xfId="1559"/>
    <cellStyle name="СводРасч 3" xfId="2256"/>
    <cellStyle name="Связанная ячейка 2" xfId="1019"/>
    <cellStyle name="Связанная ячейка 2 2" xfId="1020"/>
    <cellStyle name="Связанная ячейка 2 3" xfId="1021"/>
    <cellStyle name="Связанная ячейка 2 4" xfId="1022"/>
    <cellStyle name="Связанная ячейка 2 5" xfId="1023"/>
    <cellStyle name="Связанная ячейка 2 6" xfId="1024"/>
    <cellStyle name="Связанная ячейка 2_индекс ПРБ 19 тайл" xfId="1560"/>
    <cellStyle name="Связанная ячейка 3" xfId="1025"/>
    <cellStyle name="Связанная ячейка 4" xfId="1026"/>
    <cellStyle name="Связанная ячейка 5" xfId="1027"/>
    <cellStyle name="Связанная ячейка 6" xfId="1028"/>
    <cellStyle name="Связанная ячейка 7" xfId="1029"/>
    <cellStyle name="Список ресурсов" xfId="1030"/>
    <cellStyle name="Стиль 1" xfId="1031"/>
    <cellStyle name="Стиль 1 2" xfId="1032"/>
    <cellStyle name="Стиль 1 3" xfId="1033"/>
    <cellStyle name="Стиль 1 4" xfId="1034"/>
    <cellStyle name="Стиль 1 5" xfId="1035"/>
    <cellStyle name="Стиль 1 6" xfId="1036"/>
    <cellStyle name="Стиль 1 7" xfId="1037"/>
    <cellStyle name="Стиль 1_1310.1.17  БКНС-1 Тайл.м.м" xfId="1038"/>
    <cellStyle name="Стиль_названий" xfId="1039"/>
    <cellStyle name="Строка нечётная" xfId="1040"/>
    <cellStyle name="Строка чётная" xfId="1041"/>
    <cellStyle name="ТЕКСТ" xfId="1042"/>
    <cellStyle name="Текст предупреждения 2" xfId="1043"/>
    <cellStyle name="Текст предупреждения 2 2" xfId="1044"/>
    <cellStyle name="Текст предупреждения 2 3" xfId="1045"/>
    <cellStyle name="Текст предупреждения 2 4" xfId="1046"/>
    <cellStyle name="Текст предупреждения 2 5" xfId="1047"/>
    <cellStyle name="Текст предупреждения 2 6" xfId="1048"/>
    <cellStyle name="Текст предупреждения 3" xfId="1049"/>
    <cellStyle name="Текст предупреждения 4" xfId="1050"/>
    <cellStyle name="Текст предупреждения 5" xfId="1051"/>
    <cellStyle name="Текст предупреждения 6" xfId="1052"/>
    <cellStyle name="Текст предупреждения 7" xfId="1053"/>
    <cellStyle name="Титул" xfId="1054"/>
    <cellStyle name="Тысячи [0]_ прил.2,4" xfId="1055"/>
    <cellStyle name="Тысячи_ прил.2,4" xfId="1056"/>
    <cellStyle name="Финансовый 2" xfId="1057"/>
    <cellStyle name="Финансовый 2 2" xfId="1058"/>
    <cellStyle name="Финансовый 2 3" xfId="1059"/>
    <cellStyle name="Финансовый 2 4" xfId="1060"/>
    <cellStyle name="Финансовый 2 5" xfId="1061"/>
    <cellStyle name="Финансовый 2 6" xfId="1062"/>
    <cellStyle name="Финансовый 2 7" xfId="1063"/>
    <cellStyle name="Финансовый 2 8" xfId="2257"/>
    <cellStyle name="Финансовый 3" xfId="1064"/>
    <cellStyle name="Финансовый 4" xfId="1065"/>
    <cellStyle name="Финансовый 4 2" xfId="1066"/>
    <cellStyle name="Финансовый 4 3" xfId="1067"/>
    <cellStyle name="Финансовый 4 4" xfId="1068"/>
    <cellStyle name="Финансовый 4 5" xfId="1069"/>
    <cellStyle name="Финансовый 4 6" xfId="1070"/>
    <cellStyle name="Финансовый 5" xfId="1561"/>
    <cellStyle name="Финансовый 5 2" xfId="1571"/>
    <cellStyle name="Финансовый 6" xfId="2258"/>
    <cellStyle name="Финансовый 7" xfId="2259"/>
    <cellStyle name="Формула" xfId="1071"/>
    <cellStyle name="Хвост" xfId="1072"/>
    <cellStyle name="Хороший 2" xfId="1073"/>
    <cellStyle name="Хороший 2 2" xfId="1074"/>
    <cellStyle name="Хороший 2 3" xfId="1075"/>
    <cellStyle name="Хороший 2 4" xfId="1076"/>
    <cellStyle name="Хороший 2 5" xfId="1077"/>
    <cellStyle name="Хороший 2 6" xfId="1078"/>
    <cellStyle name="Хороший 3" xfId="1079"/>
    <cellStyle name="Хороший 4" xfId="1080"/>
    <cellStyle name="Хороший 5" xfId="1081"/>
    <cellStyle name="Хороший 6" xfId="1082"/>
    <cellStyle name="Хороший 7" xfId="1083"/>
    <cellStyle name="Цена" xfId="1084"/>
    <cellStyle name="Ценник" xfId="1562"/>
    <cellStyle name="Ценник 2" xfId="2260"/>
    <cellStyle name="Џђћ–…ќ’ќ›‰" xfId="1085"/>
    <cellStyle name="Экспертиза" xfId="10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6/&#1050;&#1091;&#1089;&#1090;%20&#1089;&#1082;&#1074;&#1072;&#1078;&#1080;&#1085;%20%208&#1073;&#1080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ПНР"/>
      <sheetName val="см раскладка пнр"/>
      <sheetName val="ф8  СМР"/>
      <sheetName val="ф8  СМР в рассылку  "/>
      <sheetName val="см раскладка "/>
      <sheetName val="мат-лы "/>
      <sheetName val="ОБОР (2)"/>
      <sheetName val="ресурс"/>
      <sheetName val="ТР-Т  МАТЕР"/>
      <sheetName val="переб с перепр ТЕХН"/>
    </sheetNames>
    <sheetDataSet>
      <sheetData sheetId="0"/>
      <sheetData sheetId="1"/>
      <sheetData sheetId="2"/>
      <sheetData sheetId="3"/>
      <sheetData sheetId="4">
        <row r="5">
          <cell r="H5" t="str">
            <v>Обустройство Тайлаковского месторождения нефти.Куст скважин №8бис</v>
          </cell>
          <cell r="I5" t="str">
            <v>Куст скважин № 8бис</v>
          </cell>
        </row>
        <row r="11">
          <cell r="B11" t="str">
            <v>02-8бис-02-01</v>
          </cell>
          <cell r="C11" t="str">
            <v>Устройство основания замерной установки</v>
          </cell>
          <cell r="D11">
            <v>3194</v>
          </cell>
          <cell r="E11">
            <v>3191</v>
          </cell>
          <cell r="F11">
            <v>410</v>
          </cell>
          <cell r="H11">
            <v>16770</v>
          </cell>
          <cell r="K11">
            <v>3413</v>
          </cell>
          <cell r="L11">
            <v>2624</v>
          </cell>
          <cell r="M11">
            <v>111.05</v>
          </cell>
          <cell r="N11">
            <v>10.66</v>
          </cell>
        </row>
        <row r="12">
          <cell r="B12" t="str">
            <v>02-8бис-02-02</v>
          </cell>
          <cell r="C12" t="str">
            <v>Монтаж замерной установки Мера 40-8-400</v>
          </cell>
          <cell r="D12">
            <v>1297</v>
          </cell>
          <cell r="E12">
            <v>4196</v>
          </cell>
          <cell r="F12">
            <v>678</v>
          </cell>
          <cell r="H12">
            <v>93</v>
          </cell>
          <cell r="K12">
            <v>2488</v>
          </cell>
          <cell r="L12">
            <v>1185</v>
          </cell>
          <cell r="M12">
            <v>42.89</v>
          </cell>
          <cell r="N12">
            <v>16.86</v>
          </cell>
        </row>
        <row r="13">
          <cell r="B13" t="str">
            <v>02-8бис-02-03</v>
          </cell>
          <cell r="C13" t="str">
            <v>Закрепление емкости V-16м3</v>
          </cell>
          <cell r="D13">
            <v>15826</v>
          </cell>
          <cell r="E13">
            <v>17786</v>
          </cell>
          <cell r="F13">
            <v>5535</v>
          </cell>
          <cell r="H13">
            <v>38933</v>
          </cell>
          <cell r="K13">
            <v>18637</v>
          </cell>
          <cell r="L13">
            <v>10914</v>
          </cell>
          <cell r="M13">
            <v>660.2</v>
          </cell>
          <cell r="N13">
            <v>171.64</v>
          </cell>
        </row>
        <row r="14">
          <cell r="B14" t="str">
            <v>02-8бис-02-04</v>
          </cell>
          <cell r="C14" t="str">
            <v>Монтаж емкости V-16м3</v>
          </cell>
          <cell r="D14">
            <v>2412</v>
          </cell>
          <cell r="E14">
            <v>1422</v>
          </cell>
          <cell r="F14">
            <v>186</v>
          </cell>
          <cell r="H14">
            <v>1766</v>
          </cell>
          <cell r="K14">
            <v>2182</v>
          </cell>
          <cell r="L14">
            <v>1559</v>
          </cell>
          <cell r="M14">
            <v>83.6</v>
          </cell>
          <cell r="N14">
            <v>4.57</v>
          </cell>
        </row>
        <row r="15">
          <cell r="B15" t="str">
            <v>02-8бис-02-05</v>
          </cell>
          <cell r="C15" t="str">
            <v>Устройство основания блока УДХ</v>
          </cell>
          <cell r="D15">
            <v>5407.07</v>
          </cell>
          <cell r="E15">
            <v>4947.9399999999996</v>
          </cell>
          <cell r="F15">
            <v>626.86</v>
          </cell>
          <cell r="H15">
            <v>26856.01</v>
          </cell>
          <cell r="K15">
            <v>5665.26</v>
          </cell>
          <cell r="L15">
            <v>4391.74</v>
          </cell>
          <cell r="M15">
            <v>188.13</v>
          </cell>
          <cell r="N15">
            <v>16.05</v>
          </cell>
        </row>
        <row r="16">
          <cell r="B16" t="str">
            <v>02-8бис-02-06</v>
          </cell>
          <cell r="C16" t="str">
            <v>Монтаж установки дозирования химреагента</v>
          </cell>
          <cell r="D16">
            <v>794</v>
          </cell>
          <cell r="E16">
            <v>1639</v>
          </cell>
          <cell r="F16">
            <v>222</v>
          </cell>
          <cell r="H16">
            <v>70</v>
          </cell>
          <cell r="K16">
            <v>1280</v>
          </cell>
          <cell r="L16">
            <v>610</v>
          </cell>
          <cell r="M16">
            <v>26.28</v>
          </cell>
          <cell r="N16">
            <v>5.37</v>
          </cell>
        </row>
        <row r="17">
          <cell r="B17" t="str">
            <v>02-8бис-02-09</v>
          </cell>
          <cell r="C17" t="str">
            <v>Устройство основания КТПН</v>
          </cell>
          <cell r="D17">
            <v>13778</v>
          </cell>
          <cell r="E17">
            <v>11277</v>
          </cell>
          <cell r="F17">
            <v>1364</v>
          </cell>
          <cell r="H17">
            <v>59914</v>
          </cell>
          <cell r="K17">
            <v>13760</v>
          </cell>
          <cell r="L17">
            <v>11020</v>
          </cell>
          <cell r="M17">
            <v>474.55</v>
          </cell>
          <cell r="N17">
            <v>33.25</v>
          </cell>
        </row>
        <row r="18">
          <cell r="B18" t="str">
            <v>02-8бис-02-11</v>
          </cell>
          <cell r="C18" t="str">
            <v>Устройство основания ТМПН и СУ</v>
          </cell>
          <cell r="D18">
            <v>31733</v>
          </cell>
          <cell r="E18">
            <v>23608</v>
          </cell>
          <cell r="F18">
            <v>2919</v>
          </cell>
          <cell r="H18">
            <v>112589</v>
          </cell>
          <cell r="K18">
            <v>30718</v>
          </cell>
          <cell r="L18">
            <v>25204</v>
          </cell>
          <cell r="M18">
            <v>1088.54</v>
          </cell>
          <cell r="N18">
            <v>71.09</v>
          </cell>
        </row>
        <row r="19">
          <cell r="B19" t="str">
            <v>02-8бис-02-13</v>
          </cell>
          <cell r="C19" t="str">
            <v>Устройство основания АВР</v>
          </cell>
          <cell r="D19">
            <v>33402</v>
          </cell>
          <cell r="E19">
            <v>21877</v>
          </cell>
          <cell r="F19">
            <v>2592</v>
          </cell>
          <cell r="H19">
            <v>93944</v>
          </cell>
          <cell r="K19">
            <v>31662</v>
          </cell>
          <cell r="L19">
            <v>25582</v>
          </cell>
          <cell r="M19">
            <v>1139.73</v>
          </cell>
          <cell r="N19">
            <v>63.94</v>
          </cell>
        </row>
        <row r="20">
          <cell r="B20" t="str">
            <v>02-8бис-02-14</v>
          </cell>
          <cell r="C20" t="str">
            <v>Монтаж оборудования пункта АВР</v>
          </cell>
          <cell r="D20">
            <v>5159</v>
          </cell>
          <cell r="E20">
            <v>7993</v>
          </cell>
          <cell r="F20">
            <v>1208</v>
          </cell>
          <cell r="H20">
            <v>12667</v>
          </cell>
          <cell r="K20">
            <v>7173</v>
          </cell>
          <cell r="L20">
            <v>3829</v>
          </cell>
          <cell r="M20">
            <v>167.6</v>
          </cell>
          <cell r="N20">
            <v>32.28</v>
          </cell>
        </row>
        <row r="21">
          <cell r="B21" t="str">
            <v>02-8бис-02-17</v>
          </cell>
          <cell r="C21" t="str">
            <v>Устройство эстакады</v>
          </cell>
          <cell r="D21">
            <v>75705</v>
          </cell>
          <cell r="E21">
            <v>53287</v>
          </cell>
          <cell r="F21">
            <v>5994</v>
          </cell>
          <cell r="H21">
            <v>308549</v>
          </cell>
          <cell r="K21">
            <v>73307</v>
          </cell>
          <cell r="L21">
            <v>60264</v>
          </cell>
          <cell r="M21">
            <v>2557.85</v>
          </cell>
          <cell r="N21">
            <v>138.85</v>
          </cell>
        </row>
        <row r="22">
          <cell r="B22" t="str">
            <v>02-8бис-02-18</v>
          </cell>
          <cell r="C22" t="str">
            <v>Прожекторная мачта ПМС-32.5</v>
          </cell>
          <cell r="D22">
            <v>11473</v>
          </cell>
          <cell r="E22">
            <v>52877</v>
          </cell>
          <cell r="F22">
            <v>6889</v>
          </cell>
          <cell r="H22">
            <v>219089</v>
          </cell>
          <cell r="K22">
            <v>21181</v>
          </cell>
          <cell r="L22">
            <v>11712</v>
          </cell>
          <cell r="M22">
            <v>371.78</v>
          </cell>
          <cell r="N22">
            <v>172.66</v>
          </cell>
        </row>
        <row r="23">
          <cell r="B23" t="str">
            <v>02-8бис-02-19</v>
          </cell>
          <cell r="C23" t="str">
            <v>Установка опор</v>
          </cell>
          <cell r="D23">
            <v>7315.95</v>
          </cell>
          <cell r="E23">
            <v>6413.48</v>
          </cell>
          <cell r="F23">
            <v>686</v>
          </cell>
          <cell r="H23">
            <v>41673.5</v>
          </cell>
          <cell r="K23">
            <v>7101.38</v>
          </cell>
          <cell r="L23">
            <v>5467.36</v>
          </cell>
          <cell r="M23">
            <v>253.18</v>
          </cell>
          <cell r="N23">
            <v>17.38</v>
          </cell>
        </row>
        <row r="24">
          <cell r="B24" t="str">
            <v>02-8бис-02-20</v>
          </cell>
          <cell r="C24" t="str">
            <v>Ограждение узлов задвижек</v>
          </cell>
          <cell r="D24">
            <v>5074</v>
          </cell>
          <cell r="E24">
            <v>3690</v>
          </cell>
          <cell r="F24">
            <v>447</v>
          </cell>
          <cell r="H24">
            <v>18673</v>
          </cell>
          <cell r="K24">
            <v>4803</v>
          </cell>
          <cell r="L24">
            <v>4012</v>
          </cell>
          <cell r="M24">
            <v>175.62</v>
          </cell>
          <cell r="N24">
            <v>10.88</v>
          </cell>
        </row>
        <row r="25">
          <cell r="B25" t="str">
            <v>02-8бис-02-21</v>
          </cell>
          <cell r="C25" t="str">
            <v>Установка молниеотвода М1</v>
          </cell>
          <cell r="D25">
            <v>1791</v>
          </cell>
          <cell r="E25">
            <v>2316</v>
          </cell>
          <cell r="F25">
            <v>265</v>
          </cell>
          <cell r="H25">
            <v>8383</v>
          </cell>
          <cell r="K25">
            <v>1926</v>
          </cell>
          <cell r="L25">
            <v>1356</v>
          </cell>
          <cell r="M25">
            <v>59.77</v>
          </cell>
          <cell r="N25">
            <v>6.81</v>
          </cell>
        </row>
        <row r="26">
          <cell r="B26" t="str">
            <v>02-8бис-02-24</v>
          </cell>
          <cell r="C26" t="str">
            <v>Защитные футляры для трубопровода ВЗ</v>
          </cell>
          <cell r="D26">
            <v>681</v>
          </cell>
          <cell r="E26">
            <v>5516</v>
          </cell>
          <cell r="F26">
            <v>780</v>
          </cell>
          <cell r="H26">
            <v>13250</v>
          </cell>
          <cell r="K26">
            <v>1841</v>
          </cell>
          <cell r="L26">
            <v>877</v>
          </cell>
          <cell r="M26">
            <v>97.3</v>
          </cell>
          <cell r="N26">
            <v>95.97</v>
          </cell>
        </row>
        <row r="27">
          <cell r="B27" t="str">
            <v>02-8бис-02-25</v>
          </cell>
          <cell r="C27" t="str">
            <v>Трубопроводы производственной канализации К3</v>
          </cell>
          <cell r="D27">
            <v>19854</v>
          </cell>
          <cell r="E27">
            <v>29956</v>
          </cell>
          <cell r="F27">
            <v>3445</v>
          </cell>
          <cell r="H27">
            <v>76595</v>
          </cell>
          <cell r="K27">
            <v>21595</v>
          </cell>
          <cell r="L27">
            <v>14793</v>
          </cell>
          <cell r="M27">
            <v>673.82</v>
          </cell>
          <cell r="N27">
            <v>85.24</v>
          </cell>
        </row>
        <row r="28">
          <cell r="B28" t="str">
            <v>02-8бис-02-26</v>
          </cell>
          <cell r="C28" t="str">
            <v>Колодец с гидрозатвором Гз1-Гз3</v>
          </cell>
          <cell r="D28">
            <v>27726.6</v>
          </cell>
          <cell r="E28">
            <v>22516.880000000001</v>
          </cell>
          <cell r="F28">
            <v>2465.56</v>
          </cell>
          <cell r="H28">
            <v>83952.95</v>
          </cell>
          <cell r="K28">
            <v>24895.35</v>
          </cell>
          <cell r="L28">
            <v>21855.79</v>
          </cell>
          <cell r="M28">
            <v>947.47</v>
          </cell>
          <cell r="N28">
            <v>62.02</v>
          </cell>
        </row>
        <row r="29">
          <cell r="B29" t="str">
            <v>02-8бис-02-27</v>
          </cell>
          <cell r="C29" t="str">
            <v>Колодец с гидрозатвором Гз4</v>
          </cell>
          <cell r="D29">
            <v>9854</v>
          </cell>
          <cell r="E29">
            <v>8023</v>
          </cell>
          <cell r="F29">
            <v>876</v>
          </cell>
          <cell r="H29">
            <v>29586</v>
          </cell>
          <cell r="K29">
            <v>8830</v>
          </cell>
          <cell r="L29">
            <v>7767</v>
          </cell>
          <cell r="M29">
            <v>336.64</v>
          </cell>
          <cell r="N29">
            <v>22.01</v>
          </cell>
        </row>
        <row r="30">
          <cell r="B30" t="str">
            <v>02-8бис-02-30</v>
          </cell>
          <cell r="C30" t="str">
            <v>Нефтесборный трубопровод от замерной установки - Н1</v>
          </cell>
          <cell r="D30">
            <v>13657</v>
          </cell>
          <cell r="E30">
            <v>16258</v>
          </cell>
          <cell r="F30">
            <v>1732</v>
          </cell>
          <cell r="H30">
            <v>57669</v>
          </cell>
          <cell r="K30">
            <v>13148</v>
          </cell>
          <cell r="L30">
            <v>9239</v>
          </cell>
          <cell r="M30">
            <v>356.73</v>
          </cell>
          <cell r="N30">
            <v>33.64</v>
          </cell>
        </row>
        <row r="31">
          <cell r="B31" t="str">
            <v>02-8бис-02-31</v>
          </cell>
          <cell r="C31" t="str">
            <v>Выкидной трубопровод от нефтяных скважин к ЗУ - Н2</v>
          </cell>
          <cell r="D31">
            <v>80654</v>
          </cell>
          <cell r="E31">
            <v>167475</v>
          </cell>
          <cell r="F31">
            <v>17272</v>
          </cell>
          <cell r="H31">
            <v>320036</v>
          </cell>
          <cell r="K31">
            <v>84240</v>
          </cell>
          <cell r="L31">
            <v>58831</v>
          </cell>
          <cell r="M31">
            <v>1972.49</v>
          </cell>
          <cell r="N31">
            <v>292.83</v>
          </cell>
        </row>
        <row r="32">
          <cell r="B32" t="str">
            <v>02-8бис-02-32</v>
          </cell>
          <cell r="C32" t="str">
            <v>Трубопровод откачки нефти из дренажной емкости - Н52</v>
          </cell>
          <cell r="D32">
            <v>1179</v>
          </cell>
          <cell r="E32">
            <v>896</v>
          </cell>
          <cell r="F32">
            <v>84</v>
          </cell>
          <cell r="H32">
            <v>4231</v>
          </cell>
          <cell r="K32">
            <v>1068</v>
          </cell>
          <cell r="L32">
            <v>762</v>
          </cell>
          <cell r="M32">
            <v>35.590000000000003</v>
          </cell>
          <cell r="N32">
            <v>1.94</v>
          </cell>
        </row>
        <row r="33">
          <cell r="B33" t="str">
            <v>02-8бис-02-33</v>
          </cell>
          <cell r="C33" t="str">
            <v>Трубопровод закачки жидкости в нефтегазопровод - Н53</v>
          </cell>
          <cell r="D33">
            <v>5755</v>
          </cell>
          <cell r="E33">
            <v>8262.16</v>
          </cell>
          <cell r="F33">
            <v>901.52</v>
          </cell>
          <cell r="H33">
            <v>22166.240000000002</v>
          </cell>
          <cell r="K33">
            <v>5764.77</v>
          </cell>
          <cell r="L33">
            <v>4015.88</v>
          </cell>
          <cell r="M33">
            <v>152.49</v>
          </cell>
          <cell r="N33">
            <v>16.579999999999998</v>
          </cell>
        </row>
        <row r="34">
          <cell r="B34" t="str">
            <v>02-8бис-02-34</v>
          </cell>
          <cell r="C34" t="str">
            <v>Трубопровод газа с ППК в дренажную емкость - Г19</v>
          </cell>
          <cell r="D34">
            <v>5612</v>
          </cell>
          <cell r="E34">
            <v>6626</v>
          </cell>
          <cell r="F34">
            <v>629</v>
          </cell>
          <cell r="H34">
            <v>12547</v>
          </cell>
          <cell r="K34">
            <v>5289</v>
          </cell>
          <cell r="L34">
            <v>3759</v>
          </cell>
          <cell r="M34">
            <v>166.1</v>
          </cell>
          <cell r="N34">
            <v>14.7</v>
          </cell>
        </row>
        <row r="35">
          <cell r="B35" t="str">
            <v>02-8бис-02-35</v>
          </cell>
          <cell r="C35" t="str">
            <v>Трубопровод дренажа - Д1</v>
          </cell>
          <cell r="D35">
            <v>4997</v>
          </cell>
          <cell r="E35">
            <v>6077</v>
          </cell>
          <cell r="F35">
            <v>604</v>
          </cell>
          <cell r="H35">
            <v>7017</v>
          </cell>
          <cell r="K35">
            <v>4739</v>
          </cell>
          <cell r="L35">
            <v>3370</v>
          </cell>
          <cell r="M35">
            <v>147.1</v>
          </cell>
          <cell r="N35">
            <v>13.22</v>
          </cell>
        </row>
        <row r="36">
          <cell r="B36" t="str">
            <v>02-8бис-02-36</v>
          </cell>
          <cell r="C36" t="str">
            <v>Трубопровод ингибитора коррозии - Р3</v>
          </cell>
          <cell r="D36">
            <v>1913</v>
          </cell>
          <cell r="E36">
            <v>1213</v>
          </cell>
          <cell r="F36">
            <v>97</v>
          </cell>
          <cell r="H36">
            <v>7728</v>
          </cell>
          <cell r="K36">
            <v>1688</v>
          </cell>
          <cell r="L36">
            <v>1206</v>
          </cell>
          <cell r="M36">
            <v>57.96</v>
          </cell>
          <cell r="N36">
            <v>2.5499999999999998</v>
          </cell>
        </row>
        <row r="37">
          <cell r="B37" t="str">
            <v>02-8бис-02-37</v>
          </cell>
          <cell r="C37" t="str">
            <v>Трубопровод воздушки - Ш1</v>
          </cell>
          <cell r="D37">
            <v>2482</v>
          </cell>
          <cell r="E37">
            <v>1954</v>
          </cell>
          <cell r="F37">
            <v>186</v>
          </cell>
          <cell r="H37">
            <v>4210</v>
          </cell>
          <cell r="K37">
            <v>2250</v>
          </cell>
          <cell r="L37">
            <v>1605</v>
          </cell>
          <cell r="M37">
            <v>74.38</v>
          </cell>
          <cell r="N37">
            <v>4.46</v>
          </cell>
        </row>
        <row r="38">
          <cell r="B38" t="str">
            <v>02-8бис-02-38</v>
          </cell>
          <cell r="C38" t="str">
            <v>Устройство защитного футляра на трубопровод Н1</v>
          </cell>
          <cell r="D38">
            <v>680.99</v>
          </cell>
          <cell r="E38">
            <v>5516.49</v>
          </cell>
          <cell r="F38">
            <v>780.25</v>
          </cell>
          <cell r="H38">
            <v>12202.47</v>
          </cell>
          <cell r="K38">
            <v>1841.16</v>
          </cell>
          <cell r="L38">
            <v>876.74</v>
          </cell>
          <cell r="M38">
            <v>97.3</v>
          </cell>
          <cell r="N38">
            <v>95.97</v>
          </cell>
        </row>
        <row r="39">
          <cell r="B39" t="str">
            <v>02-8бис-02-39</v>
          </cell>
          <cell r="C39" t="str">
            <v>Устройство защитного футляра на трубопровод Н53</v>
          </cell>
          <cell r="D39">
            <v>631</v>
          </cell>
          <cell r="E39">
            <v>5014</v>
          </cell>
          <cell r="F39">
            <v>704</v>
          </cell>
          <cell r="H39">
            <v>10751</v>
          </cell>
          <cell r="K39">
            <v>1683</v>
          </cell>
          <cell r="L39">
            <v>801</v>
          </cell>
          <cell r="M39">
            <v>96.01</v>
          </cell>
          <cell r="N39">
            <v>94.21</v>
          </cell>
        </row>
        <row r="40">
          <cell r="B40" t="str">
            <v>02-8бис-02-40</v>
          </cell>
          <cell r="C40" t="str">
            <v>Защита втулками трубопровода Н1</v>
          </cell>
          <cell r="D40">
            <v>5294</v>
          </cell>
          <cell r="E40">
            <v>5218</v>
          </cell>
          <cell r="F40">
            <v>628</v>
          </cell>
          <cell r="H40">
            <v>6678</v>
          </cell>
          <cell r="K40">
            <v>5549</v>
          </cell>
          <cell r="L40">
            <v>3534</v>
          </cell>
          <cell r="M40">
            <v>163.62</v>
          </cell>
          <cell r="N40">
            <v>15.04</v>
          </cell>
        </row>
        <row r="41">
          <cell r="B41" t="str">
            <v>02-8бис-02-41</v>
          </cell>
          <cell r="C41" t="str">
            <v>Защита втулками трубопровода Н53</v>
          </cell>
          <cell r="D41">
            <v>1853</v>
          </cell>
          <cell r="E41">
            <v>2031</v>
          </cell>
          <cell r="F41">
            <v>253</v>
          </cell>
          <cell r="H41">
            <v>2679</v>
          </cell>
          <cell r="K41">
            <v>2024</v>
          </cell>
          <cell r="L41">
            <v>1254</v>
          </cell>
          <cell r="M41">
            <v>58.41</v>
          </cell>
          <cell r="N41">
            <v>6.05</v>
          </cell>
        </row>
        <row r="42">
          <cell r="B42" t="str">
            <v>02-8бис-02-44</v>
          </cell>
          <cell r="C42" t="str">
            <v>Монтажные конструкции эстакады'</v>
          </cell>
          <cell r="D42">
            <v>14527</v>
          </cell>
          <cell r="E42">
            <v>13046</v>
          </cell>
          <cell r="F42">
            <v>724</v>
          </cell>
          <cell r="H42">
            <v>106345</v>
          </cell>
          <cell r="K42">
            <v>15251</v>
          </cell>
          <cell r="L42">
            <v>9913</v>
          </cell>
          <cell r="M42">
            <v>480.54</v>
          </cell>
          <cell r="N42">
            <v>17.82</v>
          </cell>
        </row>
        <row r="43">
          <cell r="B43" t="str">
            <v>02-8бис-02-45</v>
          </cell>
          <cell r="C43" t="str">
            <v>Система заземления</v>
          </cell>
          <cell r="D43">
            <v>5213.38</v>
          </cell>
          <cell r="E43">
            <v>3316.7</v>
          </cell>
          <cell r="F43">
            <v>343.22</v>
          </cell>
          <cell r="H43">
            <v>18673.12</v>
          </cell>
          <cell r="K43">
            <v>5556.6</v>
          </cell>
          <cell r="L43">
            <v>3566.91</v>
          </cell>
          <cell r="M43">
            <v>176.75</v>
          </cell>
          <cell r="N43">
            <v>8.36</v>
          </cell>
        </row>
        <row r="44">
          <cell r="B44" t="str">
            <v>02-8бис-02-53</v>
          </cell>
          <cell r="C44" t="str">
            <v>Устройство колодца КМ1</v>
          </cell>
          <cell r="D44">
            <v>4878</v>
          </cell>
          <cell r="E44">
            <v>2389</v>
          </cell>
          <cell r="F44">
            <v>253</v>
          </cell>
          <cell r="H44">
            <v>14918</v>
          </cell>
          <cell r="K44">
            <v>4353</v>
          </cell>
          <cell r="L44">
            <v>3786</v>
          </cell>
          <cell r="M44">
            <v>168.06</v>
          </cell>
          <cell r="N44">
            <v>6.35</v>
          </cell>
        </row>
        <row r="45">
          <cell r="B45" t="str">
            <v>932-2015</v>
          </cell>
          <cell r="C45" t="str">
            <v xml:space="preserve"> Монтаж АВР</v>
          </cell>
          <cell r="D45">
            <v>15372</v>
          </cell>
          <cell r="E45">
            <v>33529</v>
          </cell>
          <cell r="F45">
            <v>4974</v>
          </cell>
          <cell r="H45">
            <v>42354</v>
          </cell>
          <cell r="K45">
            <v>21362</v>
          </cell>
          <cell r="L45">
            <v>13015</v>
          </cell>
          <cell r="M45">
            <v>515.96</v>
          </cell>
          <cell r="N45">
            <v>135.56</v>
          </cell>
        </row>
        <row r="46">
          <cell r="B46" t="str">
            <v xml:space="preserve">933-2015 </v>
          </cell>
          <cell r="C46" t="str">
            <v>Монтаж КТПН</v>
          </cell>
          <cell r="D46">
            <v>1868</v>
          </cell>
          <cell r="E46">
            <v>4322</v>
          </cell>
          <cell r="F46">
            <v>581</v>
          </cell>
          <cell r="H46">
            <v>1048</v>
          </cell>
          <cell r="K46">
            <v>2327</v>
          </cell>
          <cell r="L46">
            <v>1592</v>
          </cell>
          <cell r="M46">
            <v>61.8</v>
          </cell>
          <cell r="N46">
            <v>14.28</v>
          </cell>
        </row>
        <row r="47">
          <cell r="B47" t="str">
            <v>934-2015</v>
          </cell>
          <cell r="C47" t="str">
            <v xml:space="preserve"> Монтаж прожекторной мачты</v>
          </cell>
          <cell r="D47">
            <v>10599</v>
          </cell>
          <cell r="E47">
            <v>16097</v>
          </cell>
          <cell r="F47">
            <v>3682</v>
          </cell>
          <cell r="H47">
            <v>131691</v>
          </cell>
          <cell r="K47">
            <v>14094</v>
          </cell>
          <cell r="L47">
            <v>9062</v>
          </cell>
          <cell r="M47">
            <v>360.7</v>
          </cell>
          <cell r="N47">
            <v>99.91</v>
          </cell>
        </row>
        <row r="48">
          <cell r="B48" t="str">
            <v xml:space="preserve">935-2015 </v>
          </cell>
          <cell r="C48" t="str">
            <v>Монтаж сетей электрических</v>
          </cell>
          <cell r="D48">
            <v>38291</v>
          </cell>
          <cell r="E48">
            <v>20735</v>
          </cell>
          <cell r="F48">
            <v>1532</v>
          </cell>
          <cell r="H48">
            <v>309664</v>
          </cell>
          <cell r="K48">
            <v>38699</v>
          </cell>
          <cell r="L48">
            <v>24481</v>
          </cell>
          <cell r="M48">
            <v>1345.01</v>
          </cell>
          <cell r="N48">
            <v>39.590000000000003</v>
          </cell>
        </row>
        <row r="49">
          <cell r="B49" t="str">
            <v>936-2015</v>
          </cell>
          <cell r="C49" t="str">
            <v xml:space="preserve"> Монтаж средств КИПиА БГ</v>
          </cell>
          <cell r="D49">
            <v>12009</v>
          </cell>
          <cell r="E49">
            <v>42465</v>
          </cell>
          <cell r="F49">
            <v>12005</v>
          </cell>
          <cell r="H49">
            <v>47260</v>
          </cell>
          <cell r="K49">
            <v>24014</v>
          </cell>
          <cell r="L49">
            <v>15609</v>
          </cell>
          <cell r="M49">
            <v>397.32</v>
          </cell>
          <cell r="N49">
            <v>334.41</v>
          </cell>
        </row>
        <row r="50">
          <cell r="B50" t="str">
            <v xml:space="preserve">937-2015 </v>
          </cell>
          <cell r="C50" t="str">
            <v>Монтаж средств КИПиА ГЗУ</v>
          </cell>
          <cell r="D50">
            <v>32467</v>
          </cell>
          <cell r="E50">
            <v>95020</v>
          </cell>
          <cell r="F50">
            <v>2615</v>
          </cell>
          <cell r="H50">
            <v>147063</v>
          </cell>
          <cell r="K50">
            <v>58421</v>
          </cell>
          <cell r="L50">
            <v>37995</v>
          </cell>
          <cell r="M50">
            <v>1073.71</v>
          </cell>
          <cell r="N50">
            <v>724.7</v>
          </cell>
        </row>
        <row r="51">
          <cell r="B51" t="str">
            <v>938-2015</v>
          </cell>
          <cell r="C51" t="str">
            <v xml:space="preserve"> Монтаж средств КИПиА УДХ</v>
          </cell>
          <cell r="D51">
            <v>5660</v>
          </cell>
          <cell r="E51">
            <v>17416</v>
          </cell>
          <cell r="F51">
            <v>4656</v>
          </cell>
          <cell r="H51">
            <v>24215</v>
          </cell>
          <cell r="K51">
            <v>10316</v>
          </cell>
          <cell r="L51">
            <v>6705</v>
          </cell>
          <cell r="M51">
            <v>187.31</v>
          </cell>
          <cell r="N51">
            <v>129.75</v>
          </cell>
        </row>
        <row r="52">
          <cell r="B52" t="str">
            <v>939-2015</v>
          </cell>
          <cell r="C52" t="str">
            <v xml:space="preserve"> Сети связи</v>
          </cell>
          <cell r="D52">
            <v>2087</v>
          </cell>
          <cell r="E52">
            <v>182</v>
          </cell>
          <cell r="F52">
            <v>25</v>
          </cell>
          <cell r="H52">
            <v>13424</v>
          </cell>
          <cell r="K52">
            <v>1894</v>
          </cell>
          <cell r="L52">
            <v>1312</v>
          </cell>
          <cell r="M52">
            <v>58.16</v>
          </cell>
          <cell r="N52">
            <v>2.08</v>
          </cell>
        </row>
        <row r="53">
          <cell r="B53" t="str">
            <v>940-2015</v>
          </cell>
          <cell r="C53" t="str">
            <v xml:space="preserve"> Шкаф ЩМП-12</v>
          </cell>
          <cell r="D53">
            <v>3434</v>
          </cell>
          <cell r="E53">
            <v>678</v>
          </cell>
          <cell r="F53">
            <v>84</v>
          </cell>
          <cell r="H53">
            <v>10328</v>
          </cell>
          <cell r="K53">
            <v>3517</v>
          </cell>
          <cell r="L53">
            <v>2286</v>
          </cell>
          <cell r="M53">
            <v>112.98</v>
          </cell>
          <cell r="N53">
            <v>2.12</v>
          </cell>
        </row>
      </sheetData>
      <sheetData sheetId="5">
        <row r="451">
          <cell r="F451">
            <v>7047813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99"/>
  <sheetViews>
    <sheetView tabSelected="1" view="pageBreakPreview" topLeftCell="D1" zoomScaleNormal="70" zoomScaleSheetLayoutView="100" workbookViewId="0">
      <selection activeCell="J76" sqref="J76"/>
    </sheetView>
  </sheetViews>
  <sheetFormatPr defaultColWidth="8.85546875" defaultRowHeight="12.75" x14ac:dyDescent="0.2"/>
  <cols>
    <col min="1" max="1" width="10.8554687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" style="1" customWidth="1"/>
    <col min="13" max="19" width="10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40" t="s">
        <v>136</v>
      </c>
      <c r="Y1" s="340"/>
    </row>
    <row r="2" spans="1:27" ht="15.75" x14ac:dyDescent="0.25">
      <c r="A2" s="133"/>
      <c r="X2" s="134"/>
      <c r="Y2" s="134"/>
    </row>
    <row r="3" spans="1:27" x14ac:dyDescent="0.2">
      <c r="A3" s="341" t="s">
        <v>69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</row>
    <row r="4" spans="1:27" x14ac:dyDescent="0.2">
      <c r="A4" s="340" t="s">
        <v>70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</row>
    <row r="5" spans="1:27" ht="14.25" x14ac:dyDescent="0.2">
      <c r="A5" s="1" t="s">
        <v>71</v>
      </c>
      <c r="B5" s="342" t="str">
        <f>'[5]см раскладка '!H5</f>
        <v>Обустройство Тайлаковского месторождения нефти.Куст скважин №8бис</v>
      </c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</row>
    <row r="6" spans="1:27" ht="14.25" x14ac:dyDescent="0.2">
      <c r="A6" s="1" t="s">
        <v>72</v>
      </c>
      <c r="B6" s="342" t="str">
        <f>'[5]см раскладка '!I5</f>
        <v>Куст скважин № 8бис</v>
      </c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</row>
    <row r="7" spans="1:27" ht="14.25" x14ac:dyDescent="0.2">
      <c r="B7" s="135"/>
      <c r="C7" s="135"/>
      <c r="D7" s="135"/>
      <c r="E7" s="136"/>
      <c r="F7" s="136"/>
      <c r="G7" s="136"/>
      <c r="H7" s="136"/>
      <c r="I7" s="136"/>
      <c r="J7" s="136"/>
      <c r="K7" s="137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8"/>
    </row>
    <row r="8" spans="1:27" ht="14.25" x14ac:dyDescent="0.2">
      <c r="B8" s="136"/>
      <c r="C8" s="136"/>
      <c r="D8" s="136"/>
      <c r="E8" s="136"/>
      <c r="F8" s="136"/>
      <c r="G8" s="135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8"/>
    </row>
    <row r="9" spans="1:27" ht="13.5" thickBot="1" x14ac:dyDescent="0.25">
      <c r="B9" s="139"/>
      <c r="C9" s="139"/>
      <c r="D9" s="139"/>
      <c r="E9" s="140">
        <v>8</v>
      </c>
      <c r="F9" s="141" t="s">
        <v>137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</row>
    <row r="10" spans="1:27" x14ac:dyDescent="0.2">
      <c r="A10" s="326" t="s">
        <v>73</v>
      </c>
      <c r="B10" s="329" t="s">
        <v>74</v>
      </c>
      <c r="C10" s="332" t="s">
        <v>75</v>
      </c>
      <c r="D10" s="335" t="s">
        <v>55</v>
      </c>
      <c r="E10" s="338" t="s">
        <v>76</v>
      </c>
      <c r="F10" s="339"/>
      <c r="G10" s="339"/>
      <c r="H10" s="339"/>
      <c r="I10" s="339"/>
      <c r="J10" s="339"/>
      <c r="K10" s="339"/>
      <c r="L10" s="339"/>
      <c r="M10" s="344" t="s">
        <v>77</v>
      </c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Y10" s="346"/>
    </row>
    <row r="11" spans="1:27" x14ac:dyDescent="0.2">
      <c r="A11" s="327"/>
      <c r="B11" s="330"/>
      <c r="C11" s="333"/>
      <c r="D11" s="336"/>
      <c r="E11" s="333" t="s">
        <v>78</v>
      </c>
      <c r="F11" s="347" t="s">
        <v>79</v>
      </c>
      <c r="G11" s="348"/>
      <c r="H11" s="348"/>
      <c r="I11" s="348"/>
      <c r="J11" s="348"/>
      <c r="K11" s="348"/>
      <c r="L11" s="348"/>
      <c r="M11" s="349" t="s">
        <v>80</v>
      </c>
      <c r="N11" s="351" t="s">
        <v>81</v>
      </c>
      <c r="O11" s="351"/>
      <c r="P11" s="351" t="s">
        <v>82</v>
      </c>
      <c r="Q11" s="351"/>
      <c r="R11" s="352" t="s">
        <v>83</v>
      </c>
      <c r="S11" s="354" t="s">
        <v>84</v>
      </c>
      <c r="T11" s="352" t="s">
        <v>85</v>
      </c>
      <c r="U11" s="356" t="s">
        <v>86</v>
      </c>
      <c r="V11" s="354" t="s">
        <v>87</v>
      </c>
      <c r="W11" s="356" t="s">
        <v>88</v>
      </c>
      <c r="X11" s="356" t="s">
        <v>89</v>
      </c>
      <c r="Y11" s="358" t="s">
        <v>90</v>
      </c>
    </row>
    <row r="12" spans="1:27" ht="75.75" customHeight="1" thickBot="1" x14ac:dyDescent="0.25">
      <c r="A12" s="328"/>
      <c r="B12" s="331"/>
      <c r="C12" s="334"/>
      <c r="D12" s="337"/>
      <c r="E12" s="334"/>
      <c r="F12" s="142" t="s">
        <v>91</v>
      </c>
      <c r="G12" s="142" t="s">
        <v>92</v>
      </c>
      <c r="H12" s="142" t="s">
        <v>93</v>
      </c>
      <c r="I12" s="142" t="s">
        <v>94</v>
      </c>
      <c r="J12" s="142" t="s">
        <v>95</v>
      </c>
      <c r="K12" s="142" t="s">
        <v>88</v>
      </c>
      <c r="L12" s="143" t="s">
        <v>89</v>
      </c>
      <c r="M12" s="350"/>
      <c r="N12" s="144" t="s">
        <v>96</v>
      </c>
      <c r="O12" s="145" t="s">
        <v>97</v>
      </c>
      <c r="P12" s="144" t="s">
        <v>96</v>
      </c>
      <c r="Q12" s="145" t="s">
        <v>97</v>
      </c>
      <c r="R12" s="353"/>
      <c r="S12" s="355"/>
      <c r="T12" s="353"/>
      <c r="U12" s="357"/>
      <c r="V12" s="355"/>
      <c r="W12" s="357"/>
      <c r="X12" s="357"/>
      <c r="Y12" s="359"/>
    </row>
    <row r="13" spans="1:27" s="134" customFormat="1" ht="13.5" thickBot="1" x14ac:dyDescent="0.25">
      <c r="A13" s="146">
        <v>1</v>
      </c>
      <c r="B13" s="147">
        <f>A13+1</f>
        <v>2</v>
      </c>
      <c r="C13" s="147">
        <v>3</v>
      </c>
      <c r="D13" s="147">
        <v>4</v>
      </c>
      <c r="E13" s="147">
        <v>5</v>
      </c>
      <c r="F13" s="148">
        <v>6</v>
      </c>
      <c r="G13" s="148">
        <v>7</v>
      </c>
      <c r="H13" s="148">
        <v>8</v>
      </c>
      <c r="I13" s="148">
        <v>9</v>
      </c>
      <c r="J13" s="148">
        <v>10</v>
      </c>
      <c r="K13" s="148">
        <v>11</v>
      </c>
      <c r="L13" s="148">
        <v>12</v>
      </c>
      <c r="M13" s="147">
        <v>13</v>
      </c>
      <c r="N13" s="147">
        <v>14</v>
      </c>
      <c r="O13" s="147">
        <v>15</v>
      </c>
      <c r="P13" s="147">
        <v>16</v>
      </c>
      <c r="Q13" s="147">
        <v>17</v>
      </c>
      <c r="R13" s="147">
        <v>18</v>
      </c>
      <c r="S13" s="147">
        <v>19</v>
      </c>
      <c r="T13" s="147">
        <v>20</v>
      </c>
      <c r="U13" s="147">
        <v>21</v>
      </c>
      <c r="V13" s="147">
        <v>22</v>
      </c>
      <c r="W13" s="147">
        <v>23</v>
      </c>
      <c r="X13" s="147">
        <v>24</v>
      </c>
      <c r="Y13" s="149">
        <v>25</v>
      </c>
    </row>
    <row r="14" spans="1:27" ht="24.75" customHeight="1" x14ac:dyDescent="0.2">
      <c r="A14" s="150" t="str">
        <f>'[5]см раскладка '!B11</f>
        <v>02-8бис-02-01</v>
      </c>
      <c r="B14" s="151" t="str">
        <f>'[5]см раскладка '!C11</f>
        <v>Устройство основания замерной установки</v>
      </c>
      <c r="C14" s="151"/>
      <c r="D14" s="151"/>
      <c r="E14" s="152">
        <f t="shared" ref="E14:E56" si="0">F14+G14+H14+K14+L14</f>
        <v>29192</v>
      </c>
      <c r="F14" s="152">
        <f>'[5]см раскладка '!H11</f>
        <v>16770</v>
      </c>
      <c r="G14" s="152">
        <f>'[5]см раскладка '!D11</f>
        <v>3194</v>
      </c>
      <c r="H14" s="152">
        <f>'[5]см раскладка '!E11</f>
        <v>3191</v>
      </c>
      <c r="I14" s="152">
        <f>'[5]см раскладка '!G11</f>
        <v>0</v>
      </c>
      <c r="J14" s="152">
        <f>'[5]см раскладка '!F11</f>
        <v>410</v>
      </c>
      <c r="K14" s="152">
        <f>'[5]см раскладка '!K11</f>
        <v>3413</v>
      </c>
      <c r="L14" s="152">
        <f>'[5]см раскладка '!L11</f>
        <v>2624</v>
      </c>
      <c r="M14" s="152">
        <f t="shared" ref="M14:M56" si="1">O14+Q14</f>
        <v>0</v>
      </c>
      <c r="N14" s="152"/>
      <c r="O14" s="152"/>
      <c r="P14" s="152"/>
      <c r="Q14" s="152"/>
      <c r="R14" s="152">
        <f t="shared" ref="R14:R56" si="2">G14*$D$82</f>
        <v>0</v>
      </c>
      <c r="S14" s="153">
        <f>'[5]см раскладка '!M11</f>
        <v>111.05</v>
      </c>
      <c r="T14" s="152">
        <f t="shared" ref="T14:T56" si="3">(H14-I14)*$D$83</f>
        <v>0</v>
      </c>
      <c r="U14" s="152">
        <f t="shared" ref="U14:U56" si="4">J14*$D$82</f>
        <v>0</v>
      </c>
      <c r="V14" s="153">
        <f>'[5]см раскладка '!N11</f>
        <v>10.66</v>
      </c>
      <c r="W14" s="152">
        <f t="shared" ref="W14:W56" si="5">(R14+U14)*$D$88</f>
        <v>0</v>
      </c>
      <c r="X14" s="152">
        <f t="shared" ref="X14:X56" si="6">(R14+U14)*$D$89</f>
        <v>0</v>
      </c>
      <c r="Y14" s="154">
        <f>R14+T14+W14+X14+M14</f>
        <v>0</v>
      </c>
      <c r="AA14" s="155"/>
    </row>
    <row r="15" spans="1:27" ht="24.75" customHeight="1" x14ac:dyDescent="0.2">
      <c r="A15" s="156" t="str">
        <f>'[5]см раскладка '!B12</f>
        <v>02-8бис-02-02</v>
      </c>
      <c r="B15" s="157" t="str">
        <f>'[5]см раскладка '!C12</f>
        <v>Монтаж замерной установки Мера 40-8-400</v>
      </c>
      <c r="C15" s="157"/>
      <c r="D15" s="157"/>
      <c r="E15" s="158">
        <f t="shared" si="0"/>
        <v>9259</v>
      </c>
      <c r="F15" s="158">
        <f>'[5]см раскладка '!H12</f>
        <v>93</v>
      </c>
      <c r="G15" s="158">
        <f>'[5]см раскладка '!D12</f>
        <v>1297</v>
      </c>
      <c r="H15" s="158">
        <f>'[5]см раскладка '!E12</f>
        <v>4196</v>
      </c>
      <c r="I15" s="158">
        <f>'[5]см раскладка '!G12</f>
        <v>0</v>
      </c>
      <c r="J15" s="158">
        <f>'[5]см раскладка '!F12</f>
        <v>678</v>
      </c>
      <c r="K15" s="158">
        <f>'[5]см раскладка '!K12</f>
        <v>2488</v>
      </c>
      <c r="L15" s="158">
        <f>'[5]см раскладка '!L12</f>
        <v>1185</v>
      </c>
      <c r="M15" s="158">
        <f t="shared" si="1"/>
        <v>0</v>
      </c>
      <c r="N15" s="158"/>
      <c r="O15" s="158"/>
      <c r="P15" s="158"/>
      <c r="Q15" s="158"/>
      <c r="R15" s="158">
        <f t="shared" si="2"/>
        <v>0</v>
      </c>
      <c r="S15" s="159">
        <f>'[5]см раскладка '!M12</f>
        <v>42.89</v>
      </c>
      <c r="T15" s="158">
        <f t="shared" si="3"/>
        <v>0</v>
      </c>
      <c r="U15" s="158">
        <f t="shared" si="4"/>
        <v>0</v>
      </c>
      <c r="V15" s="159">
        <f>'[5]см раскладка '!N12</f>
        <v>16.86</v>
      </c>
      <c r="W15" s="158">
        <f t="shared" si="5"/>
        <v>0</v>
      </c>
      <c r="X15" s="158">
        <f t="shared" si="6"/>
        <v>0</v>
      </c>
      <c r="Y15" s="160">
        <f t="shared" ref="Y15:Y17" si="7">R15+T15+W15+X15+M15</f>
        <v>0</v>
      </c>
      <c r="AA15" s="155"/>
    </row>
    <row r="16" spans="1:27" ht="24.75" customHeight="1" x14ac:dyDescent="0.2">
      <c r="A16" s="156" t="str">
        <f>'[5]см раскладка '!B13</f>
        <v>02-8бис-02-03</v>
      </c>
      <c r="B16" s="157" t="str">
        <f>'[5]см раскладка '!C13</f>
        <v>Закрепление емкости V-16м3</v>
      </c>
      <c r="C16" s="157"/>
      <c r="D16" s="157"/>
      <c r="E16" s="158">
        <f t="shared" si="0"/>
        <v>102096</v>
      </c>
      <c r="F16" s="158">
        <f>'[5]см раскладка '!H13</f>
        <v>38933</v>
      </c>
      <c r="G16" s="158">
        <f>'[5]см раскладка '!D13</f>
        <v>15826</v>
      </c>
      <c r="H16" s="158">
        <f>'[5]см раскладка '!E13</f>
        <v>17786</v>
      </c>
      <c r="I16" s="158">
        <f>'[5]см раскладка '!G13</f>
        <v>0</v>
      </c>
      <c r="J16" s="158">
        <f>'[5]см раскладка '!F13</f>
        <v>5535</v>
      </c>
      <c r="K16" s="158">
        <f>'[5]см раскладка '!K13</f>
        <v>18637</v>
      </c>
      <c r="L16" s="158">
        <f>'[5]см раскладка '!L13</f>
        <v>10914</v>
      </c>
      <c r="M16" s="158">
        <f t="shared" si="1"/>
        <v>0</v>
      </c>
      <c r="N16" s="158"/>
      <c r="O16" s="158"/>
      <c r="P16" s="158"/>
      <c r="Q16" s="158"/>
      <c r="R16" s="158">
        <f t="shared" si="2"/>
        <v>0</v>
      </c>
      <c r="S16" s="159">
        <f>'[5]см раскладка '!M13</f>
        <v>660.2</v>
      </c>
      <c r="T16" s="158">
        <f t="shared" si="3"/>
        <v>0</v>
      </c>
      <c r="U16" s="158">
        <f t="shared" si="4"/>
        <v>0</v>
      </c>
      <c r="V16" s="159">
        <f>'[5]см раскладка '!N13</f>
        <v>171.64</v>
      </c>
      <c r="W16" s="158">
        <f t="shared" si="5"/>
        <v>0</v>
      </c>
      <c r="X16" s="158">
        <f t="shared" si="6"/>
        <v>0</v>
      </c>
      <c r="Y16" s="160">
        <f t="shared" si="7"/>
        <v>0</v>
      </c>
      <c r="AA16" s="155"/>
    </row>
    <row r="17" spans="1:27" ht="24.75" customHeight="1" x14ac:dyDescent="0.2">
      <c r="A17" s="156" t="str">
        <f>'[5]см раскладка '!B14</f>
        <v>02-8бис-02-04</v>
      </c>
      <c r="B17" s="157" t="str">
        <f>'[5]см раскладка '!C14</f>
        <v>Монтаж емкости V-16м3</v>
      </c>
      <c r="C17" s="157"/>
      <c r="D17" s="157"/>
      <c r="E17" s="158">
        <f t="shared" si="0"/>
        <v>9341</v>
      </c>
      <c r="F17" s="158">
        <f>'[5]см раскладка '!H14</f>
        <v>1766</v>
      </c>
      <c r="G17" s="158">
        <f>'[5]см раскладка '!D14</f>
        <v>2412</v>
      </c>
      <c r="H17" s="158">
        <f>'[5]см раскладка '!E14</f>
        <v>1422</v>
      </c>
      <c r="I17" s="158">
        <f>'[5]см раскладка '!G14</f>
        <v>0</v>
      </c>
      <c r="J17" s="158">
        <f>'[5]см раскладка '!F14</f>
        <v>186</v>
      </c>
      <c r="K17" s="158">
        <f>'[5]см раскладка '!K14</f>
        <v>2182</v>
      </c>
      <c r="L17" s="158">
        <f>'[5]см раскладка '!L14</f>
        <v>1559</v>
      </c>
      <c r="M17" s="158">
        <f t="shared" si="1"/>
        <v>0</v>
      </c>
      <c r="N17" s="158"/>
      <c r="O17" s="158"/>
      <c r="P17" s="158"/>
      <c r="Q17" s="158"/>
      <c r="R17" s="158">
        <f t="shared" si="2"/>
        <v>0</v>
      </c>
      <c r="S17" s="159">
        <f>'[5]см раскладка '!M14</f>
        <v>83.6</v>
      </c>
      <c r="T17" s="158">
        <f t="shared" si="3"/>
        <v>0</v>
      </c>
      <c r="U17" s="158">
        <f t="shared" si="4"/>
        <v>0</v>
      </c>
      <c r="V17" s="159">
        <f>'[5]см раскладка '!N14</f>
        <v>4.57</v>
      </c>
      <c r="W17" s="158">
        <f t="shared" si="5"/>
        <v>0</v>
      </c>
      <c r="X17" s="158">
        <f t="shared" si="6"/>
        <v>0</v>
      </c>
      <c r="Y17" s="160">
        <f t="shared" si="7"/>
        <v>0</v>
      </c>
      <c r="AA17" s="155"/>
    </row>
    <row r="18" spans="1:27" ht="24.75" customHeight="1" x14ac:dyDescent="0.2">
      <c r="A18" s="156" t="str">
        <f>'[5]см раскладка '!B15</f>
        <v>02-8бис-02-05</v>
      </c>
      <c r="B18" s="157" t="str">
        <f>'[5]см раскладка '!C15</f>
        <v>Устройство основания блока УДХ</v>
      </c>
      <c r="C18" s="157"/>
      <c r="D18" s="157"/>
      <c r="E18" s="158">
        <f t="shared" si="0"/>
        <v>47268.02</v>
      </c>
      <c r="F18" s="158">
        <f>'[5]см раскладка '!H15</f>
        <v>26856.01</v>
      </c>
      <c r="G18" s="158">
        <f>'[5]см раскладка '!D15</f>
        <v>5407.07</v>
      </c>
      <c r="H18" s="158">
        <f>'[5]см раскладка '!E15</f>
        <v>4947.9399999999996</v>
      </c>
      <c r="I18" s="158">
        <f>'[5]см раскладка '!G15</f>
        <v>0</v>
      </c>
      <c r="J18" s="158">
        <f>'[5]см раскладка '!F15</f>
        <v>626.86</v>
      </c>
      <c r="K18" s="158">
        <f>'[5]см раскладка '!K15</f>
        <v>5665.26</v>
      </c>
      <c r="L18" s="158">
        <f>'[5]см раскладка '!L15</f>
        <v>4391.74</v>
      </c>
      <c r="M18" s="158">
        <f t="shared" si="1"/>
        <v>0</v>
      </c>
      <c r="N18" s="158"/>
      <c r="O18" s="158"/>
      <c r="P18" s="158"/>
      <c r="Q18" s="158"/>
      <c r="R18" s="158">
        <f t="shared" si="2"/>
        <v>0</v>
      </c>
      <c r="S18" s="159">
        <f>'[5]см раскладка '!M15</f>
        <v>188.13</v>
      </c>
      <c r="T18" s="158">
        <f t="shared" si="3"/>
        <v>0</v>
      </c>
      <c r="U18" s="158">
        <f t="shared" si="4"/>
        <v>0</v>
      </c>
      <c r="V18" s="159">
        <f>'[5]см раскладка '!N15</f>
        <v>16.05</v>
      </c>
      <c r="W18" s="158">
        <f t="shared" si="5"/>
        <v>0</v>
      </c>
      <c r="X18" s="158">
        <f t="shared" si="6"/>
        <v>0</v>
      </c>
      <c r="Y18" s="160">
        <f>R18+T18+W18+X18+M18</f>
        <v>0</v>
      </c>
      <c r="AA18" s="155"/>
    </row>
    <row r="19" spans="1:27" ht="24.75" customHeight="1" x14ac:dyDescent="0.2">
      <c r="A19" s="156" t="str">
        <f>'[5]см раскладка '!B16</f>
        <v>02-8бис-02-06</v>
      </c>
      <c r="B19" s="157" t="str">
        <f>'[5]см раскладка '!C16</f>
        <v>Монтаж установки дозирования химреагента</v>
      </c>
      <c r="C19" s="157"/>
      <c r="D19" s="157"/>
      <c r="E19" s="158">
        <f t="shared" si="0"/>
        <v>4393</v>
      </c>
      <c r="F19" s="158">
        <f>'[5]см раскладка '!H16</f>
        <v>70</v>
      </c>
      <c r="G19" s="158">
        <f>'[5]см раскладка '!D16</f>
        <v>794</v>
      </c>
      <c r="H19" s="158">
        <f>'[5]см раскладка '!E16</f>
        <v>1639</v>
      </c>
      <c r="I19" s="158">
        <f>'[5]см раскладка '!G16</f>
        <v>0</v>
      </c>
      <c r="J19" s="158">
        <f>'[5]см раскладка '!F16</f>
        <v>222</v>
      </c>
      <c r="K19" s="158">
        <f>'[5]см раскладка '!K16</f>
        <v>1280</v>
      </c>
      <c r="L19" s="158">
        <f>'[5]см раскладка '!L16</f>
        <v>610</v>
      </c>
      <c r="M19" s="158">
        <f t="shared" si="1"/>
        <v>0</v>
      </c>
      <c r="N19" s="158"/>
      <c r="O19" s="158"/>
      <c r="P19" s="158"/>
      <c r="Q19" s="158"/>
      <c r="R19" s="158">
        <f t="shared" si="2"/>
        <v>0</v>
      </c>
      <c r="S19" s="159">
        <f>'[5]см раскладка '!M16</f>
        <v>26.28</v>
      </c>
      <c r="T19" s="158">
        <f t="shared" si="3"/>
        <v>0</v>
      </c>
      <c r="U19" s="158">
        <f t="shared" si="4"/>
        <v>0</v>
      </c>
      <c r="V19" s="159">
        <f>'[5]см раскладка '!N16</f>
        <v>5.37</v>
      </c>
      <c r="W19" s="158">
        <f t="shared" si="5"/>
        <v>0</v>
      </c>
      <c r="X19" s="158">
        <f t="shared" si="6"/>
        <v>0</v>
      </c>
      <c r="Y19" s="160">
        <f t="shared" ref="Y19:Y20" si="8">R19+T19+W19+X19+M19</f>
        <v>0</v>
      </c>
      <c r="AA19" s="155"/>
    </row>
    <row r="20" spans="1:27" ht="24.75" customHeight="1" x14ac:dyDescent="0.2">
      <c r="A20" s="156" t="str">
        <f>'[5]см раскладка '!B17</f>
        <v>02-8бис-02-09</v>
      </c>
      <c r="B20" s="157" t="str">
        <f>'[5]см раскладка '!C17</f>
        <v>Устройство основания КТПН</v>
      </c>
      <c r="C20" s="157"/>
      <c r="D20" s="157"/>
      <c r="E20" s="158">
        <f t="shared" si="0"/>
        <v>109749</v>
      </c>
      <c r="F20" s="158">
        <f>'[5]см раскладка '!H17</f>
        <v>59914</v>
      </c>
      <c r="G20" s="158">
        <f>'[5]см раскладка '!D17</f>
        <v>13778</v>
      </c>
      <c r="H20" s="158">
        <f>'[5]см раскладка '!E17</f>
        <v>11277</v>
      </c>
      <c r="I20" s="158">
        <f>'[5]см раскладка '!G17</f>
        <v>0</v>
      </c>
      <c r="J20" s="158">
        <f>'[5]см раскладка '!F17</f>
        <v>1364</v>
      </c>
      <c r="K20" s="158">
        <f>'[5]см раскладка '!K17</f>
        <v>13760</v>
      </c>
      <c r="L20" s="158">
        <f>'[5]см раскладка '!L17</f>
        <v>11020</v>
      </c>
      <c r="M20" s="158">
        <f t="shared" si="1"/>
        <v>0</v>
      </c>
      <c r="N20" s="158"/>
      <c r="O20" s="158"/>
      <c r="P20" s="158"/>
      <c r="Q20" s="158"/>
      <c r="R20" s="158">
        <f t="shared" si="2"/>
        <v>0</v>
      </c>
      <c r="S20" s="159">
        <f>'[5]см раскладка '!M17</f>
        <v>474.55</v>
      </c>
      <c r="T20" s="158">
        <f t="shared" si="3"/>
        <v>0</v>
      </c>
      <c r="U20" s="158">
        <f t="shared" si="4"/>
        <v>0</v>
      </c>
      <c r="V20" s="159">
        <f>'[5]см раскладка '!N17</f>
        <v>33.25</v>
      </c>
      <c r="W20" s="158">
        <f t="shared" si="5"/>
        <v>0</v>
      </c>
      <c r="X20" s="158">
        <f t="shared" si="6"/>
        <v>0</v>
      </c>
      <c r="Y20" s="160">
        <f t="shared" si="8"/>
        <v>0</v>
      </c>
      <c r="AA20" s="155"/>
    </row>
    <row r="21" spans="1:27" ht="24.75" customHeight="1" x14ac:dyDescent="0.2">
      <c r="A21" s="156" t="str">
        <f>'[5]см раскладка '!B18</f>
        <v>02-8бис-02-11</v>
      </c>
      <c r="B21" s="157" t="str">
        <f>'[5]см раскладка '!C18</f>
        <v>Устройство основания ТМПН и СУ</v>
      </c>
      <c r="C21" s="157"/>
      <c r="D21" s="157"/>
      <c r="E21" s="158">
        <f t="shared" si="0"/>
        <v>223852</v>
      </c>
      <c r="F21" s="158">
        <f>'[5]см раскладка '!H18</f>
        <v>112589</v>
      </c>
      <c r="G21" s="158">
        <f>'[5]см раскладка '!D18</f>
        <v>31733</v>
      </c>
      <c r="H21" s="158">
        <f>'[5]см раскладка '!E18</f>
        <v>23608</v>
      </c>
      <c r="I21" s="158">
        <f>'[5]см раскладка '!G18</f>
        <v>0</v>
      </c>
      <c r="J21" s="158">
        <f>'[5]см раскладка '!F18</f>
        <v>2919</v>
      </c>
      <c r="K21" s="158">
        <f>'[5]см раскладка '!K18</f>
        <v>30718</v>
      </c>
      <c r="L21" s="158">
        <f>'[5]см раскладка '!L18</f>
        <v>25204</v>
      </c>
      <c r="M21" s="158">
        <f t="shared" si="1"/>
        <v>0</v>
      </c>
      <c r="N21" s="158"/>
      <c r="O21" s="158"/>
      <c r="P21" s="158"/>
      <c r="Q21" s="158"/>
      <c r="R21" s="158">
        <f t="shared" si="2"/>
        <v>0</v>
      </c>
      <c r="S21" s="159">
        <f>'[5]см раскладка '!M18</f>
        <v>1088.54</v>
      </c>
      <c r="T21" s="158">
        <f t="shared" si="3"/>
        <v>0</v>
      </c>
      <c r="U21" s="158">
        <f t="shared" si="4"/>
        <v>0</v>
      </c>
      <c r="V21" s="159">
        <f>'[5]см раскладка '!N18</f>
        <v>71.09</v>
      </c>
      <c r="W21" s="158">
        <f t="shared" si="5"/>
        <v>0</v>
      </c>
      <c r="X21" s="158">
        <f t="shared" si="6"/>
        <v>0</v>
      </c>
      <c r="Y21" s="160">
        <f>R21+T21+W21+X21+M21</f>
        <v>0</v>
      </c>
      <c r="AA21" s="155"/>
    </row>
    <row r="22" spans="1:27" ht="24.75" customHeight="1" x14ac:dyDescent="0.2">
      <c r="A22" s="156" t="str">
        <f>'[5]см раскладка '!B19</f>
        <v>02-8бис-02-13</v>
      </c>
      <c r="B22" s="157" t="str">
        <f>'[5]см раскладка '!C19</f>
        <v>Устройство основания АВР</v>
      </c>
      <c r="C22" s="157"/>
      <c r="D22" s="157"/>
      <c r="E22" s="158">
        <f t="shared" si="0"/>
        <v>206467</v>
      </c>
      <c r="F22" s="158">
        <f>'[5]см раскладка '!H19</f>
        <v>93944</v>
      </c>
      <c r="G22" s="158">
        <f>'[5]см раскладка '!D19</f>
        <v>33402</v>
      </c>
      <c r="H22" s="158">
        <f>'[5]см раскладка '!E19</f>
        <v>21877</v>
      </c>
      <c r="I22" s="158">
        <f>'[5]см раскладка '!G19</f>
        <v>0</v>
      </c>
      <c r="J22" s="158">
        <f>'[5]см раскладка '!F19</f>
        <v>2592</v>
      </c>
      <c r="K22" s="158">
        <f>'[5]см раскладка '!K19</f>
        <v>31662</v>
      </c>
      <c r="L22" s="158">
        <f>'[5]см раскладка '!L19</f>
        <v>25582</v>
      </c>
      <c r="M22" s="158">
        <f t="shared" si="1"/>
        <v>0</v>
      </c>
      <c r="N22" s="158"/>
      <c r="O22" s="158"/>
      <c r="P22" s="158"/>
      <c r="Q22" s="158"/>
      <c r="R22" s="158">
        <f t="shared" si="2"/>
        <v>0</v>
      </c>
      <c r="S22" s="159">
        <f>'[5]см раскладка '!M19</f>
        <v>1139.73</v>
      </c>
      <c r="T22" s="158">
        <f t="shared" si="3"/>
        <v>0</v>
      </c>
      <c r="U22" s="158">
        <f t="shared" si="4"/>
        <v>0</v>
      </c>
      <c r="V22" s="159">
        <f>'[5]см раскладка '!N19</f>
        <v>63.94</v>
      </c>
      <c r="W22" s="158">
        <f t="shared" si="5"/>
        <v>0</v>
      </c>
      <c r="X22" s="158">
        <f t="shared" si="6"/>
        <v>0</v>
      </c>
      <c r="Y22" s="160">
        <f t="shared" ref="Y22:Y23" si="9">R22+T22+W22+X22+M22</f>
        <v>0</v>
      </c>
      <c r="AA22" s="155"/>
    </row>
    <row r="23" spans="1:27" ht="24.75" customHeight="1" x14ac:dyDescent="0.2">
      <c r="A23" s="156" t="str">
        <f>'[5]см раскладка '!B20</f>
        <v>02-8бис-02-14</v>
      </c>
      <c r="B23" s="157" t="str">
        <f>'[5]см раскладка '!C20</f>
        <v>Монтаж оборудования пункта АВР</v>
      </c>
      <c r="C23" s="157"/>
      <c r="D23" s="157"/>
      <c r="E23" s="158">
        <f t="shared" si="0"/>
        <v>36821</v>
      </c>
      <c r="F23" s="158">
        <f>'[5]см раскладка '!H20</f>
        <v>12667</v>
      </c>
      <c r="G23" s="158">
        <f>'[5]см раскладка '!D20</f>
        <v>5159</v>
      </c>
      <c r="H23" s="158">
        <f>'[5]см раскладка '!E20</f>
        <v>7993</v>
      </c>
      <c r="I23" s="158">
        <f>'[5]см раскладка '!G20</f>
        <v>0</v>
      </c>
      <c r="J23" s="158">
        <f>'[5]см раскладка '!F20</f>
        <v>1208</v>
      </c>
      <c r="K23" s="158">
        <f>'[5]см раскладка '!K20</f>
        <v>7173</v>
      </c>
      <c r="L23" s="158">
        <f>'[5]см раскладка '!L20</f>
        <v>3829</v>
      </c>
      <c r="M23" s="158">
        <f t="shared" si="1"/>
        <v>0</v>
      </c>
      <c r="N23" s="158"/>
      <c r="O23" s="158"/>
      <c r="P23" s="158"/>
      <c r="Q23" s="158"/>
      <c r="R23" s="158">
        <f t="shared" si="2"/>
        <v>0</v>
      </c>
      <c r="S23" s="159">
        <f>'[5]см раскладка '!M20</f>
        <v>167.6</v>
      </c>
      <c r="T23" s="158">
        <f t="shared" si="3"/>
        <v>0</v>
      </c>
      <c r="U23" s="158">
        <f t="shared" si="4"/>
        <v>0</v>
      </c>
      <c r="V23" s="159">
        <f>'[5]см раскладка '!N20</f>
        <v>32.28</v>
      </c>
      <c r="W23" s="158">
        <f t="shared" si="5"/>
        <v>0</v>
      </c>
      <c r="X23" s="158">
        <f t="shared" si="6"/>
        <v>0</v>
      </c>
      <c r="Y23" s="160">
        <f t="shared" si="9"/>
        <v>0</v>
      </c>
      <c r="AA23" s="155"/>
    </row>
    <row r="24" spans="1:27" ht="24.75" customHeight="1" x14ac:dyDescent="0.2">
      <c r="A24" s="156" t="str">
        <f>'[5]см раскладка '!B21</f>
        <v>02-8бис-02-17</v>
      </c>
      <c r="B24" s="157" t="str">
        <f>'[5]см раскладка '!C21</f>
        <v>Устройство эстакады</v>
      </c>
      <c r="C24" s="157"/>
      <c r="D24" s="157"/>
      <c r="E24" s="158">
        <f t="shared" si="0"/>
        <v>571112</v>
      </c>
      <c r="F24" s="158">
        <f>'[5]см раскладка '!H21</f>
        <v>308549</v>
      </c>
      <c r="G24" s="158">
        <f>'[5]см раскладка '!D21</f>
        <v>75705</v>
      </c>
      <c r="H24" s="158">
        <f>'[5]см раскладка '!E21</f>
        <v>53287</v>
      </c>
      <c r="I24" s="158">
        <f>'[5]см раскладка '!G21</f>
        <v>0</v>
      </c>
      <c r="J24" s="158">
        <f>'[5]см раскладка '!F21</f>
        <v>5994</v>
      </c>
      <c r="K24" s="158">
        <f>'[5]см раскладка '!K21</f>
        <v>73307</v>
      </c>
      <c r="L24" s="158">
        <f>'[5]см раскладка '!L21</f>
        <v>60264</v>
      </c>
      <c r="M24" s="158">
        <f t="shared" si="1"/>
        <v>0</v>
      </c>
      <c r="N24" s="158"/>
      <c r="O24" s="158"/>
      <c r="P24" s="158"/>
      <c r="Q24" s="158"/>
      <c r="R24" s="158">
        <f t="shared" si="2"/>
        <v>0</v>
      </c>
      <c r="S24" s="159">
        <f>'[5]см раскладка '!M21</f>
        <v>2557.85</v>
      </c>
      <c r="T24" s="158">
        <f t="shared" si="3"/>
        <v>0</v>
      </c>
      <c r="U24" s="158">
        <f t="shared" si="4"/>
        <v>0</v>
      </c>
      <c r="V24" s="159">
        <f>'[5]см раскладка '!N21</f>
        <v>138.85</v>
      </c>
      <c r="W24" s="158">
        <f t="shared" si="5"/>
        <v>0</v>
      </c>
      <c r="X24" s="158">
        <f t="shared" si="6"/>
        <v>0</v>
      </c>
      <c r="Y24" s="160">
        <f>R24+T24+W24+X24+M24</f>
        <v>0</v>
      </c>
      <c r="AA24" s="155"/>
    </row>
    <row r="25" spans="1:27" ht="24.75" customHeight="1" x14ac:dyDescent="0.2">
      <c r="A25" s="156" t="str">
        <f>'[5]см раскладка '!B22</f>
        <v>02-8бис-02-18</v>
      </c>
      <c r="B25" s="157" t="str">
        <f>'[5]см раскладка '!C22</f>
        <v>Прожекторная мачта ПМС-32.5</v>
      </c>
      <c r="C25" s="157"/>
      <c r="D25" s="157"/>
      <c r="E25" s="158">
        <f t="shared" si="0"/>
        <v>316332</v>
      </c>
      <c r="F25" s="158">
        <f>'[5]см раскладка '!H22</f>
        <v>219089</v>
      </c>
      <c r="G25" s="158">
        <f>'[5]см раскладка '!D22</f>
        <v>11473</v>
      </c>
      <c r="H25" s="158">
        <f>'[5]см раскладка '!E22</f>
        <v>52877</v>
      </c>
      <c r="I25" s="158">
        <f>'[5]см раскладка '!G22</f>
        <v>0</v>
      </c>
      <c r="J25" s="158">
        <f>'[5]см раскладка '!F22</f>
        <v>6889</v>
      </c>
      <c r="K25" s="158">
        <f>'[5]см раскладка '!K22</f>
        <v>21181</v>
      </c>
      <c r="L25" s="158">
        <f>'[5]см раскладка '!L22</f>
        <v>11712</v>
      </c>
      <c r="M25" s="158">
        <f t="shared" si="1"/>
        <v>0</v>
      </c>
      <c r="N25" s="158"/>
      <c r="O25" s="158"/>
      <c r="P25" s="158"/>
      <c r="Q25" s="158"/>
      <c r="R25" s="158">
        <f t="shared" si="2"/>
        <v>0</v>
      </c>
      <c r="S25" s="159">
        <f>'[5]см раскладка '!M22</f>
        <v>371.78</v>
      </c>
      <c r="T25" s="158">
        <f t="shared" si="3"/>
        <v>0</v>
      </c>
      <c r="U25" s="158">
        <f t="shared" si="4"/>
        <v>0</v>
      </c>
      <c r="V25" s="159">
        <f>'[5]см раскладка '!N22</f>
        <v>172.66</v>
      </c>
      <c r="W25" s="158">
        <f t="shared" si="5"/>
        <v>0</v>
      </c>
      <c r="X25" s="158">
        <f t="shared" si="6"/>
        <v>0</v>
      </c>
      <c r="Y25" s="160">
        <f t="shared" ref="Y25:Y27" si="10">R25+T25+W25+X25+M25</f>
        <v>0</v>
      </c>
      <c r="AA25" s="155"/>
    </row>
    <row r="26" spans="1:27" ht="24.75" customHeight="1" x14ac:dyDescent="0.2">
      <c r="A26" s="156" t="str">
        <f>'[5]см раскладка '!B23</f>
        <v>02-8бис-02-19</v>
      </c>
      <c r="B26" s="157" t="str">
        <f>'[5]см раскладка '!C23</f>
        <v>Установка опор</v>
      </c>
      <c r="C26" s="157"/>
      <c r="D26" s="157"/>
      <c r="E26" s="158">
        <f t="shared" si="0"/>
        <v>67971.669999999984</v>
      </c>
      <c r="F26" s="158">
        <f>'[5]см раскладка '!H23</f>
        <v>41673.5</v>
      </c>
      <c r="G26" s="158">
        <f>'[5]см раскладка '!D23</f>
        <v>7315.95</v>
      </c>
      <c r="H26" s="158">
        <f>'[5]см раскладка '!E23</f>
        <v>6413.48</v>
      </c>
      <c r="I26" s="158">
        <f>'[5]см раскладка '!G23</f>
        <v>0</v>
      </c>
      <c r="J26" s="158">
        <f>'[5]см раскладка '!F23</f>
        <v>686</v>
      </c>
      <c r="K26" s="158">
        <f>'[5]см раскладка '!K23</f>
        <v>7101.38</v>
      </c>
      <c r="L26" s="158">
        <f>'[5]см раскладка '!L23</f>
        <v>5467.36</v>
      </c>
      <c r="M26" s="158">
        <f t="shared" si="1"/>
        <v>0</v>
      </c>
      <c r="N26" s="158"/>
      <c r="O26" s="158"/>
      <c r="P26" s="158"/>
      <c r="Q26" s="158"/>
      <c r="R26" s="158">
        <f t="shared" si="2"/>
        <v>0</v>
      </c>
      <c r="S26" s="159">
        <f>'[5]см раскладка '!M23</f>
        <v>253.18</v>
      </c>
      <c r="T26" s="158">
        <f t="shared" si="3"/>
        <v>0</v>
      </c>
      <c r="U26" s="158">
        <f t="shared" si="4"/>
        <v>0</v>
      </c>
      <c r="V26" s="159">
        <f>'[5]см раскладка '!N23</f>
        <v>17.38</v>
      </c>
      <c r="W26" s="158">
        <f t="shared" si="5"/>
        <v>0</v>
      </c>
      <c r="X26" s="158">
        <f t="shared" si="6"/>
        <v>0</v>
      </c>
      <c r="Y26" s="160">
        <f t="shared" si="10"/>
        <v>0</v>
      </c>
      <c r="AA26" s="155"/>
    </row>
    <row r="27" spans="1:27" ht="24.75" customHeight="1" x14ac:dyDescent="0.2">
      <c r="A27" s="156" t="str">
        <f>'[5]см раскладка '!B24</f>
        <v>02-8бис-02-20</v>
      </c>
      <c r="B27" s="157" t="str">
        <f>'[5]см раскладка '!C24</f>
        <v>Ограждение узлов задвижек</v>
      </c>
      <c r="C27" s="157"/>
      <c r="D27" s="157"/>
      <c r="E27" s="158">
        <f t="shared" si="0"/>
        <v>36252</v>
      </c>
      <c r="F27" s="158">
        <f>'[5]см раскладка '!H24</f>
        <v>18673</v>
      </c>
      <c r="G27" s="158">
        <f>'[5]см раскладка '!D24</f>
        <v>5074</v>
      </c>
      <c r="H27" s="158">
        <f>'[5]см раскладка '!E24</f>
        <v>3690</v>
      </c>
      <c r="I27" s="158">
        <f>'[5]см раскладка '!G24</f>
        <v>0</v>
      </c>
      <c r="J27" s="158">
        <f>'[5]см раскладка '!F24</f>
        <v>447</v>
      </c>
      <c r="K27" s="158">
        <f>'[5]см раскладка '!K24</f>
        <v>4803</v>
      </c>
      <c r="L27" s="158">
        <f>'[5]см раскладка '!L24</f>
        <v>4012</v>
      </c>
      <c r="M27" s="158">
        <f t="shared" si="1"/>
        <v>0</v>
      </c>
      <c r="N27" s="158"/>
      <c r="O27" s="158"/>
      <c r="P27" s="158"/>
      <c r="Q27" s="158"/>
      <c r="R27" s="158">
        <f t="shared" si="2"/>
        <v>0</v>
      </c>
      <c r="S27" s="159">
        <f>'[5]см раскладка '!M24</f>
        <v>175.62</v>
      </c>
      <c r="T27" s="158">
        <f t="shared" si="3"/>
        <v>0</v>
      </c>
      <c r="U27" s="158">
        <f t="shared" si="4"/>
        <v>0</v>
      </c>
      <c r="V27" s="159">
        <f>'[5]см раскладка '!N24</f>
        <v>10.88</v>
      </c>
      <c r="W27" s="158">
        <f t="shared" si="5"/>
        <v>0</v>
      </c>
      <c r="X27" s="158">
        <f t="shared" si="6"/>
        <v>0</v>
      </c>
      <c r="Y27" s="160">
        <f t="shared" si="10"/>
        <v>0</v>
      </c>
      <c r="AA27" s="155"/>
    </row>
    <row r="28" spans="1:27" ht="24.75" customHeight="1" x14ac:dyDescent="0.2">
      <c r="A28" s="156" t="str">
        <f>'[5]см раскладка '!B25</f>
        <v>02-8бис-02-21</v>
      </c>
      <c r="B28" s="157" t="str">
        <f>'[5]см раскладка '!C25</f>
        <v>Установка молниеотвода М1</v>
      </c>
      <c r="C28" s="157"/>
      <c r="D28" s="157"/>
      <c r="E28" s="158">
        <f t="shared" si="0"/>
        <v>15772</v>
      </c>
      <c r="F28" s="158">
        <f>'[5]см раскладка '!H25</f>
        <v>8383</v>
      </c>
      <c r="G28" s="158">
        <f>'[5]см раскладка '!D25</f>
        <v>1791</v>
      </c>
      <c r="H28" s="158">
        <f>'[5]см раскладка '!E25</f>
        <v>2316</v>
      </c>
      <c r="I28" s="158">
        <f>'[5]см раскладка '!G25</f>
        <v>0</v>
      </c>
      <c r="J28" s="158">
        <f>'[5]см раскладка '!F25</f>
        <v>265</v>
      </c>
      <c r="K28" s="158">
        <f>'[5]см раскладка '!K25</f>
        <v>1926</v>
      </c>
      <c r="L28" s="158">
        <f>'[5]см раскладка '!L25</f>
        <v>1356</v>
      </c>
      <c r="M28" s="158">
        <f t="shared" si="1"/>
        <v>0</v>
      </c>
      <c r="N28" s="158"/>
      <c r="O28" s="158"/>
      <c r="P28" s="158"/>
      <c r="Q28" s="158"/>
      <c r="R28" s="158">
        <f t="shared" si="2"/>
        <v>0</v>
      </c>
      <c r="S28" s="159">
        <f>'[5]см раскладка '!M25</f>
        <v>59.77</v>
      </c>
      <c r="T28" s="158">
        <f t="shared" si="3"/>
        <v>0</v>
      </c>
      <c r="U28" s="158">
        <f t="shared" si="4"/>
        <v>0</v>
      </c>
      <c r="V28" s="159">
        <f>'[5]см раскладка '!N25</f>
        <v>6.81</v>
      </c>
      <c r="W28" s="158">
        <f t="shared" si="5"/>
        <v>0</v>
      </c>
      <c r="X28" s="158">
        <f t="shared" si="6"/>
        <v>0</v>
      </c>
      <c r="Y28" s="160">
        <f>R28+T28+W28+X28+M28</f>
        <v>0</v>
      </c>
      <c r="AA28" s="155"/>
    </row>
    <row r="29" spans="1:27" ht="24.75" customHeight="1" x14ac:dyDescent="0.2">
      <c r="A29" s="156" t="str">
        <f>'[5]см раскладка '!B26</f>
        <v>02-8бис-02-24</v>
      </c>
      <c r="B29" s="157" t="str">
        <f>'[5]см раскладка '!C26</f>
        <v>Защитные футляры для трубопровода ВЗ</v>
      </c>
      <c r="C29" s="157"/>
      <c r="D29" s="157"/>
      <c r="E29" s="158">
        <f t="shared" si="0"/>
        <v>22165</v>
      </c>
      <c r="F29" s="158">
        <f>'[5]см раскладка '!H26</f>
        <v>13250</v>
      </c>
      <c r="G29" s="158">
        <f>'[5]см раскладка '!D26</f>
        <v>681</v>
      </c>
      <c r="H29" s="158">
        <f>'[5]см раскладка '!E26</f>
        <v>5516</v>
      </c>
      <c r="I29" s="158">
        <f>'[5]см раскладка '!G26</f>
        <v>0</v>
      </c>
      <c r="J29" s="158">
        <f>'[5]см раскладка '!F26</f>
        <v>780</v>
      </c>
      <c r="K29" s="158">
        <f>'[5]см раскладка '!K26</f>
        <v>1841</v>
      </c>
      <c r="L29" s="158">
        <f>'[5]см раскладка '!L26</f>
        <v>877</v>
      </c>
      <c r="M29" s="158">
        <f t="shared" si="1"/>
        <v>0</v>
      </c>
      <c r="N29" s="158"/>
      <c r="O29" s="158"/>
      <c r="P29" s="158"/>
      <c r="Q29" s="158"/>
      <c r="R29" s="158">
        <f t="shared" si="2"/>
        <v>0</v>
      </c>
      <c r="S29" s="159">
        <f>'[5]см раскладка '!M26</f>
        <v>97.3</v>
      </c>
      <c r="T29" s="158">
        <f t="shared" si="3"/>
        <v>0</v>
      </c>
      <c r="U29" s="158">
        <f t="shared" si="4"/>
        <v>0</v>
      </c>
      <c r="V29" s="159">
        <f>'[5]см раскладка '!N26</f>
        <v>95.97</v>
      </c>
      <c r="W29" s="158">
        <f t="shared" si="5"/>
        <v>0</v>
      </c>
      <c r="X29" s="158">
        <f t="shared" si="6"/>
        <v>0</v>
      </c>
      <c r="Y29" s="160">
        <f t="shared" ref="Y29:Y31" si="11">R29+T29+W29+X29+M29</f>
        <v>0</v>
      </c>
      <c r="AA29" s="155"/>
    </row>
    <row r="30" spans="1:27" ht="24.75" customHeight="1" x14ac:dyDescent="0.2">
      <c r="A30" s="156" t="str">
        <f>'[5]см раскладка '!B27</f>
        <v>02-8бис-02-25</v>
      </c>
      <c r="B30" s="157" t="str">
        <f>'[5]см раскладка '!C27</f>
        <v>Трубопроводы производственной канализации К3</v>
      </c>
      <c r="C30" s="157"/>
      <c r="D30" s="157"/>
      <c r="E30" s="158">
        <f t="shared" si="0"/>
        <v>162793</v>
      </c>
      <c r="F30" s="158">
        <f>'[5]см раскладка '!H27</f>
        <v>76595</v>
      </c>
      <c r="G30" s="158">
        <f>'[5]см раскладка '!D27</f>
        <v>19854</v>
      </c>
      <c r="H30" s="158">
        <f>'[5]см раскладка '!E27</f>
        <v>29956</v>
      </c>
      <c r="I30" s="158">
        <f>'[5]см раскладка '!G27</f>
        <v>0</v>
      </c>
      <c r="J30" s="158">
        <f>'[5]см раскладка '!F27</f>
        <v>3445</v>
      </c>
      <c r="K30" s="158">
        <f>'[5]см раскладка '!K27</f>
        <v>21595</v>
      </c>
      <c r="L30" s="158">
        <f>'[5]см раскладка '!L27</f>
        <v>14793</v>
      </c>
      <c r="M30" s="158">
        <f t="shared" si="1"/>
        <v>0</v>
      </c>
      <c r="N30" s="158"/>
      <c r="O30" s="158"/>
      <c r="P30" s="158"/>
      <c r="Q30" s="158"/>
      <c r="R30" s="158">
        <f t="shared" si="2"/>
        <v>0</v>
      </c>
      <c r="S30" s="159">
        <f>'[5]см раскладка '!M27</f>
        <v>673.82</v>
      </c>
      <c r="T30" s="158">
        <f t="shared" si="3"/>
        <v>0</v>
      </c>
      <c r="U30" s="158">
        <f t="shared" si="4"/>
        <v>0</v>
      </c>
      <c r="V30" s="159">
        <f>'[5]см раскладка '!N27</f>
        <v>85.24</v>
      </c>
      <c r="W30" s="158">
        <f t="shared" si="5"/>
        <v>0</v>
      </c>
      <c r="X30" s="158">
        <f t="shared" si="6"/>
        <v>0</v>
      </c>
      <c r="Y30" s="160">
        <f t="shared" si="11"/>
        <v>0</v>
      </c>
      <c r="AA30" s="155"/>
    </row>
    <row r="31" spans="1:27" ht="24.75" customHeight="1" x14ac:dyDescent="0.2">
      <c r="A31" s="156" t="str">
        <f>'[5]см раскладка '!B28</f>
        <v>02-8бис-02-26</v>
      </c>
      <c r="B31" s="157" t="str">
        <f>'[5]см раскладка '!C28</f>
        <v>Колодец с гидрозатвором Гз1-Гз3</v>
      </c>
      <c r="C31" s="157"/>
      <c r="D31" s="157"/>
      <c r="E31" s="158">
        <f t="shared" si="0"/>
        <v>180947.57</v>
      </c>
      <c r="F31" s="158">
        <f>'[5]см раскладка '!H28</f>
        <v>83952.95</v>
      </c>
      <c r="G31" s="158">
        <f>'[5]см раскладка '!D28</f>
        <v>27726.6</v>
      </c>
      <c r="H31" s="158">
        <f>'[5]см раскладка '!E28</f>
        <v>22516.880000000001</v>
      </c>
      <c r="I31" s="158">
        <f>'[5]см раскладка '!G28</f>
        <v>0</v>
      </c>
      <c r="J31" s="158">
        <f>'[5]см раскладка '!F28</f>
        <v>2465.56</v>
      </c>
      <c r="K31" s="158">
        <f>'[5]см раскладка '!K28</f>
        <v>24895.35</v>
      </c>
      <c r="L31" s="158">
        <f>'[5]см раскладка '!L28</f>
        <v>21855.79</v>
      </c>
      <c r="M31" s="158">
        <f t="shared" si="1"/>
        <v>0</v>
      </c>
      <c r="N31" s="158"/>
      <c r="O31" s="158"/>
      <c r="P31" s="158"/>
      <c r="Q31" s="158"/>
      <c r="R31" s="158">
        <f t="shared" si="2"/>
        <v>0</v>
      </c>
      <c r="S31" s="159">
        <f>'[5]см раскладка '!M28</f>
        <v>947.47</v>
      </c>
      <c r="T31" s="158">
        <f t="shared" si="3"/>
        <v>0</v>
      </c>
      <c r="U31" s="158">
        <f t="shared" si="4"/>
        <v>0</v>
      </c>
      <c r="V31" s="159">
        <f>'[5]см раскладка '!N28</f>
        <v>62.02</v>
      </c>
      <c r="W31" s="158">
        <f t="shared" si="5"/>
        <v>0</v>
      </c>
      <c r="X31" s="158">
        <f t="shared" si="6"/>
        <v>0</v>
      </c>
      <c r="Y31" s="160">
        <f t="shared" si="11"/>
        <v>0</v>
      </c>
      <c r="AA31" s="155"/>
    </row>
    <row r="32" spans="1:27" ht="24.75" customHeight="1" x14ac:dyDescent="0.2">
      <c r="A32" s="156" t="str">
        <f>'[5]см раскладка '!B29</f>
        <v>02-8бис-02-27</v>
      </c>
      <c r="B32" s="157" t="str">
        <f>'[5]см раскладка '!C29</f>
        <v>Колодец с гидрозатвором Гз4</v>
      </c>
      <c r="C32" s="157"/>
      <c r="D32" s="157"/>
      <c r="E32" s="158">
        <f t="shared" si="0"/>
        <v>64060</v>
      </c>
      <c r="F32" s="158">
        <f>'[5]см раскладка '!H29</f>
        <v>29586</v>
      </c>
      <c r="G32" s="158">
        <f>'[5]см раскладка '!D29</f>
        <v>9854</v>
      </c>
      <c r="H32" s="158">
        <f>'[5]см раскладка '!E29</f>
        <v>8023</v>
      </c>
      <c r="I32" s="158">
        <f>'[5]см раскладка '!G29</f>
        <v>0</v>
      </c>
      <c r="J32" s="158">
        <f>'[5]см раскладка '!F29</f>
        <v>876</v>
      </c>
      <c r="K32" s="158">
        <f>'[5]см раскладка '!K29</f>
        <v>8830</v>
      </c>
      <c r="L32" s="158">
        <f>'[5]см раскладка '!L29</f>
        <v>7767</v>
      </c>
      <c r="M32" s="158">
        <f t="shared" si="1"/>
        <v>0</v>
      </c>
      <c r="N32" s="158"/>
      <c r="O32" s="158"/>
      <c r="P32" s="158"/>
      <c r="Q32" s="158"/>
      <c r="R32" s="158">
        <f t="shared" si="2"/>
        <v>0</v>
      </c>
      <c r="S32" s="159">
        <f>'[5]см раскладка '!M29</f>
        <v>336.64</v>
      </c>
      <c r="T32" s="158">
        <f t="shared" si="3"/>
        <v>0</v>
      </c>
      <c r="U32" s="158">
        <f t="shared" si="4"/>
        <v>0</v>
      </c>
      <c r="V32" s="159">
        <f>'[5]см раскладка '!N29</f>
        <v>22.01</v>
      </c>
      <c r="W32" s="158">
        <f t="shared" si="5"/>
        <v>0</v>
      </c>
      <c r="X32" s="158">
        <f t="shared" si="6"/>
        <v>0</v>
      </c>
      <c r="Y32" s="160">
        <f>R32+T32+W32+X32+M32</f>
        <v>0</v>
      </c>
      <c r="AA32" s="155"/>
    </row>
    <row r="33" spans="1:27" ht="24.75" customHeight="1" x14ac:dyDescent="0.2">
      <c r="A33" s="156" t="str">
        <f>'[5]см раскладка '!B30</f>
        <v>02-8бис-02-30</v>
      </c>
      <c r="B33" s="157" t="str">
        <f>'[5]см раскладка '!C30</f>
        <v>Нефтесборный трубопровод от замерной установки - Н1</v>
      </c>
      <c r="C33" s="157"/>
      <c r="D33" s="157"/>
      <c r="E33" s="158">
        <f t="shared" si="0"/>
        <v>109971</v>
      </c>
      <c r="F33" s="158">
        <f>'[5]см раскладка '!H30</f>
        <v>57669</v>
      </c>
      <c r="G33" s="158">
        <f>'[5]см раскладка '!D30</f>
        <v>13657</v>
      </c>
      <c r="H33" s="158">
        <f>'[5]см раскладка '!E30</f>
        <v>16258</v>
      </c>
      <c r="I33" s="158">
        <f>'[5]см раскладка '!G30</f>
        <v>0</v>
      </c>
      <c r="J33" s="158">
        <f>'[5]см раскладка '!F30</f>
        <v>1732</v>
      </c>
      <c r="K33" s="158">
        <f>'[5]см раскладка '!K30</f>
        <v>13148</v>
      </c>
      <c r="L33" s="158">
        <f>'[5]см раскладка '!L30</f>
        <v>9239</v>
      </c>
      <c r="M33" s="158">
        <f t="shared" si="1"/>
        <v>0</v>
      </c>
      <c r="N33" s="158"/>
      <c r="O33" s="158"/>
      <c r="P33" s="158"/>
      <c r="Q33" s="158"/>
      <c r="R33" s="158">
        <f t="shared" si="2"/>
        <v>0</v>
      </c>
      <c r="S33" s="159">
        <f>'[5]см раскладка '!M30</f>
        <v>356.73</v>
      </c>
      <c r="T33" s="158">
        <f t="shared" si="3"/>
        <v>0</v>
      </c>
      <c r="U33" s="158">
        <f t="shared" si="4"/>
        <v>0</v>
      </c>
      <c r="V33" s="159">
        <f>'[5]см раскладка '!N30</f>
        <v>33.64</v>
      </c>
      <c r="W33" s="158">
        <f t="shared" si="5"/>
        <v>0</v>
      </c>
      <c r="X33" s="158">
        <f t="shared" si="6"/>
        <v>0</v>
      </c>
      <c r="Y33" s="160">
        <f t="shared" ref="Y33:Y35" si="12">R33+T33+W33+X33+M33</f>
        <v>0</v>
      </c>
      <c r="AA33" s="155"/>
    </row>
    <row r="34" spans="1:27" ht="24.75" customHeight="1" x14ac:dyDescent="0.2">
      <c r="A34" s="156" t="str">
        <f>'[5]см раскладка '!B31</f>
        <v>02-8бис-02-31</v>
      </c>
      <c r="B34" s="157" t="str">
        <f>'[5]см раскладка '!C31</f>
        <v>Выкидной трубопровод от нефтяных скважин к ЗУ - Н2</v>
      </c>
      <c r="C34" s="157"/>
      <c r="D34" s="157"/>
      <c r="E34" s="158">
        <f t="shared" si="0"/>
        <v>711236</v>
      </c>
      <c r="F34" s="158">
        <f>'[5]см раскладка '!H31</f>
        <v>320036</v>
      </c>
      <c r="G34" s="158">
        <f>'[5]см раскладка '!D31</f>
        <v>80654</v>
      </c>
      <c r="H34" s="158">
        <f>'[5]см раскладка '!E31</f>
        <v>167475</v>
      </c>
      <c r="I34" s="158">
        <f>'[5]см раскладка '!G31</f>
        <v>0</v>
      </c>
      <c r="J34" s="158">
        <f>'[5]см раскладка '!F31</f>
        <v>17272</v>
      </c>
      <c r="K34" s="158">
        <f>'[5]см раскладка '!K31</f>
        <v>84240</v>
      </c>
      <c r="L34" s="158">
        <f>'[5]см раскладка '!L31</f>
        <v>58831</v>
      </c>
      <c r="M34" s="158">
        <f t="shared" si="1"/>
        <v>0</v>
      </c>
      <c r="N34" s="158"/>
      <c r="O34" s="158"/>
      <c r="P34" s="158"/>
      <c r="Q34" s="158"/>
      <c r="R34" s="158">
        <f t="shared" si="2"/>
        <v>0</v>
      </c>
      <c r="S34" s="159">
        <f>'[5]см раскладка '!M31</f>
        <v>1972.49</v>
      </c>
      <c r="T34" s="158">
        <f t="shared" si="3"/>
        <v>0</v>
      </c>
      <c r="U34" s="158">
        <f t="shared" si="4"/>
        <v>0</v>
      </c>
      <c r="V34" s="159">
        <f>'[5]см раскладка '!N31</f>
        <v>292.83</v>
      </c>
      <c r="W34" s="158">
        <f t="shared" si="5"/>
        <v>0</v>
      </c>
      <c r="X34" s="158">
        <f t="shared" si="6"/>
        <v>0</v>
      </c>
      <c r="Y34" s="160">
        <f t="shared" si="12"/>
        <v>0</v>
      </c>
      <c r="AA34" s="155"/>
    </row>
    <row r="35" spans="1:27" ht="24.75" customHeight="1" x14ac:dyDescent="0.2">
      <c r="A35" s="156" t="str">
        <f>'[5]см раскладка '!B32</f>
        <v>02-8бис-02-32</v>
      </c>
      <c r="B35" s="157" t="str">
        <f>'[5]см раскладка '!C32</f>
        <v>Трубопровод откачки нефти из дренажной емкости - Н52</v>
      </c>
      <c r="C35" s="157"/>
      <c r="D35" s="157"/>
      <c r="E35" s="158">
        <f t="shared" si="0"/>
        <v>8136</v>
      </c>
      <c r="F35" s="158">
        <f>'[5]см раскладка '!H32</f>
        <v>4231</v>
      </c>
      <c r="G35" s="158">
        <f>'[5]см раскладка '!D32</f>
        <v>1179</v>
      </c>
      <c r="H35" s="158">
        <f>'[5]см раскладка '!E32</f>
        <v>896</v>
      </c>
      <c r="I35" s="158">
        <f>'[5]см раскладка '!G32</f>
        <v>0</v>
      </c>
      <c r="J35" s="158">
        <f>'[5]см раскладка '!F32</f>
        <v>84</v>
      </c>
      <c r="K35" s="158">
        <f>'[5]см раскладка '!K32</f>
        <v>1068</v>
      </c>
      <c r="L35" s="158">
        <f>'[5]см раскладка '!L32</f>
        <v>762</v>
      </c>
      <c r="M35" s="158">
        <f t="shared" si="1"/>
        <v>0</v>
      </c>
      <c r="N35" s="158"/>
      <c r="O35" s="158"/>
      <c r="P35" s="158"/>
      <c r="Q35" s="158"/>
      <c r="R35" s="158">
        <f t="shared" si="2"/>
        <v>0</v>
      </c>
      <c r="S35" s="159">
        <f>'[5]см раскладка '!M32</f>
        <v>35.590000000000003</v>
      </c>
      <c r="T35" s="158">
        <f t="shared" si="3"/>
        <v>0</v>
      </c>
      <c r="U35" s="158">
        <f t="shared" si="4"/>
        <v>0</v>
      </c>
      <c r="V35" s="159">
        <f>'[5]см раскладка '!N32</f>
        <v>1.94</v>
      </c>
      <c r="W35" s="158">
        <f t="shared" si="5"/>
        <v>0</v>
      </c>
      <c r="X35" s="158">
        <f t="shared" si="6"/>
        <v>0</v>
      </c>
      <c r="Y35" s="160">
        <f t="shared" si="12"/>
        <v>0</v>
      </c>
      <c r="AA35" s="155"/>
    </row>
    <row r="36" spans="1:27" ht="24.75" customHeight="1" x14ac:dyDescent="0.2">
      <c r="A36" s="156" t="str">
        <f>'[5]см раскладка '!B33</f>
        <v>02-8бис-02-33</v>
      </c>
      <c r="B36" s="157" t="str">
        <f>'[5]см раскладка '!C33</f>
        <v>Трубопровод закачки жидкости в нефтегазопровод - Н53</v>
      </c>
      <c r="C36" s="157"/>
      <c r="D36" s="157"/>
      <c r="E36" s="158">
        <f t="shared" si="0"/>
        <v>45964.049999999996</v>
      </c>
      <c r="F36" s="158">
        <f>'[5]см раскладка '!H33</f>
        <v>22166.240000000002</v>
      </c>
      <c r="G36" s="158">
        <f>'[5]см раскладка '!D33</f>
        <v>5755</v>
      </c>
      <c r="H36" s="158">
        <f>'[5]см раскладка '!E33</f>
        <v>8262.16</v>
      </c>
      <c r="I36" s="158">
        <f>'[5]см раскладка '!G33</f>
        <v>0</v>
      </c>
      <c r="J36" s="158">
        <f>'[5]см раскладка '!F33</f>
        <v>901.52</v>
      </c>
      <c r="K36" s="158">
        <f>'[5]см раскладка '!K33</f>
        <v>5764.77</v>
      </c>
      <c r="L36" s="158">
        <f>'[5]см раскладка '!L33</f>
        <v>4015.88</v>
      </c>
      <c r="M36" s="158">
        <f t="shared" si="1"/>
        <v>0</v>
      </c>
      <c r="N36" s="158"/>
      <c r="O36" s="158"/>
      <c r="P36" s="158"/>
      <c r="Q36" s="158"/>
      <c r="R36" s="158">
        <f t="shared" si="2"/>
        <v>0</v>
      </c>
      <c r="S36" s="159">
        <f>'[5]см раскладка '!M33</f>
        <v>152.49</v>
      </c>
      <c r="T36" s="158">
        <f t="shared" si="3"/>
        <v>0</v>
      </c>
      <c r="U36" s="158">
        <f t="shared" si="4"/>
        <v>0</v>
      </c>
      <c r="V36" s="159">
        <f>'[5]см раскладка '!N33</f>
        <v>16.579999999999998</v>
      </c>
      <c r="W36" s="158">
        <f t="shared" si="5"/>
        <v>0</v>
      </c>
      <c r="X36" s="158">
        <f t="shared" si="6"/>
        <v>0</v>
      </c>
      <c r="Y36" s="160">
        <f>R36+T36+W36+X36+M36</f>
        <v>0</v>
      </c>
      <c r="AA36" s="155"/>
    </row>
    <row r="37" spans="1:27" ht="24.75" customHeight="1" x14ac:dyDescent="0.2">
      <c r="A37" s="156" t="str">
        <f>'[5]см раскладка '!B34</f>
        <v>02-8бис-02-34</v>
      </c>
      <c r="B37" s="157" t="str">
        <f>'[5]см раскладка '!C34</f>
        <v>Трубопровод газа с ППК в дренажную емкость - Г19</v>
      </c>
      <c r="C37" s="157"/>
      <c r="D37" s="157"/>
      <c r="E37" s="158">
        <f t="shared" si="0"/>
        <v>33833</v>
      </c>
      <c r="F37" s="158">
        <f>'[5]см раскладка '!H34</f>
        <v>12547</v>
      </c>
      <c r="G37" s="158">
        <f>'[5]см раскладка '!D34</f>
        <v>5612</v>
      </c>
      <c r="H37" s="158">
        <f>'[5]см раскладка '!E34</f>
        <v>6626</v>
      </c>
      <c r="I37" s="158">
        <f>'[5]см раскладка '!G34</f>
        <v>0</v>
      </c>
      <c r="J37" s="158">
        <f>'[5]см раскладка '!F34</f>
        <v>629</v>
      </c>
      <c r="K37" s="158">
        <f>'[5]см раскладка '!K34</f>
        <v>5289</v>
      </c>
      <c r="L37" s="158">
        <f>'[5]см раскладка '!L34</f>
        <v>3759</v>
      </c>
      <c r="M37" s="158">
        <f t="shared" si="1"/>
        <v>0</v>
      </c>
      <c r="N37" s="158"/>
      <c r="O37" s="158"/>
      <c r="P37" s="158"/>
      <c r="Q37" s="158"/>
      <c r="R37" s="158">
        <f t="shared" si="2"/>
        <v>0</v>
      </c>
      <c r="S37" s="159">
        <f>'[5]см раскладка '!M34</f>
        <v>166.1</v>
      </c>
      <c r="T37" s="158">
        <f t="shared" si="3"/>
        <v>0</v>
      </c>
      <c r="U37" s="158">
        <f t="shared" si="4"/>
        <v>0</v>
      </c>
      <c r="V37" s="159">
        <f>'[5]см раскладка '!N34</f>
        <v>14.7</v>
      </c>
      <c r="W37" s="158">
        <f t="shared" si="5"/>
        <v>0</v>
      </c>
      <c r="X37" s="158">
        <f t="shared" si="6"/>
        <v>0</v>
      </c>
      <c r="Y37" s="160">
        <f t="shared" ref="Y37:Y39" si="13">R37+T37+W37+X37+M37</f>
        <v>0</v>
      </c>
      <c r="AA37" s="155"/>
    </row>
    <row r="38" spans="1:27" ht="24.75" customHeight="1" x14ac:dyDescent="0.2">
      <c r="A38" s="156" t="str">
        <f>'[5]см раскладка '!B35</f>
        <v>02-8бис-02-35</v>
      </c>
      <c r="B38" s="157" t="str">
        <f>'[5]см раскладка '!C35</f>
        <v>Трубопровод дренажа - Д1</v>
      </c>
      <c r="C38" s="157"/>
      <c r="D38" s="157"/>
      <c r="E38" s="158">
        <f t="shared" si="0"/>
        <v>26200</v>
      </c>
      <c r="F38" s="158">
        <f>'[5]см раскладка '!H35</f>
        <v>7017</v>
      </c>
      <c r="G38" s="158">
        <f>'[5]см раскладка '!D35</f>
        <v>4997</v>
      </c>
      <c r="H38" s="158">
        <f>'[5]см раскладка '!E35</f>
        <v>6077</v>
      </c>
      <c r="I38" s="158">
        <f>'[5]см раскладка '!G35</f>
        <v>0</v>
      </c>
      <c r="J38" s="158">
        <f>'[5]см раскладка '!F35</f>
        <v>604</v>
      </c>
      <c r="K38" s="158">
        <f>'[5]см раскладка '!K35</f>
        <v>4739</v>
      </c>
      <c r="L38" s="158">
        <f>'[5]см раскладка '!L35</f>
        <v>3370</v>
      </c>
      <c r="M38" s="158">
        <f t="shared" si="1"/>
        <v>0</v>
      </c>
      <c r="N38" s="158"/>
      <c r="O38" s="158"/>
      <c r="P38" s="158"/>
      <c r="Q38" s="158"/>
      <c r="R38" s="158">
        <f t="shared" si="2"/>
        <v>0</v>
      </c>
      <c r="S38" s="159">
        <f>'[5]см раскладка '!M35</f>
        <v>147.1</v>
      </c>
      <c r="T38" s="158">
        <f t="shared" si="3"/>
        <v>0</v>
      </c>
      <c r="U38" s="158">
        <f t="shared" si="4"/>
        <v>0</v>
      </c>
      <c r="V38" s="159">
        <f>'[5]см раскладка '!N35</f>
        <v>13.22</v>
      </c>
      <c r="W38" s="158">
        <f t="shared" si="5"/>
        <v>0</v>
      </c>
      <c r="X38" s="158">
        <f t="shared" si="6"/>
        <v>0</v>
      </c>
      <c r="Y38" s="160">
        <f t="shared" si="13"/>
        <v>0</v>
      </c>
      <c r="AA38" s="155"/>
    </row>
    <row r="39" spans="1:27" ht="24.75" customHeight="1" x14ac:dyDescent="0.2">
      <c r="A39" s="156" t="str">
        <f>'[5]см раскладка '!B36</f>
        <v>02-8бис-02-36</v>
      </c>
      <c r="B39" s="157" t="str">
        <f>'[5]см раскладка '!C36</f>
        <v>Трубопровод ингибитора коррозии - Р3</v>
      </c>
      <c r="C39" s="157"/>
      <c r="D39" s="157"/>
      <c r="E39" s="158">
        <f t="shared" si="0"/>
        <v>13748</v>
      </c>
      <c r="F39" s="158">
        <f>'[5]см раскладка '!H36</f>
        <v>7728</v>
      </c>
      <c r="G39" s="158">
        <f>'[5]см раскладка '!D36</f>
        <v>1913</v>
      </c>
      <c r="H39" s="158">
        <f>'[5]см раскладка '!E36</f>
        <v>1213</v>
      </c>
      <c r="I39" s="158">
        <f>'[5]см раскладка '!G36</f>
        <v>0</v>
      </c>
      <c r="J39" s="158">
        <f>'[5]см раскладка '!F36</f>
        <v>97</v>
      </c>
      <c r="K39" s="158">
        <f>'[5]см раскладка '!K36</f>
        <v>1688</v>
      </c>
      <c r="L39" s="158">
        <f>'[5]см раскладка '!L36</f>
        <v>1206</v>
      </c>
      <c r="M39" s="158">
        <f t="shared" si="1"/>
        <v>0</v>
      </c>
      <c r="N39" s="158"/>
      <c r="O39" s="158"/>
      <c r="P39" s="158"/>
      <c r="Q39" s="158"/>
      <c r="R39" s="158">
        <f t="shared" si="2"/>
        <v>0</v>
      </c>
      <c r="S39" s="159">
        <f>'[5]см раскладка '!M36</f>
        <v>57.96</v>
      </c>
      <c r="T39" s="158">
        <f t="shared" si="3"/>
        <v>0</v>
      </c>
      <c r="U39" s="158">
        <f t="shared" si="4"/>
        <v>0</v>
      </c>
      <c r="V39" s="159">
        <f>'[5]см раскладка '!N36</f>
        <v>2.5499999999999998</v>
      </c>
      <c r="W39" s="158">
        <f t="shared" si="5"/>
        <v>0</v>
      </c>
      <c r="X39" s="158">
        <f t="shared" si="6"/>
        <v>0</v>
      </c>
      <c r="Y39" s="160">
        <f t="shared" si="13"/>
        <v>0</v>
      </c>
      <c r="AA39" s="155"/>
    </row>
    <row r="40" spans="1:27" ht="24.75" customHeight="1" x14ac:dyDescent="0.2">
      <c r="A40" s="156" t="str">
        <f>'[5]см раскладка '!B37</f>
        <v>02-8бис-02-37</v>
      </c>
      <c r="B40" s="157" t="str">
        <f>'[5]см раскладка '!C37</f>
        <v>Трубопровод воздушки - Ш1</v>
      </c>
      <c r="C40" s="157"/>
      <c r="D40" s="157"/>
      <c r="E40" s="158">
        <f t="shared" si="0"/>
        <v>12501</v>
      </c>
      <c r="F40" s="158">
        <f>'[5]см раскладка '!H37</f>
        <v>4210</v>
      </c>
      <c r="G40" s="158">
        <f>'[5]см раскладка '!D37</f>
        <v>2482</v>
      </c>
      <c r="H40" s="158">
        <f>'[5]см раскладка '!E37</f>
        <v>1954</v>
      </c>
      <c r="I40" s="158">
        <f>'[5]см раскладка '!G37</f>
        <v>0</v>
      </c>
      <c r="J40" s="158">
        <f>'[5]см раскладка '!F37</f>
        <v>186</v>
      </c>
      <c r="K40" s="158">
        <f>'[5]см раскладка '!K37</f>
        <v>2250</v>
      </c>
      <c r="L40" s="158">
        <f>'[5]см раскладка '!L37</f>
        <v>1605</v>
      </c>
      <c r="M40" s="158">
        <f t="shared" si="1"/>
        <v>0</v>
      </c>
      <c r="N40" s="158"/>
      <c r="O40" s="158"/>
      <c r="P40" s="158"/>
      <c r="Q40" s="158"/>
      <c r="R40" s="158">
        <f t="shared" si="2"/>
        <v>0</v>
      </c>
      <c r="S40" s="159">
        <f>'[5]см раскладка '!M37</f>
        <v>74.38</v>
      </c>
      <c r="T40" s="158">
        <f t="shared" si="3"/>
        <v>0</v>
      </c>
      <c r="U40" s="158">
        <f t="shared" si="4"/>
        <v>0</v>
      </c>
      <c r="V40" s="159">
        <f>'[5]см раскладка '!N37</f>
        <v>4.46</v>
      </c>
      <c r="W40" s="158">
        <f t="shared" si="5"/>
        <v>0</v>
      </c>
      <c r="X40" s="158">
        <f t="shared" si="6"/>
        <v>0</v>
      </c>
      <c r="Y40" s="160">
        <f>R40+T40+W40+X40+M40</f>
        <v>0</v>
      </c>
      <c r="AA40" s="155"/>
    </row>
    <row r="41" spans="1:27" ht="24.75" customHeight="1" x14ac:dyDescent="0.2">
      <c r="A41" s="156" t="str">
        <f>'[5]см раскладка '!B38</f>
        <v>02-8бис-02-38</v>
      </c>
      <c r="B41" s="157" t="str">
        <f>'[5]см раскладка '!C38</f>
        <v>Устройство защитного футляра на трубопровод Н1</v>
      </c>
      <c r="C41" s="157"/>
      <c r="D41" s="157"/>
      <c r="E41" s="158">
        <f t="shared" si="0"/>
        <v>21117.85</v>
      </c>
      <c r="F41" s="158">
        <f>'[5]см раскладка '!H38</f>
        <v>12202.47</v>
      </c>
      <c r="G41" s="158">
        <f>'[5]см раскладка '!D38</f>
        <v>680.99</v>
      </c>
      <c r="H41" s="158">
        <f>'[5]см раскладка '!E38</f>
        <v>5516.49</v>
      </c>
      <c r="I41" s="158">
        <f>'[5]см раскладка '!G38</f>
        <v>0</v>
      </c>
      <c r="J41" s="158">
        <f>'[5]см раскладка '!F38</f>
        <v>780.25</v>
      </c>
      <c r="K41" s="158">
        <f>'[5]см раскладка '!K38</f>
        <v>1841.16</v>
      </c>
      <c r="L41" s="158">
        <f>'[5]см раскладка '!L38</f>
        <v>876.74</v>
      </c>
      <c r="M41" s="158">
        <f t="shared" si="1"/>
        <v>0</v>
      </c>
      <c r="N41" s="158"/>
      <c r="O41" s="158"/>
      <c r="P41" s="158"/>
      <c r="Q41" s="158"/>
      <c r="R41" s="158">
        <f t="shared" si="2"/>
        <v>0</v>
      </c>
      <c r="S41" s="159">
        <f>'[5]см раскладка '!M38</f>
        <v>97.3</v>
      </c>
      <c r="T41" s="158">
        <f t="shared" si="3"/>
        <v>0</v>
      </c>
      <c r="U41" s="158">
        <f t="shared" si="4"/>
        <v>0</v>
      </c>
      <c r="V41" s="159">
        <f>'[5]см раскладка '!N38</f>
        <v>95.97</v>
      </c>
      <c r="W41" s="158">
        <f t="shared" si="5"/>
        <v>0</v>
      </c>
      <c r="X41" s="158">
        <f t="shared" si="6"/>
        <v>0</v>
      </c>
      <c r="Y41" s="160">
        <f t="shared" ref="Y41:Y43" si="14">R41+T41+W41+X41+M41</f>
        <v>0</v>
      </c>
      <c r="AA41" s="155"/>
    </row>
    <row r="42" spans="1:27" ht="24.75" customHeight="1" x14ac:dyDescent="0.2">
      <c r="A42" s="156" t="str">
        <f>'[5]см раскладка '!B39</f>
        <v>02-8бис-02-39</v>
      </c>
      <c r="B42" s="157" t="str">
        <f>'[5]см раскладка '!C39</f>
        <v>Устройство защитного футляра на трубопровод Н53</v>
      </c>
      <c r="C42" s="157"/>
      <c r="D42" s="157"/>
      <c r="E42" s="158">
        <f t="shared" si="0"/>
        <v>18880</v>
      </c>
      <c r="F42" s="158">
        <f>'[5]см раскладка '!H39</f>
        <v>10751</v>
      </c>
      <c r="G42" s="158">
        <f>'[5]см раскладка '!D39</f>
        <v>631</v>
      </c>
      <c r="H42" s="158">
        <f>'[5]см раскладка '!E39</f>
        <v>5014</v>
      </c>
      <c r="I42" s="158">
        <f>'[5]см раскладка '!G39</f>
        <v>0</v>
      </c>
      <c r="J42" s="158">
        <f>'[5]см раскладка '!F39</f>
        <v>704</v>
      </c>
      <c r="K42" s="158">
        <f>'[5]см раскладка '!K39</f>
        <v>1683</v>
      </c>
      <c r="L42" s="158">
        <f>'[5]см раскладка '!L39</f>
        <v>801</v>
      </c>
      <c r="M42" s="158">
        <f t="shared" si="1"/>
        <v>0</v>
      </c>
      <c r="N42" s="158"/>
      <c r="O42" s="158"/>
      <c r="P42" s="158"/>
      <c r="Q42" s="158"/>
      <c r="R42" s="158">
        <f t="shared" si="2"/>
        <v>0</v>
      </c>
      <c r="S42" s="159">
        <f>'[5]см раскладка '!M39</f>
        <v>96.01</v>
      </c>
      <c r="T42" s="158">
        <f t="shared" si="3"/>
        <v>0</v>
      </c>
      <c r="U42" s="158">
        <f t="shared" si="4"/>
        <v>0</v>
      </c>
      <c r="V42" s="159">
        <f>'[5]см раскладка '!N39</f>
        <v>94.21</v>
      </c>
      <c r="W42" s="158">
        <f t="shared" si="5"/>
        <v>0</v>
      </c>
      <c r="X42" s="158">
        <f t="shared" si="6"/>
        <v>0</v>
      </c>
      <c r="Y42" s="160">
        <f t="shared" si="14"/>
        <v>0</v>
      </c>
      <c r="AA42" s="155"/>
    </row>
    <row r="43" spans="1:27" ht="24.75" customHeight="1" x14ac:dyDescent="0.2">
      <c r="A43" s="156" t="str">
        <f>'[5]см раскладка '!B40</f>
        <v>02-8бис-02-40</v>
      </c>
      <c r="B43" s="157" t="str">
        <f>'[5]см раскладка '!C40</f>
        <v>Защита втулками трубопровода Н1</v>
      </c>
      <c r="C43" s="157"/>
      <c r="D43" s="157"/>
      <c r="E43" s="158">
        <f t="shared" si="0"/>
        <v>26273</v>
      </c>
      <c r="F43" s="158">
        <f>'[5]см раскладка '!H40</f>
        <v>6678</v>
      </c>
      <c r="G43" s="158">
        <f>'[5]см раскладка '!D40</f>
        <v>5294</v>
      </c>
      <c r="H43" s="158">
        <f>'[5]см раскладка '!E40</f>
        <v>5218</v>
      </c>
      <c r="I43" s="158">
        <f>'[5]см раскладка '!G40</f>
        <v>0</v>
      </c>
      <c r="J43" s="158">
        <f>'[5]см раскладка '!F40</f>
        <v>628</v>
      </c>
      <c r="K43" s="158">
        <f>'[5]см раскладка '!K40</f>
        <v>5549</v>
      </c>
      <c r="L43" s="158">
        <f>'[5]см раскладка '!L40</f>
        <v>3534</v>
      </c>
      <c r="M43" s="158">
        <f t="shared" si="1"/>
        <v>0</v>
      </c>
      <c r="N43" s="158"/>
      <c r="O43" s="158"/>
      <c r="P43" s="158"/>
      <c r="Q43" s="158"/>
      <c r="R43" s="158">
        <f t="shared" si="2"/>
        <v>0</v>
      </c>
      <c r="S43" s="159">
        <f>'[5]см раскладка '!M40</f>
        <v>163.62</v>
      </c>
      <c r="T43" s="158">
        <f t="shared" si="3"/>
        <v>0</v>
      </c>
      <c r="U43" s="158">
        <f t="shared" si="4"/>
        <v>0</v>
      </c>
      <c r="V43" s="159">
        <f>'[5]см раскладка '!N40</f>
        <v>15.04</v>
      </c>
      <c r="W43" s="158">
        <f t="shared" si="5"/>
        <v>0</v>
      </c>
      <c r="X43" s="158">
        <f t="shared" si="6"/>
        <v>0</v>
      </c>
      <c r="Y43" s="160">
        <f t="shared" si="14"/>
        <v>0</v>
      </c>
      <c r="AA43" s="155"/>
    </row>
    <row r="44" spans="1:27" ht="24.75" customHeight="1" x14ac:dyDescent="0.2">
      <c r="A44" s="156" t="str">
        <f>'[5]см раскладка '!B41</f>
        <v>02-8бис-02-41</v>
      </c>
      <c r="B44" s="157" t="str">
        <f>'[5]см раскладка '!C41</f>
        <v>Защита втулками трубопровода Н53</v>
      </c>
      <c r="C44" s="157"/>
      <c r="D44" s="157"/>
      <c r="E44" s="158">
        <f t="shared" si="0"/>
        <v>9841</v>
      </c>
      <c r="F44" s="158">
        <f>'[5]см раскладка '!H41</f>
        <v>2679</v>
      </c>
      <c r="G44" s="158">
        <f>'[5]см раскладка '!D41</f>
        <v>1853</v>
      </c>
      <c r="H44" s="158">
        <f>'[5]см раскладка '!E41</f>
        <v>2031</v>
      </c>
      <c r="I44" s="158">
        <f>'[5]см раскладка '!G41</f>
        <v>0</v>
      </c>
      <c r="J44" s="158">
        <f>'[5]см раскладка '!F41</f>
        <v>253</v>
      </c>
      <c r="K44" s="158">
        <f>'[5]см раскладка '!K41</f>
        <v>2024</v>
      </c>
      <c r="L44" s="158">
        <f>'[5]см раскладка '!L41</f>
        <v>1254</v>
      </c>
      <c r="M44" s="158">
        <f t="shared" si="1"/>
        <v>0</v>
      </c>
      <c r="N44" s="158"/>
      <c r="O44" s="158"/>
      <c r="P44" s="158"/>
      <c r="Q44" s="158"/>
      <c r="R44" s="158">
        <f t="shared" si="2"/>
        <v>0</v>
      </c>
      <c r="S44" s="159">
        <f>'[5]см раскладка '!M41</f>
        <v>58.41</v>
      </c>
      <c r="T44" s="158">
        <f t="shared" si="3"/>
        <v>0</v>
      </c>
      <c r="U44" s="158">
        <f t="shared" si="4"/>
        <v>0</v>
      </c>
      <c r="V44" s="159">
        <f>'[5]см раскладка '!N41</f>
        <v>6.05</v>
      </c>
      <c r="W44" s="158">
        <f t="shared" si="5"/>
        <v>0</v>
      </c>
      <c r="X44" s="158">
        <f t="shared" si="6"/>
        <v>0</v>
      </c>
      <c r="Y44" s="160">
        <f>R44+T44+W44+X44+M44</f>
        <v>0</v>
      </c>
      <c r="AA44" s="155"/>
    </row>
    <row r="45" spans="1:27" ht="24.75" customHeight="1" x14ac:dyDescent="0.2">
      <c r="A45" s="156" t="str">
        <f>'[5]см раскладка '!B42</f>
        <v>02-8бис-02-44</v>
      </c>
      <c r="B45" s="157" t="str">
        <f>'[5]см раскладка '!C42</f>
        <v>Монтажные конструкции эстакады'</v>
      </c>
      <c r="C45" s="157"/>
      <c r="D45" s="157"/>
      <c r="E45" s="158">
        <f t="shared" si="0"/>
        <v>159082</v>
      </c>
      <c r="F45" s="158">
        <f>'[5]см раскладка '!H42</f>
        <v>106345</v>
      </c>
      <c r="G45" s="158">
        <f>'[5]см раскладка '!D42</f>
        <v>14527</v>
      </c>
      <c r="H45" s="158">
        <f>'[5]см раскладка '!E42</f>
        <v>13046</v>
      </c>
      <c r="I45" s="158">
        <f>'[5]см раскладка '!G42</f>
        <v>0</v>
      </c>
      <c r="J45" s="158">
        <f>'[5]см раскладка '!F42</f>
        <v>724</v>
      </c>
      <c r="K45" s="158">
        <f>'[5]см раскладка '!K42</f>
        <v>15251</v>
      </c>
      <c r="L45" s="158">
        <f>'[5]см раскладка '!L42</f>
        <v>9913</v>
      </c>
      <c r="M45" s="158">
        <f t="shared" si="1"/>
        <v>0</v>
      </c>
      <c r="N45" s="158"/>
      <c r="O45" s="158"/>
      <c r="P45" s="158"/>
      <c r="Q45" s="158"/>
      <c r="R45" s="158">
        <f t="shared" si="2"/>
        <v>0</v>
      </c>
      <c r="S45" s="159">
        <f>'[5]см раскладка '!M42</f>
        <v>480.54</v>
      </c>
      <c r="T45" s="158">
        <f t="shared" si="3"/>
        <v>0</v>
      </c>
      <c r="U45" s="158">
        <f t="shared" si="4"/>
        <v>0</v>
      </c>
      <c r="V45" s="159">
        <f>'[5]см раскладка '!N42</f>
        <v>17.82</v>
      </c>
      <c r="W45" s="158">
        <f t="shared" si="5"/>
        <v>0</v>
      </c>
      <c r="X45" s="158">
        <f t="shared" si="6"/>
        <v>0</v>
      </c>
      <c r="Y45" s="160">
        <f t="shared" ref="Y45:Y47" si="15">R45+T45+W45+X45+M45</f>
        <v>0</v>
      </c>
      <c r="AA45" s="155"/>
    </row>
    <row r="46" spans="1:27" ht="24.75" customHeight="1" x14ac:dyDescent="0.2">
      <c r="A46" s="156" t="str">
        <f>'[5]см раскладка '!B43</f>
        <v>02-8бис-02-45</v>
      </c>
      <c r="B46" s="157" t="str">
        <f>'[5]см раскладка '!C43</f>
        <v>Система заземления</v>
      </c>
      <c r="C46" s="157"/>
      <c r="D46" s="157"/>
      <c r="E46" s="158">
        <f t="shared" si="0"/>
        <v>36326.710000000006</v>
      </c>
      <c r="F46" s="158">
        <f>'[5]см раскладка '!H43</f>
        <v>18673.12</v>
      </c>
      <c r="G46" s="158">
        <f>'[5]см раскладка '!D43</f>
        <v>5213.38</v>
      </c>
      <c r="H46" s="158">
        <f>'[5]см раскладка '!E43</f>
        <v>3316.7</v>
      </c>
      <c r="I46" s="158">
        <f>'[5]см раскладка '!G43</f>
        <v>0</v>
      </c>
      <c r="J46" s="158">
        <f>'[5]см раскладка '!F43</f>
        <v>343.22</v>
      </c>
      <c r="K46" s="158">
        <f>'[5]см раскладка '!K43</f>
        <v>5556.6</v>
      </c>
      <c r="L46" s="158">
        <f>'[5]см раскладка '!L43</f>
        <v>3566.91</v>
      </c>
      <c r="M46" s="158">
        <f t="shared" si="1"/>
        <v>0</v>
      </c>
      <c r="N46" s="158"/>
      <c r="O46" s="158"/>
      <c r="P46" s="158"/>
      <c r="Q46" s="158"/>
      <c r="R46" s="158">
        <f t="shared" si="2"/>
        <v>0</v>
      </c>
      <c r="S46" s="159">
        <f>'[5]см раскладка '!M43</f>
        <v>176.75</v>
      </c>
      <c r="T46" s="158">
        <f t="shared" si="3"/>
        <v>0</v>
      </c>
      <c r="U46" s="158">
        <f t="shared" si="4"/>
        <v>0</v>
      </c>
      <c r="V46" s="159">
        <f>'[5]см раскладка '!N43</f>
        <v>8.36</v>
      </c>
      <c r="W46" s="158">
        <f t="shared" si="5"/>
        <v>0</v>
      </c>
      <c r="X46" s="158">
        <f t="shared" si="6"/>
        <v>0</v>
      </c>
      <c r="Y46" s="160">
        <f t="shared" si="15"/>
        <v>0</v>
      </c>
      <c r="AA46" s="155"/>
    </row>
    <row r="47" spans="1:27" ht="24.75" customHeight="1" x14ac:dyDescent="0.2">
      <c r="A47" s="156" t="str">
        <f>'[5]см раскладка '!B44</f>
        <v>02-8бис-02-53</v>
      </c>
      <c r="B47" s="157" t="str">
        <f>'[5]см раскладка '!C44</f>
        <v>Устройство колодца КМ1</v>
      </c>
      <c r="C47" s="157"/>
      <c r="D47" s="157"/>
      <c r="E47" s="158">
        <f t="shared" si="0"/>
        <v>30324</v>
      </c>
      <c r="F47" s="158">
        <f>'[5]см раскладка '!H44</f>
        <v>14918</v>
      </c>
      <c r="G47" s="158">
        <f>'[5]см раскладка '!D44</f>
        <v>4878</v>
      </c>
      <c r="H47" s="158">
        <f>'[5]см раскладка '!E44</f>
        <v>2389</v>
      </c>
      <c r="I47" s="158">
        <f>'[5]см раскладка '!G44</f>
        <v>0</v>
      </c>
      <c r="J47" s="158">
        <f>'[5]см раскладка '!F44</f>
        <v>253</v>
      </c>
      <c r="K47" s="158">
        <f>'[5]см раскладка '!K44</f>
        <v>4353</v>
      </c>
      <c r="L47" s="158">
        <f>'[5]см раскладка '!L44</f>
        <v>3786</v>
      </c>
      <c r="M47" s="158">
        <f t="shared" si="1"/>
        <v>0</v>
      </c>
      <c r="N47" s="158"/>
      <c r="O47" s="158"/>
      <c r="P47" s="158"/>
      <c r="Q47" s="158"/>
      <c r="R47" s="158">
        <f t="shared" si="2"/>
        <v>0</v>
      </c>
      <c r="S47" s="159">
        <f>'[5]см раскладка '!M44</f>
        <v>168.06</v>
      </c>
      <c r="T47" s="158">
        <f t="shared" si="3"/>
        <v>0</v>
      </c>
      <c r="U47" s="158">
        <f t="shared" si="4"/>
        <v>0</v>
      </c>
      <c r="V47" s="159">
        <f>'[5]см раскладка '!N44</f>
        <v>6.35</v>
      </c>
      <c r="W47" s="158">
        <f t="shared" si="5"/>
        <v>0</v>
      </c>
      <c r="X47" s="158">
        <f t="shared" si="6"/>
        <v>0</v>
      </c>
      <c r="Y47" s="160">
        <f t="shared" si="15"/>
        <v>0</v>
      </c>
      <c r="AA47" s="155"/>
    </row>
    <row r="48" spans="1:27" ht="24.75" customHeight="1" x14ac:dyDescent="0.2">
      <c r="A48" s="156" t="str">
        <f>'[5]см раскладка '!B45</f>
        <v>932-2015</v>
      </c>
      <c r="B48" s="157" t="str">
        <f>'[5]см раскладка '!C45</f>
        <v xml:space="preserve"> Монтаж АВР</v>
      </c>
      <c r="C48" s="157"/>
      <c r="D48" s="157"/>
      <c r="E48" s="158">
        <f t="shared" si="0"/>
        <v>125632</v>
      </c>
      <c r="F48" s="158">
        <f>'[5]см раскладка '!H45</f>
        <v>42354</v>
      </c>
      <c r="G48" s="158">
        <f>'[5]см раскладка '!D45</f>
        <v>15372</v>
      </c>
      <c r="H48" s="158">
        <f>'[5]см раскладка '!E45</f>
        <v>33529</v>
      </c>
      <c r="I48" s="158">
        <f>'[5]см раскладка '!G45</f>
        <v>0</v>
      </c>
      <c r="J48" s="158">
        <f>'[5]см раскладка '!F45</f>
        <v>4974</v>
      </c>
      <c r="K48" s="158">
        <f>'[5]см раскладка '!K45</f>
        <v>21362</v>
      </c>
      <c r="L48" s="158">
        <f>'[5]см раскладка '!L45</f>
        <v>13015</v>
      </c>
      <c r="M48" s="158">
        <f t="shared" si="1"/>
        <v>0</v>
      </c>
      <c r="N48" s="158"/>
      <c r="O48" s="158"/>
      <c r="P48" s="158"/>
      <c r="Q48" s="158"/>
      <c r="R48" s="158">
        <f t="shared" si="2"/>
        <v>0</v>
      </c>
      <c r="S48" s="159">
        <f>'[5]см раскладка '!M45</f>
        <v>515.96</v>
      </c>
      <c r="T48" s="158">
        <f t="shared" si="3"/>
        <v>0</v>
      </c>
      <c r="U48" s="158">
        <f t="shared" si="4"/>
        <v>0</v>
      </c>
      <c r="V48" s="159">
        <f>'[5]см раскладка '!N45</f>
        <v>135.56</v>
      </c>
      <c r="W48" s="158">
        <f t="shared" si="5"/>
        <v>0</v>
      </c>
      <c r="X48" s="158">
        <f t="shared" si="6"/>
        <v>0</v>
      </c>
      <c r="Y48" s="160">
        <f>R48+T48+W48+X48+M48</f>
        <v>0</v>
      </c>
      <c r="AA48" s="155"/>
    </row>
    <row r="49" spans="1:254" ht="24.75" customHeight="1" x14ac:dyDescent="0.2">
      <c r="A49" s="156" t="str">
        <f>'[5]см раскладка '!B46</f>
        <v xml:space="preserve">933-2015 </v>
      </c>
      <c r="B49" s="157" t="str">
        <f>'[5]см раскладка '!C46</f>
        <v>Монтаж КТПН</v>
      </c>
      <c r="C49" s="157"/>
      <c r="D49" s="157"/>
      <c r="E49" s="158">
        <f t="shared" si="0"/>
        <v>11157</v>
      </c>
      <c r="F49" s="158">
        <f>'[5]см раскладка '!H46</f>
        <v>1048</v>
      </c>
      <c r="G49" s="158">
        <f>'[5]см раскладка '!D46</f>
        <v>1868</v>
      </c>
      <c r="H49" s="158">
        <f>'[5]см раскладка '!E46</f>
        <v>4322</v>
      </c>
      <c r="I49" s="158">
        <f>'[5]см раскладка '!G46</f>
        <v>0</v>
      </c>
      <c r="J49" s="158">
        <f>'[5]см раскладка '!F46</f>
        <v>581</v>
      </c>
      <c r="K49" s="158">
        <f>'[5]см раскладка '!K46</f>
        <v>2327</v>
      </c>
      <c r="L49" s="158">
        <f>'[5]см раскладка '!L46</f>
        <v>1592</v>
      </c>
      <c r="M49" s="158">
        <f t="shared" si="1"/>
        <v>0</v>
      </c>
      <c r="N49" s="158"/>
      <c r="O49" s="158"/>
      <c r="P49" s="158"/>
      <c r="Q49" s="158"/>
      <c r="R49" s="158">
        <f t="shared" si="2"/>
        <v>0</v>
      </c>
      <c r="S49" s="159">
        <f>'[5]см раскладка '!M46</f>
        <v>61.8</v>
      </c>
      <c r="T49" s="158">
        <f t="shared" si="3"/>
        <v>0</v>
      </c>
      <c r="U49" s="158">
        <f t="shared" si="4"/>
        <v>0</v>
      </c>
      <c r="V49" s="159">
        <f>'[5]см раскладка '!N46</f>
        <v>14.28</v>
      </c>
      <c r="W49" s="158">
        <f t="shared" si="5"/>
        <v>0</v>
      </c>
      <c r="X49" s="158">
        <f t="shared" si="6"/>
        <v>0</v>
      </c>
      <c r="Y49" s="160">
        <f t="shared" ref="Y49:Y51" si="16">R49+T49+W49+X49+M49</f>
        <v>0</v>
      </c>
      <c r="AA49" s="155"/>
    </row>
    <row r="50" spans="1:254" ht="24.75" customHeight="1" x14ac:dyDescent="0.2">
      <c r="A50" s="156" t="str">
        <f>'[5]см раскладка '!B47</f>
        <v>934-2015</v>
      </c>
      <c r="B50" s="157" t="str">
        <f>'[5]см раскладка '!C47</f>
        <v xml:space="preserve"> Монтаж прожекторной мачты</v>
      </c>
      <c r="C50" s="157"/>
      <c r="D50" s="157"/>
      <c r="E50" s="158">
        <f t="shared" si="0"/>
        <v>181543</v>
      </c>
      <c r="F50" s="158">
        <f>'[5]см раскладка '!H47</f>
        <v>131691</v>
      </c>
      <c r="G50" s="158">
        <f>'[5]см раскладка '!D47</f>
        <v>10599</v>
      </c>
      <c r="H50" s="158">
        <f>'[5]см раскладка '!E47</f>
        <v>16097</v>
      </c>
      <c r="I50" s="158">
        <f>'[5]см раскладка '!G47</f>
        <v>0</v>
      </c>
      <c r="J50" s="158">
        <f>'[5]см раскладка '!F47</f>
        <v>3682</v>
      </c>
      <c r="K50" s="158">
        <f>'[5]см раскладка '!K47</f>
        <v>14094</v>
      </c>
      <c r="L50" s="158">
        <f>'[5]см раскладка '!L47</f>
        <v>9062</v>
      </c>
      <c r="M50" s="158">
        <f t="shared" si="1"/>
        <v>0</v>
      </c>
      <c r="N50" s="158"/>
      <c r="O50" s="158"/>
      <c r="P50" s="158"/>
      <c r="Q50" s="158"/>
      <c r="R50" s="158">
        <f t="shared" si="2"/>
        <v>0</v>
      </c>
      <c r="S50" s="159">
        <f>'[5]см раскладка '!M47</f>
        <v>360.7</v>
      </c>
      <c r="T50" s="158">
        <f t="shared" si="3"/>
        <v>0</v>
      </c>
      <c r="U50" s="158">
        <f t="shared" si="4"/>
        <v>0</v>
      </c>
      <c r="V50" s="159">
        <f>'[5]см раскладка '!N47</f>
        <v>99.91</v>
      </c>
      <c r="W50" s="158">
        <f t="shared" si="5"/>
        <v>0</v>
      </c>
      <c r="X50" s="158">
        <f t="shared" si="6"/>
        <v>0</v>
      </c>
      <c r="Y50" s="160">
        <f t="shared" si="16"/>
        <v>0</v>
      </c>
      <c r="AA50" s="155"/>
    </row>
    <row r="51" spans="1:254" ht="24.75" customHeight="1" x14ac:dyDescent="0.2">
      <c r="A51" s="156" t="str">
        <f>'[5]см раскладка '!B48</f>
        <v xml:space="preserve">935-2015 </v>
      </c>
      <c r="B51" s="157" t="str">
        <f>'[5]см раскладка '!C48</f>
        <v>Монтаж сетей электрических</v>
      </c>
      <c r="C51" s="157"/>
      <c r="D51" s="157"/>
      <c r="E51" s="158">
        <f t="shared" si="0"/>
        <v>431870</v>
      </c>
      <c r="F51" s="158">
        <f>'[5]см раскладка '!H48</f>
        <v>309664</v>
      </c>
      <c r="G51" s="158">
        <f>'[5]см раскладка '!D48</f>
        <v>38291</v>
      </c>
      <c r="H51" s="158">
        <f>'[5]см раскладка '!E48</f>
        <v>20735</v>
      </c>
      <c r="I51" s="158">
        <f>'[5]см раскладка '!G48</f>
        <v>0</v>
      </c>
      <c r="J51" s="158">
        <f>'[5]см раскладка '!F48</f>
        <v>1532</v>
      </c>
      <c r="K51" s="158">
        <f>'[5]см раскладка '!K48</f>
        <v>38699</v>
      </c>
      <c r="L51" s="158">
        <f>'[5]см раскладка '!L48</f>
        <v>24481</v>
      </c>
      <c r="M51" s="158">
        <f t="shared" si="1"/>
        <v>0</v>
      </c>
      <c r="N51" s="158"/>
      <c r="O51" s="158"/>
      <c r="P51" s="158"/>
      <c r="Q51" s="158"/>
      <c r="R51" s="158">
        <f t="shared" si="2"/>
        <v>0</v>
      </c>
      <c r="S51" s="159">
        <f>'[5]см раскладка '!M48</f>
        <v>1345.01</v>
      </c>
      <c r="T51" s="158">
        <f t="shared" si="3"/>
        <v>0</v>
      </c>
      <c r="U51" s="158">
        <f t="shared" si="4"/>
        <v>0</v>
      </c>
      <c r="V51" s="159">
        <f>'[5]см раскладка '!N48</f>
        <v>39.590000000000003</v>
      </c>
      <c r="W51" s="158">
        <f t="shared" si="5"/>
        <v>0</v>
      </c>
      <c r="X51" s="158">
        <f t="shared" si="6"/>
        <v>0</v>
      </c>
      <c r="Y51" s="160">
        <f t="shared" si="16"/>
        <v>0</v>
      </c>
      <c r="AA51" s="155"/>
    </row>
    <row r="52" spans="1:254" ht="24.75" customHeight="1" x14ac:dyDescent="0.2">
      <c r="A52" s="156" t="str">
        <f>'[5]см раскладка '!B49</f>
        <v>936-2015</v>
      </c>
      <c r="B52" s="157" t="str">
        <f>'[5]см раскладка '!C49</f>
        <v xml:space="preserve"> Монтаж средств КИПиА БГ</v>
      </c>
      <c r="C52" s="157"/>
      <c r="D52" s="157"/>
      <c r="E52" s="158">
        <f t="shared" si="0"/>
        <v>141357</v>
      </c>
      <c r="F52" s="158">
        <f>'[5]см раскладка '!H49</f>
        <v>47260</v>
      </c>
      <c r="G52" s="158">
        <f>'[5]см раскладка '!D49</f>
        <v>12009</v>
      </c>
      <c r="H52" s="158">
        <f>'[5]см раскладка '!E49</f>
        <v>42465</v>
      </c>
      <c r="I52" s="158">
        <f>'[5]см раскладка '!G49</f>
        <v>0</v>
      </c>
      <c r="J52" s="158">
        <f>'[5]см раскладка '!F49</f>
        <v>12005</v>
      </c>
      <c r="K52" s="158">
        <f>'[5]см раскладка '!K49</f>
        <v>24014</v>
      </c>
      <c r="L52" s="158">
        <f>'[5]см раскладка '!L49</f>
        <v>15609</v>
      </c>
      <c r="M52" s="158">
        <f t="shared" si="1"/>
        <v>0</v>
      </c>
      <c r="N52" s="158"/>
      <c r="O52" s="158"/>
      <c r="P52" s="158"/>
      <c r="Q52" s="158"/>
      <c r="R52" s="158">
        <f t="shared" si="2"/>
        <v>0</v>
      </c>
      <c r="S52" s="159">
        <f>'[5]см раскладка '!M49</f>
        <v>397.32</v>
      </c>
      <c r="T52" s="158">
        <f t="shared" si="3"/>
        <v>0</v>
      </c>
      <c r="U52" s="158">
        <f t="shared" si="4"/>
        <v>0</v>
      </c>
      <c r="V52" s="159">
        <f>'[5]см раскладка '!N49</f>
        <v>334.41</v>
      </c>
      <c r="W52" s="158">
        <f t="shared" si="5"/>
        <v>0</v>
      </c>
      <c r="X52" s="158">
        <f t="shared" si="6"/>
        <v>0</v>
      </c>
      <c r="Y52" s="160">
        <f>R52+T52+W52+X52+M52</f>
        <v>0</v>
      </c>
      <c r="AA52" s="155"/>
    </row>
    <row r="53" spans="1:254" ht="24.75" customHeight="1" x14ac:dyDescent="0.2">
      <c r="A53" s="156" t="str">
        <f>'[5]см раскладка '!B50</f>
        <v xml:space="preserve">937-2015 </v>
      </c>
      <c r="B53" s="157" t="str">
        <f>'[5]см раскладка '!C50</f>
        <v>Монтаж средств КИПиА ГЗУ</v>
      </c>
      <c r="C53" s="157"/>
      <c r="D53" s="157"/>
      <c r="E53" s="158">
        <f t="shared" si="0"/>
        <v>370966</v>
      </c>
      <c r="F53" s="158">
        <f>'[5]см раскладка '!H50</f>
        <v>147063</v>
      </c>
      <c r="G53" s="158">
        <f>'[5]см раскладка '!D50</f>
        <v>32467</v>
      </c>
      <c r="H53" s="158">
        <f>'[5]см раскладка '!E50</f>
        <v>95020</v>
      </c>
      <c r="I53" s="158">
        <f>'[5]см раскладка '!G50</f>
        <v>0</v>
      </c>
      <c r="J53" s="158">
        <f>'[5]см раскладка '!F50</f>
        <v>2615</v>
      </c>
      <c r="K53" s="158">
        <f>'[5]см раскладка '!K50</f>
        <v>58421</v>
      </c>
      <c r="L53" s="158">
        <f>'[5]см раскладка '!L50</f>
        <v>37995</v>
      </c>
      <c r="M53" s="158">
        <f t="shared" si="1"/>
        <v>0</v>
      </c>
      <c r="N53" s="158"/>
      <c r="O53" s="158"/>
      <c r="P53" s="158"/>
      <c r="Q53" s="158"/>
      <c r="R53" s="158">
        <f t="shared" si="2"/>
        <v>0</v>
      </c>
      <c r="S53" s="159">
        <f>'[5]см раскладка '!M50</f>
        <v>1073.71</v>
      </c>
      <c r="T53" s="158">
        <f t="shared" si="3"/>
        <v>0</v>
      </c>
      <c r="U53" s="158">
        <f t="shared" si="4"/>
        <v>0</v>
      </c>
      <c r="V53" s="159">
        <f>'[5]см раскладка '!N50</f>
        <v>724.7</v>
      </c>
      <c r="W53" s="158">
        <f t="shared" si="5"/>
        <v>0</v>
      </c>
      <c r="X53" s="158">
        <f t="shared" si="6"/>
        <v>0</v>
      </c>
      <c r="Y53" s="160">
        <f t="shared" ref="Y53:Y55" si="17">R53+T53+W53+X53+M53</f>
        <v>0</v>
      </c>
      <c r="AA53" s="155"/>
    </row>
    <row r="54" spans="1:254" ht="24.75" customHeight="1" x14ac:dyDescent="0.2">
      <c r="A54" s="156" t="str">
        <f>'[5]см раскладка '!B51</f>
        <v>938-2015</v>
      </c>
      <c r="B54" s="157" t="str">
        <f>'[5]см раскладка '!C51</f>
        <v xml:space="preserve"> Монтаж средств КИПиА УДХ</v>
      </c>
      <c r="C54" s="157"/>
      <c r="D54" s="157"/>
      <c r="E54" s="158">
        <f t="shared" si="0"/>
        <v>64312</v>
      </c>
      <c r="F54" s="158">
        <f>'[5]см раскладка '!H51</f>
        <v>24215</v>
      </c>
      <c r="G54" s="158">
        <f>'[5]см раскладка '!D51</f>
        <v>5660</v>
      </c>
      <c r="H54" s="158">
        <f>'[5]см раскладка '!E51</f>
        <v>17416</v>
      </c>
      <c r="I54" s="158">
        <f>'[5]см раскладка '!G51</f>
        <v>0</v>
      </c>
      <c r="J54" s="158">
        <f>'[5]см раскладка '!F51</f>
        <v>4656</v>
      </c>
      <c r="K54" s="158">
        <f>'[5]см раскладка '!K51</f>
        <v>10316</v>
      </c>
      <c r="L54" s="158">
        <f>'[5]см раскладка '!L51</f>
        <v>6705</v>
      </c>
      <c r="M54" s="158">
        <f t="shared" si="1"/>
        <v>0</v>
      </c>
      <c r="N54" s="158"/>
      <c r="O54" s="158"/>
      <c r="P54" s="158"/>
      <c r="Q54" s="158"/>
      <c r="R54" s="158">
        <f t="shared" si="2"/>
        <v>0</v>
      </c>
      <c r="S54" s="159">
        <f>'[5]см раскладка '!M51</f>
        <v>187.31</v>
      </c>
      <c r="T54" s="158">
        <f t="shared" si="3"/>
        <v>0</v>
      </c>
      <c r="U54" s="158">
        <f t="shared" si="4"/>
        <v>0</v>
      </c>
      <c r="V54" s="159">
        <f>'[5]см раскладка '!N51</f>
        <v>129.75</v>
      </c>
      <c r="W54" s="158">
        <f t="shared" si="5"/>
        <v>0</v>
      </c>
      <c r="X54" s="158">
        <f t="shared" si="6"/>
        <v>0</v>
      </c>
      <c r="Y54" s="160">
        <f t="shared" si="17"/>
        <v>0</v>
      </c>
      <c r="AA54" s="155"/>
    </row>
    <row r="55" spans="1:254" ht="24.75" customHeight="1" x14ac:dyDescent="0.2">
      <c r="A55" s="156" t="str">
        <f>'[5]см раскладка '!B52</f>
        <v>939-2015</v>
      </c>
      <c r="B55" s="157" t="str">
        <f>'[5]см раскладка '!C52</f>
        <v xml:space="preserve"> Сети связи</v>
      </c>
      <c r="C55" s="157"/>
      <c r="D55" s="157"/>
      <c r="E55" s="158">
        <f t="shared" si="0"/>
        <v>18899</v>
      </c>
      <c r="F55" s="158">
        <f>'[5]см раскладка '!H52</f>
        <v>13424</v>
      </c>
      <c r="G55" s="158">
        <f>'[5]см раскладка '!D52</f>
        <v>2087</v>
      </c>
      <c r="H55" s="158">
        <f>'[5]см раскладка '!E52</f>
        <v>182</v>
      </c>
      <c r="I55" s="158">
        <f>'[5]см раскладка '!G52</f>
        <v>0</v>
      </c>
      <c r="J55" s="158">
        <f>'[5]см раскладка '!F52</f>
        <v>25</v>
      </c>
      <c r="K55" s="158">
        <f>'[5]см раскладка '!K52</f>
        <v>1894</v>
      </c>
      <c r="L55" s="158">
        <f>'[5]см раскладка '!L52</f>
        <v>1312</v>
      </c>
      <c r="M55" s="158">
        <f t="shared" si="1"/>
        <v>0</v>
      </c>
      <c r="N55" s="158"/>
      <c r="O55" s="158"/>
      <c r="P55" s="158"/>
      <c r="Q55" s="158"/>
      <c r="R55" s="158">
        <f t="shared" si="2"/>
        <v>0</v>
      </c>
      <c r="S55" s="159">
        <f>'[5]см раскладка '!M52</f>
        <v>58.16</v>
      </c>
      <c r="T55" s="158">
        <f t="shared" si="3"/>
        <v>0</v>
      </c>
      <c r="U55" s="158">
        <f t="shared" si="4"/>
        <v>0</v>
      </c>
      <c r="V55" s="159">
        <f>'[5]см раскладка '!N52</f>
        <v>2.08</v>
      </c>
      <c r="W55" s="158">
        <f t="shared" si="5"/>
        <v>0</v>
      </c>
      <c r="X55" s="158">
        <f t="shared" si="6"/>
        <v>0</v>
      </c>
      <c r="Y55" s="160">
        <f t="shared" si="17"/>
        <v>0</v>
      </c>
      <c r="AA55" s="155"/>
    </row>
    <row r="56" spans="1:254" ht="24.75" customHeight="1" thickBot="1" x14ac:dyDescent="0.25">
      <c r="A56" s="161" t="str">
        <f>'[5]см раскладка '!B53</f>
        <v>940-2015</v>
      </c>
      <c r="B56" s="162" t="str">
        <f>'[5]см раскладка '!C53</f>
        <v xml:space="preserve"> Шкаф ЩМП-12</v>
      </c>
      <c r="C56" s="162"/>
      <c r="D56" s="162"/>
      <c r="E56" s="163">
        <f t="shared" si="0"/>
        <v>20243</v>
      </c>
      <c r="F56" s="163">
        <f>'[5]см раскладка '!H53</f>
        <v>10328</v>
      </c>
      <c r="G56" s="163">
        <f>'[5]см раскладка '!D53</f>
        <v>3434</v>
      </c>
      <c r="H56" s="163">
        <f>'[5]см раскладка '!E53</f>
        <v>678</v>
      </c>
      <c r="I56" s="163">
        <f>'[5]см раскладка '!G53</f>
        <v>0</v>
      </c>
      <c r="J56" s="163">
        <f>'[5]см раскладка '!F53</f>
        <v>84</v>
      </c>
      <c r="K56" s="163">
        <f>'[5]см раскладка '!K53</f>
        <v>3517</v>
      </c>
      <c r="L56" s="163">
        <f>'[5]см раскладка '!L53</f>
        <v>2286</v>
      </c>
      <c r="M56" s="163">
        <f t="shared" si="1"/>
        <v>0</v>
      </c>
      <c r="N56" s="163"/>
      <c r="O56" s="163"/>
      <c r="P56" s="163"/>
      <c r="Q56" s="163"/>
      <c r="R56" s="163">
        <f t="shared" si="2"/>
        <v>0</v>
      </c>
      <c r="S56" s="164">
        <f>'[5]см раскладка '!M53</f>
        <v>112.98</v>
      </c>
      <c r="T56" s="163">
        <f t="shared" si="3"/>
        <v>0</v>
      </c>
      <c r="U56" s="163">
        <f t="shared" si="4"/>
        <v>0</v>
      </c>
      <c r="V56" s="164">
        <f>'[5]см раскладка '!N53</f>
        <v>2.12</v>
      </c>
      <c r="W56" s="163">
        <f t="shared" si="5"/>
        <v>0</v>
      </c>
      <c r="X56" s="163">
        <f t="shared" si="6"/>
        <v>0</v>
      </c>
      <c r="Y56" s="165">
        <f>R56+T56+W56+X56+M56</f>
        <v>0</v>
      </c>
      <c r="AA56" s="155"/>
    </row>
    <row r="57" spans="1:254" ht="26.25" customHeight="1" thickBot="1" x14ac:dyDescent="0.25">
      <c r="A57" s="166"/>
      <c r="B57" s="167" t="s">
        <v>98</v>
      </c>
      <c r="C57" s="168"/>
      <c r="D57" s="169"/>
      <c r="E57" s="170">
        <f>SUM(E14:E56)</f>
        <v>4845255.8699999992</v>
      </c>
      <c r="F57" s="170">
        <f t="shared" ref="F57:X57" si="18">SUM(F14:F56)</f>
        <v>2498251.29</v>
      </c>
      <c r="G57" s="170">
        <f t="shared" si="18"/>
        <v>543589.99</v>
      </c>
      <c r="H57" s="170">
        <f t="shared" si="18"/>
        <v>758268.64999999991</v>
      </c>
      <c r="I57" s="170">
        <f t="shared" si="18"/>
        <v>0</v>
      </c>
      <c r="J57" s="170">
        <f t="shared" si="18"/>
        <v>92933.41</v>
      </c>
      <c r="K57" s="170">
        <f t="shared" si="18"/>
        <v>611546.52</v>
      </c>
      <c r="L57" s="170">
        <f t="shared" si="18"/>
        <v>433599.42</v>
      </c>
      <c r="M57" s="170">
        <f t="shared" si="18"/>
        <v>0</v>
      </c>
      <c r="N57" s="170">
        <f t="shared" si="18"/>
        <v>0</v>
      </c>
      <c r="O57" s="170">
        <v>7047813</v>
      </c>
      <c r="P57" s="170">
        <v>18772</v>
      </c>
      <c r="Q57" s="170">
        <v>4057614</v>
      </c>
      <c r="R57" s="170">
        <f t="shared" si="18"/>
        <v>0</v>
      </c>
      <c r="S57" s="170">
        <f t="shared" si="18"/>
        <v>17772.48</v>
      </c>
      <c r="T57" s="170">
        <f t="shared" si="18"/>
        <v>0</v>
      </c>
      <c r="U57" s="170">
        <f t="shared" si="18"/>
        <v>0</v>
      </c>
      <c r="V57" s="170">
        <f t="shared" si="18"/>
        <v>3143.6499999999996</v>
      </c>
      <c r="W57" s="170">
        <f t="shared" si="18"/>
        <v>0</v>
      </c>
      <c r="X57" s="170">
        <f t="shared" si="18"/>
        <v>0</v>
      </c>
      <c r="Y57" s="170">
        <f>SUM(Y14:Y56)+O57+Q57+P57</f>
        <v>11124199</v>
      </c>
      <c r="Z57" s="155"/>
      <c r="AA57" s="155"/>
    </row>
    <row r="58" spans="1:254" ht="13.5" x14ac:dyDescent="0.2">
      <c r="A58" s="171" t="s">
        <v>99</v>
      </c>
      <c r="B58" s="172" t="s">
        <v>100</v>
      </c>
      <c r="C58" s="173"/>
      <c r="D58" s="174"/>
      <c r="E58" s="175"/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6">
        <f>(Y57-O57-N57)*D84</f>
        <v>142673.51</v>
      </c>
      <c r="AA58" s="155"/>
    </row>
    <row r="59" spans="1:254" ht="13.5" thickBot="1" x14ac:dyDescent="0.25">
      <c r="A59" s="177"/>
      <c r="B59" s="178" t="s">
        <v>101</v>
      </c>
      <c r="C59" s="179"/>
      <c r="D59" s="180"/>
      <c r="E59" s="181">
        <f>E57+E58</f>
        <v>4845255.8699999992</v>
      </c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1"/>
      <c r="Y59" s="182">
        <f>Y57+Y58</f>
        <v>11266872.51</v>
      </c>
      <c r="AA59" s="155"/>
    </row>
    <row r="60" spans="1:254" x14ac:dyDescent="0.2">
      <c r="A60" s="183"/>
      <c r="B60" s="184" t="s">
        <v>102</v>
      </c>
      <c r="C60" s="185"/>
      <c r="D60" s="186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7"/>
      <c r="S60" s="188"/>
      <c r="T60" s="187"/>
      <c r="U60" s="187"/>
      <c r="V60" s="188"/>
      <c r="W60" s="187"/>
      <c r="X60" s="187"/>
      <c r="Y60" s="189"/>
      <c r="Z60" s="155"/>
      <c r="AA60" s="155"/>
    </row>
    <row r="61" spans="1:254" ht="13.5" x14ac:dyDescent="0.2">
      <c r="A61" s="177" t="s">
        <v>99</v>
      </c>
      <c r="B61" s="190" t="s">
        <v>103</v>
      </c>
      <c r="C61" s="191"/>
      <c r="D61" s="192"/>
      <c r="E61" s="193">
        <f>E59*D85</f>
        <v>307673.74774499994</v>
      </c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4">
        <f>(Y59-O57-N57)*D85</f>
        <v>267910.27888499998</v>
      </c>
      <c r="Z61" s="155"/>
      <c r="AA61" s="155"/>
    </row>
    <row r="62" spans="1:254" ht="38.25" x14ac:dyDescent="0.2">
      <c r="A62" s="177" t="s">
        <v>99</v>
      </c>
      <c r="B62" s="195" t="s">
        <v>104</v>
      </c>
      <c r="C62" s="196"/>
      <c r="D62" s="197"/>
      <c r="E62" s="193"/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8">
        <f>(Y59-O57-N57)*D86</f>
        <v>63285.892649999994</v>
      </c>
      <c r="Z62" s="199"/>
      <c r="AA62" s="155"/>
      <c r="AB62" s="199"/>
      <c r="AC62" s="199"/>
      <c r="AD62" s="199"/>
      <c r="AE62" s="199"/>
      <c r="AF62" s="199"/>
      <c r="AG62" s="199"/>
      <c r="AH62" s="199"/>
      <c r="AI62" s="199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  <c r="BI62" s="199"/>
      <c r="BJ62" s="199"/>
      <c r="BK62" s="199"/>
      <c r="BL62" s="199"/>
      <c r="BM62" s="199"/>
      <c r="BN62" s="199"/>
      <c r="BO62" s="199"/>
      <c r="BP62" s="199"/>
      <c r="BQ62" s="199"/>
      <c r="BR62" s="199"/>
      <c r="BS62" s="199"/>
      <c r="BT62" s="199"/>
      <c r="BU62" s="199"/>
      <c r="BV62" s="199"/>
      <c r="BW62" s="199"/>
      <c r="BX62" s="199"/>
      <c r="BY62" s="199"/>
      <c r="BZ62" s="199"/>
      <c r="CA62" s="199"/>
      <c r="CB62" s="199"/>
      <c r="CC62" s="199"/>
      <c r="CD62" s="199"/>
      <c r="CE62" s="199"/>
      <c r="CF62" s="199"/>
      <c r="CG62" s="199"/>
      <c r="CH62" s="199"/>
      <c r="CI62" s="199"/>
      <c r="CJ62" s="199"/>
      <c r="CK62" s="199"/>
      <c r="CL62" s="199"/>
      <c r="CM62" s="199"/>
      <c r="CN62" s="199"/>
      <c r="CO62" s="199"/>
      <c r="CP62" s="199"/>
      <c r="CQ62" s="199"/>
      <c r="CR62" s="199"/>
      <c r="CS62" s="199"/>
      <c r="CT62" s="199"/>
      <c r="CU62" s="199"/>
      <c r="CV62" s="199"/>
      <c r="CW62" s="199"/>
      <c r="CX62" s="199"/>
      <c r="CY62" s="199"/>
      <c r="CZ62" s="199"/>
      <c r="DA62" s="199"/>
      <c r="DB62" s="199"/>
      <c r="DC62" s="199"/>
      <c r="DD62" s="199"/>
      <c r="DE62" s="199"/>
      <c r="DF62" s="199"/>
      <c r="DG62" s="199"/>
      <c r="DH62" s="199"/>
      <c r="DI62" s="199"/>
      <c r="DJ62" s="199"/>
      <c r="DK62" s="199"/>
      <c r="DL62" s="199"/>
      <c r="DM62" s="199"/>
      <c r="DN62" s="199"/>
      <c r="DO62" s="199"/>
      <c r="DP62" s="199"/>
      <c r="DQ62" s="199"/>
      <c r="DR62" s="199"/>
      <c r="DS62" s="199"/>
      <c r="DT62" s="199"/>
      <c r="DU62" s="199"/>
      <c r="DV62" s="199"/>
      <c r="DW62" s="199"/>
      <c r="DX62" s="199"/>
      <c r="DY62" s="199"/>
      <c r="DZ62" s="199"/>
      <c r="EA62" s="199"/>
      <c r="EB62" s="199"/>
      <c r="EC62" s="199"/>
      <c r="ED62" s="199"/>
      <c r="EE62" s="199"/>
      <c r="EF62" s="199"/>
      <c r="EG62" s="199"/>
      <c r="EH62" s="199"/>
      <c r="EI62" s="199"/>
      <c r="EJ62" s="199"/>
      <c r="EK62" s="199"/>
      <c r="EL62" s="199"/>
      <c r="EM62" s="199"/>
      <c r="EN62" s="199"/>
      <c r="EO62" s="199"/>
      <c r="EP62" s="199"/>
      <c r="EQ62" s="199"/>
      <c r="ER62" s="199"/>
      <c r="ES62" s="199"/>
      <c r="ET62" s="199"/>
      <c r="EU62" s="199"/>
      <c r="EV62" s="199"/>
      <c r="EW62" s="199"/>
      <c r="EX62" s="199"/>
      <c r="EY62" s="199"/>
      <c r="EZ62" s="199"/>
      <c r="FA62" s="199"/>
      <c r="FB62" s="199"/>
      <c r="FC62" s="199"/>
      <c r="FD62" s="199"/>
      <c r="FE62" s="199"/>
      <c r="FF62" s="199"/>
      <c r="FG62" s="199"/>
      <c r="FH62" s="199"/>
      <c r="FI62" s="199"/>
      <c r="FJ62" s="199"/>
      <c r="FK62" s="199"/>
      <c r="FL62" s="199"/>
      <c r="FM62" s="199"/>
      <c r="FN62" s="199"/>
      <c r="FO62" s="199"/>
      <c r="FP62" s="199"/>
      <c r="FQ62" s="199"/>
      <c r="FR62" s="199"/>
      <c r="FS62" s="199"/>
      <c r="FT62" s="199"/>
      <c r="FU62" s="199"/>
      <c r="FV62" s="199"/>
      <c r="FW62" s="199"/>
      <c r="FX62" s="199"/>
      <c r="FY62" s="199"/>
      <c r="FZ62" s="199"/>
      <c r="GA62" s="199"/>
      <c r="GB62" s="199"/>
      <c r="GC62" s="199"/>
      <c r="GD62" s="199"/>
      <c r="GE62" s="199"/>
      <c r="GF62" s="199"/>
      <c r="GG62" s="199"/>
      <c r="GH62" s="199"/>
      <c r="GI62" s="199"/>
      <c r="GJ62" s="199"/>
      <c r="GK62" s="199"/>
      <c r="GL62" s="199"/>
      <c r="GM62" s="199"/>
      <c r="GN62" s="199"/>
      <c r="GO62" s="199"/>
      <c r="GP62" s="199"/>
      <c r="GQ62" s="199"/>
      <c r="GR62" s="199"/>
      <c r="GS62" s="199"/>
      <c r="GT62" s="199"/>
      <c r="GU62" s="199"/>
      <c r="GV62" s="199"/>
      <c r="GW62" s="199"/>
      <c r="GX62" s="199"/>
      <c r="GY62" s="199"/>
      <c r="GZ62" s="199"/>
      <c r="HA62" s="199"/>
      <c r="HB62" s="199"/>
      <c r="HC62" s="199"/>
      <c r="HD62" s="199"/>
      <c r="HE62" s="199"/>
      <c r="HF62" s="199"/>
      <c r="HG62" s="199"/>
      <c r="HH62" s="199"/>
      <c r="HI62" s="199"/>
      <c r="HJ62" s="199"/>
      <c r="HK62" s="199"/>
      <c r="HL62" s="199"/>
      <c r="HM62" s="199"/>
      <c r="HN62" s="199"/>
      <c r="HO62" s="199"/>
      <c r="HP62" s="199"/>
      <c r="HQ62" s="199"/>
      <c r="HR62" s="199"/>
      <c r="HS62" s="199"/>
      <c r="HT62" s="199"/>
      <c r="HU62" s="199"/>
      <c r="HV62" s="199"/>
      <c r="HW62" s="199"/>
      <c r="HX62" s="199"/>
      <c r="HY62" s="199"/>
      <c r="HZ62" s="199"/>
      <c r="IA62" s="199"/>
      <c r="IB62" s="199"/>
      <c r="IC62" s="199"/>
      <c r="ID62" s="199"/>
      <c r="IE62" s="199"/>
      <c r="IF62" s="199"/>
      <c r="IG62" s="199"/>
      <c r="IH62" s="199"/>
      <c r="II62" s="199"/>
      <c r="IJ62" s="199"/>
      <c r="IK62" s="199"/>
      <c r="IL62" s="199"/>
      <c r="IM62" s="199"/>
      <c r="IN62" s="199"/>
      <c r="IO62" s="199"/>
      <c r="IP62" s="199"/>
      <c r="IQ62" s="199"/>
      <c r="IR62" s="199"/>
      <c r="IS62" s="199"/>
      <c r="IT62" s="199"/>
    </row>
    <row r="63" spans="1:254" ht="25.5" x14ac:dyDescent="0.2">
      <c r="A63" s="177"/>
      <c r="B63" s="200" t="s">
        <v>105</v>
      </c>
      <c r="C63" s="201"/>
      <c r="D63" s="202"/>
      <c r="E63" s="193"/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203"/>
      <c r="AA63" s="155"/>
    </row>
    <row r="64" spans="1:254" ht="25.5" x14ac:dyDescent="0.2">
      <c r="A64" s="204"/>
      <c r="B64" s="205" t="s">
        <v>106</v>
      </c>
      <c r="C64" s="206"/>
      <c r="D64" s="207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4"/>
      <c r="AA64" s="155"/>
    </row>
    <row r="65" spans="1:26" ht="38.25" x14ac:dyDescent="0.2">
      <c r="A65" s="177"/>
      <c r="B65" s="208" t="s">
        <v>107</v>
      </c>
      <c r="C65" s="209"/>
      <c r="D65" s="210"/>
      <c r="E65" s="211"/>
      <c r="F65" s="211"/>
      <c r="G65" s="211"/>
      <c r="H65" s="211"/>
      <c r="I65" s="211"/>
      <c r="J65" s="211"/>
      <c r="K65" s="211"/>
      <c r="L65" s="211"/>
      <c r="M65" s="211"/>
      <c r="N65" s="211"/>
      <c r="O65" s="211"/>
      <c r="P65" s="211"/>
      <c r="Q65" s="211"/>
      <c r="R65" s="211"/>
      <c r="S65" s="211"/>
      <c r="T65" s="211"/>
      <c r="U65" s="211"/>
      <c r="V65" s="211"/>
      <c r="W65" s="211"/>
      <c r="X65" s="211"/>
      <c r="Y65" s="212"/>
    </row>
    <row r="66" spans="1:26" x14ac:dyDescent="0.2">
      <c r="A66" s="177"/>
      <c r="B66" s="213" t="s">
        <v>108</v>
      </c>
      <c r="C66" s="214"/>
      <c r="D66" s="215"/>
      <c r="E66" s="193">
        <f>E61+E62+E63+E64+E65</f>
        <v>307673.74774499994</v>
      </c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8">
        <f>Y61+Y62+Y63+Y64+Y65</f>
        <v>331196.17153499997</v>
      </c>
    </row>
    <row r="67" spans="1:26" ht="13.5" thickBot="1" x14ac:dyDescent="0.25">
      <c r="A67" s="216"/>
      <c r="B67" s="217" t="s">
        <v>109</v>
      </c>
      <c r="C67" s="218"/>
      <c r="D67" s="219"/>
      <c r="E67" s="220">
        <f>E59+E66</f>
        <v>5152929.617744999</v>
      </c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21">
        <f>Y59+Y66</f>
        <v>11598068.681535</v>
      </c>
    </row>
    <row r="68" spans="1:26" ht="13.5" x14ac:dyDescent="0.2">
      <c r="A68" s="171" t="s">
        <v>99</v>
      </c>
      <c r="B68" s="222" t="s">
        <v>110</v>
      </c>
      <c r="C68" s="223"/>
      <c r="D68" s="224"/>
      <c r="E68" s="225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6"/>
      <c r="Y68" s="227">
        <f>Y67*D87</f>
        <v>173971.03022302498</v>
      </c>
    </row>
    <row r="69" spans="1:26" ht="13.5" thickBot="1" x14ac:dyDescent="0.25">
      <c r="A69" s="228"/>
      <c r="B69" s="229" t="s">
        <v>111</v>
      </c>
      <c r="C69" s="230"/>
      <c r="D69" s="231"/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  <c r="S69" s="232"/>
      <c r="T69" s="232"/>
      <c r="U69" s="232"/>
      <c r="V69" s="232"/>
      <c r="W69" s="232"/>
      <c r="X69" s="233"/>
      <c r="Y69" s="234">
        <f>Y67+Y68</f>
        <v>11772039.711758025</v>
      </c>
    </row>
    <row r="70" spans="1:26" x14ac:dyDescent="0.2">
      <c r="A70" s="235"/>
      <c r="B70" s="236" t="s">
        <v>112</v>
      </c>
      <c r="C70" s="237"/>
      <c r="D70" s="237"/>
      <c r="E70" s="238"/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9">
        <f>Y69</f>
        <v>11772039.711758025</v>
      </c>
    </row>
    <row r="71" spans="1:26" x14ac:dyDescent="0.2">
      <c r="A71" s="240"/>
      <c r="B71" s="241" t="s">
        <v>113</v>
      </c>
      <c r="C71" s="242"/>
      <c r="D71" s="242"/>
      <c r="E71" s="243"/>
      <c r="F71" s="243"/>
      <c r="G71" s="243"/>
      <c r="H71" s="243"/>
      <c r="I71" s="243"/>
      <c r="J71" s="243"/>
      <c r="K71" s="243"/>
      <c r="L71" s="243"/>
      <c r="M71" s="243"/>
      <c r="N71" s="243"/>
      <c r="O71" s="243"/>
      <c r="P71" s="243"/>
      <c r="Q71" s="243"/>
      <c r="R71" s="244"/>
      <c r="S71" s="244"/>
      <c r="T71" s="244"/>
      <c r="U71" s="244"/>
      <c r="V71" s="244"/>
      <c r="W71" s="244"/>
      <c r="X71" s="244"/>
      <c r="Y71" s="245">
        <f>Y70*0.18</f>
        <v>2118967.1481164442</v>
      </c>
    </row>
    <row r="72" spans="1:26" ht="13.5" thickBot="1" x14ac:dyDescent="0.25">
      <c r="A72" s="246"/>
      <c r="B72" s="247" t="s">
        <v>114</v>
      </c>
      <c r="C72" s="248"/>
      <c r="D72" s="248"/>
      <c r="E72" s="249"/>
      <c r="F72" s="249"/>
      <c r="G72" s="249"/>
      <c r="H72" s="249"/>
      <c r="I72" s="249"/>
      <c r="J72" s="249"/>
      <c r="K72" s="249"/>
      <c r="L72" s="249"/>
      <c r="M72" s="249"/>
      <c r="N72" s="249"/>
      <c r="O72" s="249"/>
      <c r="P72" s="249"/>
      <c r="Q72" s="249"/>
      <c r="R72" s="249"/>
      <c r="S72" s="249"/>
      <c r="T72" s="249"/>
      <c r="U72" s="249"/>
      <c r="V72" s="249"/>
      <c r="W72" s="249"/>
      <c r="X72" s="249"/>
      <c r="Y72" s="250">
        <f>Y70+Y71</f>
        <v>13891006.859874468</v>
      </c>
    </row>
    <row r="73" spans="1:26" x14ac:dyDescent="0.2">
      <c r="A73" s="251"/>
      <c r="B73" s="252"/>
      <c r="C73" s="253"/>
      <c r="D73" s="253"/>
      <c r="E73" s="253"/>
      <c r="F73" s="253"/>
      <c r="G73" s="253"/>
      <c r="H73" s="253"/>
      <c r="I73" s="253"/>
      <c r="J73" s="253"/>
      <c r="K73" s="253"/>
      <c r="L73" s="253"/>
      <c r="M73" s="253"/>
      <c r="N73" s="253"/>
      <c r="O73" s="253"/>
      <c r="P73" s="253"/>
      <c r="Q73" s="253"/>
      <c r="R73" s="253"/>
      <c r="S73" s="253"/>
      <c r="T73" s="254"/>
      <c r="U73" s="254"/>
      <c r="V73" s="254"/>
      <c r="W73" s="254"/>
      <c r="X73" s="254"/>
      <c r="Y73" s="254"/>
      <c r="Z73" s="254"/>
    </row>
    <row r="74" spans="1:26" s="257" customFormat="1" x14ac:dyDescent="0.2">
      <c r="A74" s="255"/>
      <c r="B74" s="361"/>
      <c r="C74" s="362"/>
      <c r="D74" s="365" t="s">
        <v>115</v>
      </c>
      <c r="E74" s="367" t="s">
        <v>116</v>
      </c>
      <c r="F74" s="368"/>
      <c r="G74" s="368"/>
      <c r="H74" s="256"/>
      <c r="I74" s="256"/>
      <c r="K74" s="369"/>
      <c r="L74" s="369"/>
      <c r="M74" s="369"/>
      <c r="N74" s="369"/>
      <c r="O74" s="369"/>
      <c r="P74" s="369"/>
      <c r="Q74" s="369"/>
      <c r="R74" s="369"/>
      <c r="S74" s="369"/>
      <c r="T74" s="369"/>
      <c r="U74" s="369"/>
      <c r="V74" s="369"/>
      <c r="W74" s="369"/>
    </row>
    <row r="75" spans="1:26" s="257" customFormat="1" x14ac:dyDescent="0.2">
      <c r="A75" s="255"/>
      <c r="B75" s="363"/>
      <c r="C75" s="364"/>
      <c r="D75" s="366"/>
      <c r="E75" s="258">
        <v>2015</v>
      </c>
      <c r="F75" s="258">
        <v>2016</v>
      </c>
      <c r="G75" s="259">
        <v>2017</v>
      </c>
      <c r="H75" s="260"/>
      <c r="I75" s="260"/>
      <c r="J75" s="260"/>
      <c r="K75" s="369"/>
      <c r="L75" s="369"/>
      <c r="M75" s="369"/>
      <c r="N75" s="369"/>
      <c r="O75" s="369"/>
      <c r="P75" s="369"/>
      <c r="Q75" s="369"/>
      <c r="R75" s="369"/>
      <c r="S75" s="369"/>
      <c r="T75" s="369"/>
      <c r="U75" s="369"/>
      <c r="V75" s="369"/>
      <c r="W75" s="369"/>
    </row>
    <row r="76" spans="1:26" s="257" customFormat="1" ht="36" customHeight="1" x14ac:dyDescent="0.2">
      <c r="A76" s="255"/>
      <c r="B76" s="370" t="s">
        <v>117</v>
      </c>
      <c r="C76" s="371"/>
      <c r="D76" s="261"/>
      <c r="E76" s="262"/>
      <c r="F76" s="262"/>
      <c r="G76" s="262"/>
      <c r="H76" s="263"/>
      <c r="I76" s="263"/>
      <c r="J76" s="263"/>
      <c r="K76" s="264"/>
      <c r="L76" s="263"/>
      <c r="M76" s="265"/>
      <c r="N76" s="265"/>
      <c r="O76" s="266"/>
      <c r="P76" s="265"/>
      <c r="Q76" s="265"/>
      <c r="S76" s="267"/>
      <c r="U76" s="267"/>
      <c r="X76" s="268"/>
      <c r="Y76" s="269"/>
    </row>
    <row r="77" spans="1:26" s="257" customFormat="1" ht="13.5" x14ac:dyDescent="0.25">
      <c r="A77" s="270"/>
      <c r="B77" s="271"/>
      <c r="C77" s="272"/>
      <c r="D77" s="272"/>
      <c r="E77" s="272"/>
      <c r="F77" s="270"/>
      <c r="G77" s="270"/>
      <c r="H77" s="273"/>
      <c r="I77" s="273"/>
      <c r="J77" s="273"/>
      <c r="K77" s="273"/>
      <c r="L77" s="273"/>
      <c r="M77" s="274"/>
      <c r="N77" s="274"/>
      <c r="O77" s="274"/>
      <c r="P77" s="274"/>
      <c r="Q77" s="275"/>
      <c r="R77" s="276"/>
      <c r="S77" s="266"/>
      <c r="T77" s="276"/>
      <c r="U77" s="266"/>
      <c r="V77" s="277"/>
    </row>
    <row r="78" spans="1:26" s="257" customFormat="1" ht="13.5" x14ac:dyDescent="0.25">
      <c r="A78" s="278" t="s">
        <v>118</v>
      </c>
      <c r="B78" s="278"/>
      <c r="C78" s="278"/>
      <c r="D78" s="278"/>
      <c r="E78" s="278"/>
      <c r="F78" s="270"/>
      <c r="G78" s="270"/>
      <c r="H78" s="273"/>
      <c r="I78" s="273"/>
      <c r="J78" s="273"/>
      <c r="K78" s="273"/>
      <c r="L78" s="273"/>
      <c r="M78" s="274"/>
      <c r="N78" s="274"/>
      <c r="O78" s="274"/>
      <c r="P78" s="274"/>
      <c r="Q78" s="275"/>
      <c r="R78" s="276"/>
      <c r="S78" s="279"/>
      <c r="T78" s="276"/>
      <c r="U78" s="266"/>
      <c r="V78" s="277"/>
    </row>
    <row r="79" spans="1:26" ht="13.5" thickBot="1" x14ac:dyDescent="0.25">
      <c r="A79" s="278"/>
      <c r="B79" s="278"/>
      <c r="C79" s="278"/>
      <c r="D79" s="278"/>
      <c r="E79" s="278"/>
      <c r="F79" s="278"/>
      <c r="G79" s="280"/>
      <c r="H79" s="251"/>
      <c r="I79" s="251"/>
      <c r="J79" s="281"/>
      <c r="K79" s="251"/>
      <c r="L79" s="251"/>
      <c r="M79" s="251"/>
      <c r="N79" s="251"/>
      <c r="O79" s="251"/>
      <c r="P79" s="251"/>
      <c r="Q79" s="251"/>
      <c r="R79" s="251"/>
      <c r="S79" s="251"/>
      <c r="T79" s="282"/>
      <c r="U79" s="282"/>
      <c r="V79" s="282"/>
      <c r="W79" s="282"/>
      <c r="X79" s="282"/>
      <c r="Y79" s="283"/>
      <c r="Z79" s="284"/>
    </row>
    <row r="80" spans="1:26" ht="13.5" thickBot="1" x14ac:dyDescent="0.25">
      <c r="A80" s="285" t="s">
        <v>119</v>
      </c>
      <c r="B80" s="286" t="s">
        <v>120</v>
      </c>
      <c r="C80" s="287" t="s">
        <v>121</v>
      </c>
      <c r="D80" s="288" t="s">
        <v>122</v>
      </c>
      <c r="E80" s="289"/>
      <c r="F80" s="289"/>
      <c r="G80" s="289"/>
      <c r="I80" s="290"/>
      <c r="J80" s="290"/>
      <c r="K80" s="290"/>
      <c r="L80" s="290"/>
      <c r="M80" s="282"/>
      <c r="N80" s="282"/>
      <c r="O80" s="282"/>
      <c r="P80" s="282"/>
    </row>
    <row r="81" spans="1:22" ht="15.75" x14ac:dyDescent="0.25">
      <c r="A81" s="291"/>
      <c r="B81" s="292" t="s">
        <v>123</v>
      </c>
      <c r="C81" s="293" t="s">
        <v>124</v>
      </c>
      <c r="D81" s="294">
        <f>R57/S57</f>
        <v>0</v>
      </c>
      <c r="E81" s="289"/>
      <c r="F81" s="289"/>
      <c r="G81" s="289"/>
      <c r="I81" s="290"/>
      <c r="J81" s="290"/>
      <c r="K81" s="290"/>
      <c r="L81" s="290"/>
      <c r="M81" s="282"/>
      <c r="N81" s="282"/>
      <c r="O81" s="282"/>
      <c r="P81" s="282"/>
      <c r="R81" s="295"/>
      <c r="S81" s="155"/>
    </row>
    <row r="82" spans="1:22" ht="15.75" x14ac:dyDescent="0.25">
      <c r="A82" s="296">
        <v>1</v>
      </c>
      <c r="B82" s="297" t="s">
        <v>125</v>
      </c>
      <c r="C82" s="298"/>
      <c r="D82" s="299"/>
      <c r="E82" s="300"/>
      <c r="F82" s="300"/>
      <c r="G82" s="300"/>
      <c r="I82" s="300"/>
      <c r="J82" s="300"/>
      <c r="K82" s="300"/>
      <c r="L82" s="300"/>
      <c r="M82" s="282"/>
      <c r="N82" s="282"/>
      <c r="O82" s="282"/>
      <c r="P82" s="282"/>
      <c r="R82" s="295"/>
      <c r="S82" s="295"/>
    </row>
    <row r="83" spans="1:22" ht="25.5" x14ac:dyDescent="0.25">
      <c r="A83" s="296">
        <v>2</v>
      </c>
      <c r="B83" s="301" t="s">
        <v>126</v>
      </c>
      <c r="C83" s="298"/>
      <c r="D83" s="299"/>
      <c r="E83" s="302"/>
      <c r="F83" s="303"/>
      <c r="G83" s="303"/>
      <c r="I83" s="304"/>
      <c r="J83" s="304"/>
      <c r="K83" s="304"/>
      <c r="L83" s="304"/>
      <c r="M83" s="282"/>
      <c r="N83" s="282"/>
      <c r="O83" s="282"/>
      <c r="P83" s="282"/>
      <c r="R83" s="295"/>
      <c r="S83" s="295"/>
    </row>
    <row r="84" spans="1:22" x14ac:dyDescent="0.2">
      <c r="A84" s="296">
        <v>3</v>
      </c>
      <c r="B84" s="297" t="s">
        <v>127</v>
      </c>
      <c r="C84" s="298" t="s">
        <v>128</v>
      </c>
      <c r="D84" s="305">
        <v>3.5000000000000003E-2</v>
      </c>
      <c r="E84" s="306"/>
      <c r="F84" s="306"/>
      <c r="G84" s="306"/>
      <c r="H84" s="282"/>
      <c r="I84" s="282"/>
      <c r="J84" s="282"/>
      <c r="K84" s="282"/>
      <c r="L84" s="282"/>
      <c r="M84" s="282"/>
      <c r="N84" s="282"/>
      <c r="O84" s="282"/>
      <c r="P84" s="282"/>
      <c r="Q84" s="282"/>
    </row>
    <row r="85" spans="1:22" x14ac:dyDescent="0.2">
      <c r="A85" s="296">
        <v>4</v>
      </c>
      <c r="B85" s="307" t="s">
        <v>129</v>
      </c>
      <c r="C85" s="298" t="s">
        <v>128</v>
      </c>
      <c r="D85" s="308">
        <v>6.3500000000000001E-2</v>
      </c>
      <c r="E85" s="309"/>
      <c r="F85" s="309"/>
      <c r="G85" s="309"/>
    </row>
    <row r="86" spans="1:22" ht="38.25" x14ac:dyDescent="0.2">
      <c r="A86" s="296">
        <v>5</v>
      </c>
      <c r="B86" s="310" t="s">
        <v>130</v>
      </c>
      <c r="C86" s="298" t="s">
        <v>128</v>
      </c>
      <c r="D86" s="305">
        <v>1.4999999999999999E-2</v>
      </c>
      <c r="E86" s="309"/>
      <c r="F86" s="309"/>
      <c r="G86" s="309"/>
    </row>
    <row r="87" spans="1:22" x14ac:dyDescent="0.2">
      <c r="A87" s="296">
        <v>6</v>
      </c>
      <c r="B87" s="307" t="s">
        <v>131</v>
      </c>
      <c r="C87" s="298" t="s">
        <v>128</v>
      </c>
      <c r="D87" s="305">
        <v>1.4999999999999999E-2</v>
      </c>
      <c r="E87" s="309"/>
      <c r="F87" s="309"/>
      <c r="G87" s="309"/>
    </row>
    <row r="88" spans="1:22" x14ac:dyDescent="0.2">
      <c r="A88" s="296">
        <v>7</v>
      </c>
      <c r="B88" s="297" t="s">
        <v>132</v>
      </c>
      <c r="C88" s="298" t="s">
        <v>128</v>
      </c>
      <c r="D88" s="311">
        <f>K57*0.85/(G57+J57)</f>
        <v>0.81664639823139262</v>
      </c>
      <c r="E88" s="306"/>
      <c r="F88" s="312"/>
      <c r="G88" s="312"/>
      <c r="I88" s="282"/>
      <c r="J88" s="282"/>
      <c r="K88" s="282"/>
      <c r="L88" s="282"/>
      <c r="M88" s="282"/>
      <c r="N88" s="282"/>
      <c r="O88" s="282"/>
      <c r="P88" s="282"/>
    </row>
    <row r="89" spans="1:22" x14ac:dyDescent="0.2">
      <c r="A89" s="296">
        <v>8</v>
      </c>
      <c r="B89" s="297" t="s">
        <v>133</v>
      </c>
      <c r="C89" s="298" t="s">
        <v>128</v>
      </c>
      <c r="D89" s="311">
        <f>L57/(G57+J57)*0.8</f>
        <v>0.54495959771471092</v>
      </c>
      <c r="E89" s="306"/>
      <c r="F89" s="312"/>
      <c r="G89" s="313"/>
      <c r="I89" s="282"/>
      <c r="J89" s="282"/>
      <c r="K89" s="282"/>
      <c r="L89" s="282"/>
      <c r="M89" s="282"/>
      <c r="N89" s="282"/>
      <c r="O89" s="282"/>
      <c r="P89" s="282"/>
    </row>
    <row r="90" spans="1:22" ht="13.5" thickBot="1" x14ac:dyDescent="0.25">
      <c r="A90" s="314">
        <v>9</v>
      </c>
      <c r="B90" s="315" t="s">
        <v>134</v>
      </c>
      <c r="C90" s="316" t="s">
        <v>135</v>
      </c>
      <c r="D90" s="317"/>
      <c r="E90" s="309"/>
      <c r="F90" s="309"/>
      <c r="G90" s="309"/>
    </row>
    <row r="91" spans="1:22" ht="15.75" x14ac:dyDescent="0.25">
      <c r="A91" s="309"/>
      <c r="B91" s="318"/>
      <c r="C91" s="319"/>
      <c r="D91" s="319"/>
      <c r="E91" s="320"/>
      <c r="F91" s="319"/>
      <c r="G91" s="319"/>
      <c r="H91" s="321"/>
    </row>
    <row r="92" spans="1:22" x14ac:dyDescent="0.2">
      <c r="B92" s="322"/>
      <c r="D92" s="323"/>
    </row>
    <row r="93" spans="1:22" x14ac:dyDescent="0.2">
      <c r="B93" s="37" t="s">
        <v>2</v>
      </c>
      <c r="D93" s="37" t="s">
        <v>3</v>
      </c>
      <c r="F93" s="360" t="s">
        <v>4</v>
      </c>
      <c r="G93" s="360"/>
    </row>
    <row r="94" spans="1:22" x14ac:dyDescent="0.2">
      <c r="G94" s="340" t="s">
        <v>5</v>
      </c>
      <c r="H94" s="340"/>
    </row>
    <row r="96" spans="1:22" x14ac:dyDescent="0.2">
      <c r="V96" s="324"/>
    </row>
    <row r="97" spans="2:22" x14ac:dyDescent="0.2">
      <c r="U97" s="155"/>
      <c r="V97" s="325"/>
    </row>
    <row r="99" spans="2:22" x14ac:dyDescent="0.2">
      <c r="B99" s="322"/>
      <c r="C99" s="322"/>
      <c r="D99" s="322"/>
    </row>
  </sheetData>
  <mergeCells count="31">
    <mergeCell ref="F93:G93"/>
    <mergeCell ref="G94:H94"/>
    <mergeCell ref="V11:V12"/>
    <mergeCell ref="W11:W12"/>
    <mergeCell ref="B74:C75"/>
    <mergeCell ref="D74:D75"/>
    <mergeCell ref="E74:G74"/>
    <mergeCell ref="K74:W75"/>
    <mergeCell ref="B76:C7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X1:Y1"/>
    <mergeCell ref="A3:Y3"/>
    <mergeCell ref="A4:Y4"/>
    <mergeCell ref="B5:Y5"/>
    <mergeCell ref="B6:Y6"/>
    <mergeCell ref="A10:A12"/>
    <mergeCell ref="B10:B12"/>
    <mergeCell ref="C10:C12"/>
    <mergeCell ref="D10:D12"/>
    <mergeCell ref="E10:L10"/>
  </mergeCells>
  <pageMargins left="0.2" right="0.70866141732283472" top="0.74803149606299213" bottom="0.74803149606299213" header="0.31496062992125984" footer="0.31496062992125984"/>
  <pageSetup paperSize="9" scale="3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A13" sqref="A13:I13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5.57031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80" t="s">
        <v>68</v>
      </c>
      <c r="J1" s="380"/>
    </row>
    <row r="2" spans="1:16" s="3" customFormat="1" x14ac:dyDescent="0.2">
      <c r="A2" s="2" t="s">
        <v>6</v>
      </c>
    </row>
    <row r="3" spans="1:16" x14ac:dyDescent="0.2">
      <c r="A3" s="381" t="s">
        <v>39</v>
      </c>
      <c r="B3" s="381"/>
      <c r="C3" s="381"/>
      <c r="D3" s="381"/>
      <c r="E3" s="381"/>
      <c r="F3" s="381"/>
      <c r="G3" s="381"/>
      <c r="H3" s="381"/>
      <c r="I3" s="381"/>
      <c r="J3" s="381"/>
    </row>
    <row r="4" spans="1:16" ht="15" customHeight="1" x14ac:dyDescent="0.2">
      <c r="A4" s="382" t="s">
        <v>0</v>
      </c>
      <c r="B4" s="382"/>
      <c r="C4" s="382"/>
      <c r="D4" s="382"/>
      <c r="E4" s="382"/>
      <c r="F4" s="382"/>
      <c r="G4" s="382"/>
      <c r="H4" s="382"/>
      <c r="I4" s="382"/>
      <c r="J4" s="382"/>
      <c r="K4" s="4"/>
      <c r="L4" s="4"/>
      <c r="M4" s="4"/>
      <c r="N4" s="42"/>
      <c r="O4" s="42"/>
      <c r="P4" s="42"/>
    </row>
    <row r="5" spans="1:16" ht="15" customHeight="1" thickBot="1" x14ac:dyDescent="0.25">
      <c r="A5" s="382" t="s">
        <v>7</v>
      </c>
      <c r="B5" s="382"/>
      <c r="C5" s="382"/>
      <c r="D5" s="382"/>
      <c r="E5" s="382"/>
      <c r="F5" s="382"/>
      <c r="G5" s="382"/>
      <c r="H5" s="382"/>
      <c r="I5" s="382"/>
      <c r="J5" s="382"/>
      <c r="K5" s="4"/>
      <c r="L5" s="4"/>
      <c r="M5" s="4"/>
    </row>
    <row r="6" spans="1:16" ht="20.25" customHeight="1" x14ac:dyDescent="0.2">
      <c r="A6" s="375" t="s">
        <v>40</v>
      </c>
      <c r="B6" s="375" t="s">
        <v>41</v>
      </c>
      <c r="C6" s="375" t="s">
        <v>42</v>
      </c>
      <c r="D6" s="375" t="s">
        <v>43</v>
      </c>
      <c r="E6" s="375" t="s">
        <v>44</v>
      </c>
      <c r="F6" s="375" t="s">
        <v>45</v>
      </c>
      <c r="G6" s="373" t="s">
        <v>46</v>
      </c>
      <c r="H6" s="375" t="s">
        <v>47</v>
      </c>
      <c r="I6" s="375" t="s">
        <v>14</v>
      </c>
      <c r="J6" s="375" t="s">
        <v>48</v>
      </c>
    </row>
    <row r="7" spans="1:16" ht="68.25" customHeight="1" thickBot="1" x14ac:dyDescent="0.25">
      <c r="A7" s="376"/>
      <c r="B7" s="376"/>
      <c r="C7" s="376"/>
      <c r="D7" s="376"/>
      <c r="E7" s="376"/>
      <c r="F7" s="376"/>
      <c r="G7" s="374"/>
      <c r="H7" s="376"/>
      <c r="I7" s="376"/>
      <c r="J7" s="376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x14ac:dyDescent="0.2">
      <c r="A10" s="45"/>
      <c r="B10" s="46"/>
      <c r="C10" s="47"/>
      <c r="D10" s="47"/>
      <c r="E10" s="47"/>
      <c r="F10" s="48"/>
      <c r="G10" s="47"/>
      <c r="H10" s="48"/>
      <c r="I10" s="47"/>
      <c r="J10" s="49"/>
    </row>
    <row r="11" spans="1:16" s="40" customFormat="1" ht="26.25" customHeight="1" x14ac:dyDescent="0.2">
      <c r="A11" s="50"/>
      <c r="B11" s="51"/>
      <c r="C11" s="47"/>
      <c r="D11" s="47"/>
      <c r="E11" s="47"/>
      <c r="F11" s="48"/>
      <c r="G11" s="52"/>
      <c r="H11" s="48"/>
      <c r="I11" s="47"/>
      <c r="J11" s="49"/>
    </row>
    <row r="12" spans="1:16" s="40" customFormat="1" ht="26.25" customHeight="1" thickBot="1" x14ac:dyDescent="0.25">
      <c r="A12" s="53"/>
      <c r="B12" s="54"/>
      <c r="C12" s="55"/>
      <c r="D12" s="55"/>
      <c r="E12" s="55"/>
      <c r="F12" s="56"/>
      <c r="G12" s="57"/>
      <c r="H12" s="56"/>
      <c r="I12" s="55"/>
      <c r="J12" s="58"/>
    </row>
    <row r="13" spans="1:16" ht="25.5" customHeight="1" thickBot="1" x14ac:dyDescent="0.25">
      <c r="A13" s="377" t="s">
        <v>49</v>
      </c>
      <c r="B13" s="378"/>
      <c r="C13" s="378"/>
      <c r="D13" s="378"/>
      <c r="E13" s="378"/>
      <c r="F13" s="378"/>
      <c r="G13" s="378"/>
      <c r="H13" s="378"/>
      <c r="I13" s="379"/>
      <c r="J13" s="59">
        <f>SUM(J9:J12)</f>
        <v>0</v>
      </c>
    </row>
    <row r="16" spans="1:16" ht="12.75" customHeight="1" x14ac:dyDescent="0.2">
      <c r="A16" s="37" t="s">
        <v>2</v>
      </c>
      <c r="B16" s="1"/>
      <c r="C16" s="360" t="s">
        <v>3</v>
      </c>
      <c r="D16" s="360"/>
      <c r="E16" s="1"/>
      <c r="F16" s="360" t="s">
        <v>4</v>
      </c>
      <c r="G16" s="360"/>
      <c r="H16" s="360"/>
    </row>
    <row r="17" spans="1:8" x14ac:dyDescent="0.2">
      <c r="A17" s="1"/>
      <c r="B17" s="1"/>
      <c r="C17" s="1"/>
      <c r="D17" s="1"/>
      <c r="E17" s="1"/>
      <c r="F17" s="372" t="s">
        <v>5</v>
      </c>
      <c r="G17" s="372"/>
      <c r="H17" s="372"/>
    </row>
    <row r="18" spans="1:8" x14ac:dyDescent="0.2">
      <c r="G18" s="60"/>
    </row>
    <row r="19" spans="1:8" x14ac:dyDescent="0.2">
      <c r="G19" s="60"/>
    </row>
    <row r="20" spans="1:8" x14ac:dyDescent="0.2">
      <c r="G20" s="60"/>
    </row>
    <row r="21" spans="1:8" x14ac:dyDescent="0.2">
      <c r="G21" s="60"/>
    </row>
    <row r="22" spans="1:8" x14ac:dyDescent="0.2">
      <c r="G22" s="60"/>
    </row>
    <row r="23" spans="1:8" x14ac:dyDescent="0.2">
      <c r="G23" s="60"/>
    </row>
    <row r="24" spans="1:8" x14ac:dyDescent="0.2">
      <c r="G24" s="60"/>
    </row>
    <row r="25" spans="1:8" x14ac:dyDescent="0.2">
      <c r="G25" s="61"/>
    </row>
  </sheetData>
  <mergeCells count="18">
    <mergeCell ref="I6:I7"/>
    <mergeCell ref="J6:J7"/>
    <mergeCell ref="A13:I1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6:D16"/>
    <mergeCell ref="F16:H16"/>
    <mergeCell ref="F17:H17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15" sqref="B15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391" t="s">
        <v>67</v>
      </c>
      <c r="L1" s="391"/>
      <c r="M1" s="391"/>
    </row>
    <row r="2" spans="1:14" s="3" customFormat="1" x14ac:dyDescent="0.2">
      <c r="A2" s="2" t="s">
        <v>6</v>
      </c>
    </row>
    <row r="5" spans="1:14" x14ac:dyDescent="0.2">
      <c r="A5" s="392" t="s">
        <v>10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  <c r="M5" s="392"/>
    </row>
    <row r="6" spans="1:14" x14ac:dyDescent="0.2">
      <c r="A6" s="382" t="s">
        <v>0</v>
      </c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4"/>
    </row>
    <row r="7" spans="1:14" ht="13.5" thickBot="1" x14ac:dyDescent="0.25">
      <c r="A7" s="382" t="s">
        <v>7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4"/>
    </row>
    <row r="8" spans="1:14" ht="25.5" customHeight="1" x14ac:dyDescent="0.2">
      <c r="A8" s="393" t="s">
        <v>8</v>
      </c>
      <c r="B8" s="387" t="s">
        <v>11</v>
      </c>
      <c r="C8" s="395" t="s">
        <v>12</v>
      </c>
      <c r="D8" s="395" t="s">
        <v>13</v>
      </c>
      <c r="E8" s="387" t="s">
        <v>14</v>
      </c>
      <c r="F8" s="387" t="s">
        <v>15</v>
      </c>
      <c r="G8" s="387" t="s">
        <v>16</v>
      </c>
      <c r="H8" s="387" t="s">
        <v>17</v>
      </c>
      <c r="I8" s="387"/>
      <c r="J8" s="387"/>
      <c r="K8" s="387" t="s">
        <v>18</v>
      </c>
      <c r="L8" s="387"/>
      <c r="M8" s="389" t="s">
        <v>19</v>
      </c>
    </row>
    <row r="9" spans="1:14" s="64" customFormat="1" ht="42" customHeight="1" x14ac:dyDescent="0.25">
      <c r="A9" s="394"/>
      <c r="B9" s="388"/>
      <c r="C9" s="396"/>
      <c r="D9" s="396"/>
      <c r="E9" s="388"/>
      <c r="F9" s="388"/>
      <c r="G9" s="388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390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83"/>
      <c r="K21" s="384"/>
      <c r="M21" s="36"/>
    </row>
    <row r="22" spans="1:18" s="1" customFormat="1" x14ac:dyDescent="0.2">
      <c r="B22" s="37" t="s">
        <v>2</v>
      </c>
      <c r="D22" s="360" t="s">
        <v>3</v>
      </c>
      <c r="E22" s="360"/>
      <c r="G22" s="360" t="s">
        <v>4</v>
      </c>
      <c r="H22" s="360"/>
      <c r="I22" s="360"/>
    </row>
    <row r="23" spans="1:18" s="1" customFormat="1" x14ac:dyDescent="0.2">
      <c r="G23" s="372" t="s">
        <v>5</v>
      </c>
      <c r="H23" s="372"/>
      <c r="I23" s="372"/>
    </row>
    <row r="24" spans="1:18" s="1" customFormat="1" x14ac:dyDescent="0.2"/>
    <row r="25" spans="1:18" x14ac:dyDescent="0.2">
      <c r="J25" s="383"/>
      <c r="K25" s="384"/>
      <c r="M25" s="36"/>
    </row>
    <row r="26" spans="1:18" x14ac:dyDescent="0.2">
      <c r="K26" s="38"/>
      <c r="M26" s="36"/>
    </row>
    <row r="27" spans="1:18" x14ac:dyDescent="0.2">
      <c r="K27" s="385"/>
    </row>
    <row r="28" spans="1:18" x14ac:dyDescent="0.2">
      <c r="K28" s="386"/>
    </row>
    <row r="29" spans="1:18" x14ac:dyDescent="0.2">
      <c r="K29" s="386"/>
    </row>
    <row r="30" spans="1:18" x14ac:dyDescent="0.2">
      <c r="K30" s="386"/>
    </row>
    <row r="31" spans="1:18" x14ac:dyDescent="0.2">
      <c r="K31" s="386"/>
    </row>
    <row r="32" spans="1:18" x14ac:dyDescent="0.2">
      <c r="K32" s="386"/>
    </row>
    <row r="33" spans="11:11" x14ac:dyDescent="0.2">
      <c r="K33" s="386"/>
    </row>
    <row r="34" spans="11:11" x14ac:dyDescent="0.2">
      <c r="K34" s="386"/>
    </row>
    <row r="35" spans="11:11" x14ac:dyDescent="0.2">
      <c r="K35" s="38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145" zoomScaleNormal="100" zoomScaleSheetLayoutView="145" workbookViewId="0">
      <selection activeCell="B37" sqref="B37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66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397"/>
      <c r="B4" s="397"/>
      <c r="C4" s="397"/>
      <c r="D4" s="397"/>
      <c r="E4" s="397"/>
      <c r="F4" s="397"/>
      <c r="G4" s="397"/>
      <c r="H4" s="397"/>
      <c r="I4" s="101"/>
      <c r="J4" s="101"/>
      <c r="K4" s="101"/>
      <c r="L4" s="101"/>
    </row>
    <row r="5" spans="1:14" s="3" customFormat="1" x14ac:dyDescent="0.2">
      <c r="A5" s="397" t="s">
        <v>51</v>
      </c>
      <c r="B5" s="397"/>
      <c r="C5" s="397"/>
      <c r="D5" s="397"/>
      <c r="E5" s="397"/>
      <c r="F5" s="397"/>
      <c r="G5" s="397"/>
      <c r="H5" s="397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398" t="s">
        <v>8</v>
      </c>
      <c r="B9" s="400" t="s">
        <v>52</v>
      </c>
      <c r="C9" s="402" t="s">
        <v>53</v>
      </c>
      <c r="D9" s="403" t="s">
        <v>54</v>
      </c>
      <c r="E9" s="403" t="s">
        <v>55</v>
      </c>
      <c r="F9" s="403" t="s">
        <v>56</v>
      </c>
      <c r="G9" s="405" t="s">
        <v>57</v>
      </c>
      <c r="H9" s="407" t="s">
        <v>58</v>
      </c>
    </row>
    <row r="10" spans="1:14" s="3" customFormat="1" ht="13.5" thickBot="1" x14ac:dyDescent="0.25">
      <c r="A10" s="399"/>
      <c r="B10" s="401"/>
      <c r="C10" s="401"/>
      <c r="D10" s="404"/>
      <c r="E10" s="404"/>
      <c r="F10" s="404"/>
      <c r="G10" s="406"/>
      <c r="H10" s="408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09" t="s">
        <v>59</v>
      </c>
      <c r="B12" s="410"/>
      <c r="C12" s="410"/>
      <c r="D12" s="410"/>
      <c r="E12" s="410"/>
      <c r="F12" s="410"/>
      <c r="G12" s="411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09" t="s">
        <v>63</v>
      </c>
      <c r="B17" s="410"/>
      <c r="C17" s="410"/>
      <c r="D17" s="410"/>
      <c r="E17" s="410"/>
      <c r="F17" s="410"/>
      <c r="G17" s="411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12" t="s">
        <v>2</v>
      </c>
      <c r="B25" s="412"/>
      <c r="C25" s="413" t="s">
        <v>3</v>
      </c>
      <c r="D25" s="413"/>
      <c r="E25" s="1"/>
      <c r="F25" s="414" t="s">
        <v>4</v>
      </c>
      <c r="G25" s="414"/>
      <c r="H25" s="414"/>
    </row>
    <row r="26" spans="1:8" s="124" customFormat="1" x14ac:dyDescent="0.2">
      <c r="A26" s="1"/>
      <c r="B26" s="1"/>
      <c r="C26" s="1"/>
      <c r="D26" s="1"/>
      <c r="E26" s="1"/>
      <c r="F26" s="372" t="s">
        <v>5</v>
      </c>
      <c r="G26" s="372"/>
      <c r="H26" s="372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  СМР в рассылку  </vt:lpstr>
      <vt:lpstr>Приложение 1 к форме 8.1</vt:lpstr>
      <vt:lpstr>Приложение 2 к Форме 8.1</vt:lpstr>
      <vt:lpstr>пр 3 к ф8,1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2015-08-06T10:01:20Z</dcterms:modified>
</cp:coreProperties>
</file>