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1" sheetId="17" r:id="rId1"/>
    <sheet name="Пр. 1 к ф. 8.11" sheetId="34" r:id="rId2"/>
    <sheet name="прил. №2 к ф.8.11" sheetId="37" r:id="rId3"/>
    <sheet name="Пр. 3 к ф. 8.11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'Пр. 3 к ф. 8.11'!$A$9:$J$180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'Пр. 3 к ф. 8.11'!$6:$9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'Пр. 3 к ф. 8.11'!$A$1:$J$198</definedName>
    <definedName name="_xlnm.Print_Area" localSheetId="0">'Форма 8.11'!$A$1:$W$51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2" i="28" l="1"/>
  <c r="G163" i="19"/>
  <c r="G162" i="19"/>
  <c r="G161" i="19"/>
  <c r="G160" i="19"/>
  <c r="G159" i="19"/>
  <c r="G154" i="19"/>
  <c r="G152" i="19"/>
  <c r="G151" i="19"/>
  <c r="G150" i="19"/>
  <c r="G149" i="19"/>
  <c r="G148" i="19"/>
  <c r="G147" i="19"/>
  <c r="G146" i="19"/>
  <c r="G145" i="19"/>
  <c r="G143" i="19"/>
  <c r="G142" i="19"/>
  <c r="G141" i="19"/>
  <c r="G140" i="19"/>
  <c r="G139" i="19"/>
  <c r="G138" i="19"/>
  <c r="G132" i="19"/>
  <c r="G131" i="19"/>
  <c r="G124" i="19"/>
  <c r="G111" i="19"/>
  <c r="G110" i="19"/>
  <c r="G107" i="19"/>
  <c r="G104" i="19"/>
  <c r="G103" i="19"/>
  <c r="G100" i="19"/>
  <c r="G99" i="19"/>
  <c r="G98" i="19"/>
  <c r="G66" i="19"/>
  <c r="G41" i="19"/>
  <c r="G34" i="19"/>
  <c r="G33" i="19"/>
  <c r="G21" i="19"/>
  <c r="H13" i="17" l="1"/>
  <c r="C14" i="17"/>
  <c r="F26" i="37"/>
  <c r="J24" i="37"/>
  <c r="I23" i="37"/>
  <c r="J23" i="37" s="1"/>
  <c r="I22" i="37"/>
  <c r="J22" i="37" s="1"/>
  <c r="I19" i="37"/>
  <c r="J19" i="37" s="1"/>
  <c r="I18" i="37"/>
  <c r="J18" i="37" s="1"/>
  <c r="I17" i="37"/>
  <c r="J17" i="37" s="1"/>
  <c r="J20" i="37" s="1"/>
  <c r="J14" i="37"/>
  <c r="I14" i="37"/>
  <c r="I13" i="37"/>
  <c r="J13" i="37" s="1"/>
  <c r="I12" i="37"/>
  <c r="J12" i="37" s="1"/>
  <c r="J15" i="37" s="1"/>
  <c r="J26" i="37" l="1"/>
  <c r="J25" i="37"/>
  <c r="J176" i="19"/>
  <c r="J177" i="19"/>
  <c r="J105" i="19" l="1"/>
  <c r="J106" i="19"/>
  <c r="J108" i="19"/>
  <c r="J109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5" i="19"/>
  <c r="J126" i="19"/>
  <c r="J127" i="19"/>
  <c r="J128" i="19"/>
  <c r="J129" i="19"/>
  <c r="J130" i="19"/>
  <c r="J133" i="19"/>
  <c r="J134" i="19"/>
  <c r="J135" i="19"/>
  <c r="J136" i="19"/>
  <c r="J137" i="19"/>
  <c r="J144" i="19"/>
  <c r="J153" i="19"/>
  <c r="J155" i="19"/>
  <c r="J156" i="19"/>
  <c r="J157" i="19"/>
  <c r="J158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8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2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1" i="19"/>
  <c r="J102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H16" i="17"/>
  <c r="G16" i="17"/>
  <c r="F16" i="17"/>
  <c r="E16" i="17"/>
  <c r="D16" i="17"/>
  <c r="C15" i="17"/>
  <c r="C16" i="17" s="1"/>
  <c r="C21" i="17" l="1"/>
  <c r="C28" i="17" s="1"/>
  <c r="D51" i="17"/>
  <c r="D50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79" i="19" l="1"/>
  <c r="O16" i="17" s="1"/>
  <c r="J179" i="19"/>
  <c r="Q16" i="17" s="1"/>
  <c r="M16" i="17" l="1"/>
  <c r="E18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<sst xmlns="http://schemas.openxmlformats.org/spreadsheetml/2006/main" count="725" uniqueCount="466">
  <si>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</si>
  <si>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</si>
  <si>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</si>
  <si>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</si>
  <si>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</si>
  <si>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</si>
  <si>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</si>
  <si>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</si>
  <si>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</si>
  <si>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</si>
  <si>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</si>
  <si>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</si>
  <si>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</si>
  <si>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</si>
  <si>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</si>
  <si>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</si>
  <si>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</si>
  <si>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</si>
  <si>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</si>
  <si>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</si>
  <si>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</si>
  <si>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</si>
  <si>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</si>
  <si>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</si>
  <si>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</si>
  <si>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</si>
  <si>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</si>
  <si>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</si>
  <si>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</si>
  <si>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</si>
  <si>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</si>
  <si>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</si>
  <si>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</si>
  <si>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</si>
  <si>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</si>
  <si>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</si>
  <si>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</si>
  <si>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</si>
  <si>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</si>
  <si>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</si>
  <si>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</si>
  <si>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</si>
  <si>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</si>
  <si>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</si>
  <si>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</si>
  <si>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</si>
  <si>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</si>
  <si>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</si>
  <si>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</si>
  <si>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</si>
  <si>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</si>
  <si>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</si>
  <si>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</si>
  <si>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</si>
  <si>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</si>
  <si>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</si>
  <si>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</si>
  <si>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</si>
  <si>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</si>
  <si>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</si>
  <si>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</si>
  <si>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</si>
  <si>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</si>
  <si>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</si>
  <si>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</si>
  <si>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</si>
  <si>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</si>
  <si>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</si>
  <si>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</si>
  <si>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</si>
  <si>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</si>
  <si>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</si>
  <si>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</si>
  <si>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</si>
  <si>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</si>
  <si>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</si>
  <si>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</si>
  <si>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</si>
  <si>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</si>
  <si>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</si>
  <si>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</si>
  <si>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</si>
  <si>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</si>
  <si>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</si>
  <si>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</si>
  <si>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</si>
  <si>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</si>
  <si>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</si>
  <si>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</si>
  <si>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</si>
  <si>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</si>
  <si>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</si>
  <si>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</si>
  <si>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</si>
  <si>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</si>
  <si>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</si>
  <si>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</si>
  <si>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</si>
  <si>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</si>
  <si>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</si>
  <si>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</si>
  <si>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</si>
  <si>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</si>
  <si>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</si>
  <si>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</si>
  <si>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</si>
  <si>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</si>
  <si>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</si>
  <si>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</si>
  <si>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</si>
  <si>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</si>
  <si>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</si>
  <si>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</si>
  <si>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</si>
  <si>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</si>
  <si>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</si>
  <si>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</si>
  <si>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</si>
  <si>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</si>
  <si>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</si>
  <si>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</si>
  <si>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</si>
  <si>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</si>
  <si>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</si>
  <si>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</si>
  <si>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</si>
  <si>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</si>
  <si>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</si>
  <si>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</si>
  <si>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</si>
  <si>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</si>
  <si>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</si>
  <si>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</si>
  <si>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</si>
  <si>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</si>
  <si>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</si>
  <si>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</si>
  <si>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</si>
  <si>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</si>
  <si>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</si>
  <si>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</si>
  <si>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</si>
  <si>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</si>
  <si>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</si>
  <si>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</si>
  <si>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</si>
  <si>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</si>
  <si>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</si>
  <si>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</si>
  <si>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</si>
  <si>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</si>
  <si>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</si>
  <si>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</si>
  <si>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</si>
  <si>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</si>
  <si>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</si>
  <si>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</si>
  <si>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</si>
  <si>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</si>
  <si>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</si>
  <si>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</si>
  <si>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</si>
  <si>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</si>
  <si>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</si>
  <si>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</si>
  <si>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</si>
  <si>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</si>
  <si>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</si>
  <si>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</si>
  <si>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</si>
  <si>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</si>
  <si>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</si>
  <si>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</si>
  <si>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</si>
  <si>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</si>
  <si>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</si>
  <si>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</si>
  <si>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</si>
  <si>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</si>
  <si>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</si>
  <si>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</si>
  <si>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</si>
  <si>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</si>
  <si>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</si>
  <si>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</si>
  <si>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</si>
  <si>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</si>
  <si>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</si>
  <si>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</si>
  <si>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</si>
  <si>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</si>
  <si>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</si>
  <si>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</si>
  <si>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</si>
  <si>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</si>
  <si>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</si>
  <si>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</si>
  <si>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</si>
  <si>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</si>
  <si>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</si>
  <si>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</si>
  <si>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</si>
  <si>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</si>
  <si>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</si>
  <si>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>Ведущий инженер ПО-1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</si>
  <si>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</si>
  <si>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</si>
  <si>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</si>
  <si>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</si>
  <si>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</si>
  <si>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</si>
  <si>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</si>
  <si>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</si>
  <si>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</si>
  <si>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</si>
  <si>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</si>
  <si>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</si>
  <si>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</si>
  <si>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</si>
  <si>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</si>
  <si>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</si>
  <si>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</si>
  <si>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</si>
  <si>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</si>
  <si>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</si>
  <si>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</si>
  <si>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</si>
  <si>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</si>
  <si>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</si>
  <si>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</si>
  <si>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</si>
  <si>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</si>
  <si>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</si>
  <si>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</si>
  <si>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</si>
  <si>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</si>
  <si>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</si>
  <si>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</si>
  <si>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</si>
  <si>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</si>
  <si>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</si>
  <si>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</si>
  <si>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</si>
  <si>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</si>
  <si>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</si>
  <si>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</si>
  <si>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</si>
  <si>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</si>
  <si>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</si>
  <si>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</si>
  <si>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</si>
  <si>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301-3240</t>
  </si>
  <si>
    <t>401-0006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</si>
  <si>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</si>
  <si>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</si>
  <si>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</si>
  <si>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</si>
  <si>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</si>
  <si>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</si>
  <si>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</si>
  <si>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</si>
  <si>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</si>
  <si>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</si>
  <si>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</si>
  <si>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</si>
  <si>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</si>
  <si>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</si>
  <si>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</si>
  <si>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</si>
  <si>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</si>
  <si>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</si>
  <si>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</si>
  <si>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</si>
  <si>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</si>
  <si>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</si>
  <si>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</si>
  <si>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</si>
  <si>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</si>
  <si>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</si>
  <si>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</si>
  <si>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</si>
  <si>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</si>
  <si>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</si>
  <si>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</si>
  <si>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</si>
  <si>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</si>
  <si>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</si>
  <si>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</si>
  <si>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</si>
  <si>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</si>
  <si>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</si>
  <si>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</si>
  <si>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</si>
  <si>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</si>
  <si>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</si>
  <si>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</si>
  <si>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</si>
  <si>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</si>
  <si>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</si>
  <si>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</si>
  <si>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</si>
  <si>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</si>
  <si>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</si>
  <si>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</si>
  <si>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</si>
  <si>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</si>
  <si>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</si>
  <si>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</si>
  <si>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</si>
  <si>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ТСЦ-507-2046</t>
  </si>
  <si>
    <t>ТСЦ-507-2240</t>
  </si>
  <si>
    <t>ТСЦ-507-2393</t>
  </si>
  <si>
    <t>ТСЦ-507-2398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</si>
  <si>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</si>
  <si>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</si>
  <si>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</si>
  <si>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</si>
  <si>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</si>
  <si>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</si>
  <si>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</si>
  <si>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</si>
  <si>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</si>
  <si>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</si>
  <si>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</si>
  <si>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</si>
  <si>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</si>
  <si>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</si>
  <si>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</si>
  <si>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</si>
  <si>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</si>
  <si>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</si>
  <si>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</si>
  <si>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</si>
  <si>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</si>
  <si>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</si>
  <si>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</si>
  <si>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</si>
  <si>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</si>
  <si>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</si>
  <si>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</si>
  <si>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</si>
  <si>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</si>
  <si>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</si>
  <si>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</si>
  <si>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</si>
  <si>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</si>
  <si>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</si>
  <si>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</si>
  <si>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Колпачки-заглушки 1"</t>
  </si>
  <si>
    <t>Бетон тяжелый, класс: В15 (М200)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</si>
  <si>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</si>
  <si>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</si>
  <si>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</si>
  <si>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</si>
  <si>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</si>
  <si>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</si>
  <si>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</si>
  <si>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</si>
  <si>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</si>
  <si>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</si>
  <si>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</si>
  <si>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</si>
  <si>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</si>
  <si>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</si>
  <si>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</si>
  <si>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</si>
  <si>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</si>
  <si>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</si>
  <si>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</si>
  <si>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</si>
  <si>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</si>
  <si>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</si>
  <si>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</si>
  <si>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</si>
  <si>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</si>
  <si>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</si>
  <si>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</si>
  <si>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</si>
  <si>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</si>
  <si>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</si>
  <si>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</si>
  <si>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</si>
  <si>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</si>
  <si>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</si>
  <si>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</si>
  <si>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</si>
  <si>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</si>
  <si>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</si>
  <si>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</si>
  <si>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</si>
  <si>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</si>
  <si>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</si>
  <si>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</si>
  <si>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</si>
  <si>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</si>
  <si>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</si>
  <si>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</si>
  <si>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</si>
  <si>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</si>
  <si>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</si>
  <si>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</si>
  <si>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</si>
  <si>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</si>
  <si>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</si>
  <si>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 д-159*6 мм</t>
  </si>
  <si>
    <t>Трубы стальные электросварные д-159*6 мм</t>
  </si>
  <si>
    <t>Трубы стальные электросварные прямошовные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</si>
  <si>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</si>
  <si>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</si>
  <si>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</si>
  <si>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</si>
  <si>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</si>
  <si>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</si>
  <si>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</si>
  <si>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</si>
  <si>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</si>
  <si>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</si>
  <si>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</si>
  <si>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Межфланцевая заглушка выступ-впадина Ду159</t>
  </si>
  <si>
    <t>Межфланцевая заглушка выступ-впадина Ду325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</si>
  <si>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</si>
  <si>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</si>
  <si>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</si>
  <si>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</si>
  <si>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</si>
  <si>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</si>
  <si>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Задвижки 31лс 15нж Д=300 мм Р=4,0 МПа клиновые фланцевые с выдвижным шпинделем</t>
  </si>
  <si>
    <t xml:space="preserve">Манометр МП4-У-250 </t>
  </si>
  <si>
    <t>Отвод д-325*8 мм</t>
  </si>
  <si>
    <t>Нефтегазопровод  т.вр.к.42,13-т.вр.к.12</t>
  </si>
  <si>
    <t>Устройство защитных футляров</t>
  </si>
  <si>
    <t>Инженерная подготовка Узел № 5</t>
  </si>
  <si>
    <t>Строительные работы  Узел № 5</t>
  </si>
  <si>
    <t>307/2016</t>
  </si>
  <si>
    <t>308/2016</t>
  </si>
  <si>
    <t>309/2016</t>
  </si>
  <si>
    <t>310/2016</t>
  </si>
  <si>
    <t>Нефтегазопровод т.вр.к.42,13-т.вр.к.12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</si>
  <si>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</si>
  <si>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</si>
  <si>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</si>
  <si>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</si>
  <si>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</si>
  <si>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</si>
  <si>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</si>
  <si>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</si>
  <si>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</si>
  <si>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</si>
  <si>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</si>
  <si>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</si>
  <si>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</si>
  <si>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</si>
  <si>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</si>
  <si>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</si>
  <si>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</si>
  <si>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</si>
  <si>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</si>
  <si>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</si>
  <si>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</si>
  <si>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</si>
  <si>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Объект: Нефтегазопровод  т.вр.к.42,13-т.вр.к.12</t>
  </si>
  <si>
    <t>Форма 8.11</t>
  </si>
  <si>
    <t>Приложение №3 к форме 8.11</t>
  </si>
  <si>
    <t>Приложение № 2 к форме 8.11</t>
  </si>
  <si>
    <t>Приложение 1 к форме 8.11</t>
  </si>
  <si>
    <t>Артёмчик С.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</si>
</sst>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70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7" xfId="0" applyFont="1" applyBorder="1" applyAlignment="1">
      <alignment horizontal="center" vertical="center" wrapText="1"/>
    </xf>
    <xf numFmtId="0" fontId="110" fillId="0" borderId="7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12" fillId="16" borderId="7" xfId="908" applyNumberFormat="1" applyFont="1" applyFill="1" applyBorder="1" applyAlignment="1">
      <alignment vertical="center"/>
    </xf>
    <xf numFmtId="1" fontId="67" fillId="16" borderId="7" xfId="908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L36" sqref="L36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461</v>
      </c>
    </row>
    <row r="2" spans="1:25" ht="13.5" customHeight="1" x14ac:dyDescent="0.2">
      <c r="B2" s="2" t="s">
        <v>17</v>
      </c>
      <c r="C2" s="462" t="s">
        <v>222</v>
      </c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  <c r="U2" s="462"/>
      <c r="V2" s="462"/>
      <c r="W2" s="462"/>
      <c r="X2" s="195"/>
    </row>
    <row r="3" spans="1:25" x14ac:dyDescent="0.2">
      <c r="B3" s="2" t="s">
        <v>18</v>
      </c>
      <c r="C3" s="463" t="s">
        <v>429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196"/>
    </row>
    <row r="4" spans="1:25" x14ac:dyDescent="0.2">
      <c r="B4" s="2" t="s">
        <v>124</v>
      </c>
      <c r="C4" s="245">
        <v>0.437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5" ht="13.5" thickBot="1" x14ac:dyDescent="0.25">
      <c r="B5" s="2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</row>
    <row r="6" spans="1:25" ht="12.75" customHeight="1" thickBot="1" x14ac:dyDescent="0.25">
      <c r="A6" s="459" t="s">
        <v>1</v>
      </c>
      <c r="B6" s="459" t="s">
        <v>27</v>
      </c>
      <c r="C6" s="484" t="s">
        <v>28</v>
      </c>
      <c r="D6" s="485"/>
      <c r="E6" s="485"/>
      <c r="F6" s="485"/>
      <c r="G6" s="485"/>
      <c r="H6" s="485"/>
      <c r="I6" s="485"/>
      <c r="J6" s="485"/>
      <c r="K6" s="485"/>
      <c r="L6" s="486"/>
      <c r="M6" s="476" t="s">
        <v>2</v>
      </c>
      <c r="N6" s="477"/>
      <c r="O6" s="477"/>
      <c r="P6" s="477"/>
      <c r="Q6" s="477"/>
      <c r="R6" s="477"/>
      <c r="S6" s="477"/>
      <c r="T6" s="477"/>
      <c r="U6" s="477"/>
      <c r="V6" s="477"/>
      <c r="W6" s="478"/>
      <c r="Y6" s="1"/>
    </row>
    <row r="7" spans="1:25" ht="12.75" customHeight="1" x14ac:dyDescent="0.2">
      <c r="A7" s="460"/>
      <c r="B7" s="460"/>
      <c r="C7" s="443" t="s">
        <v>95</v>
      </c>
      <c r="D7" s="482" t="s">
        <v>3</v>
      </c>
      <c r="E7" s="483"/>
      <c r="F7" s="483"/>
      <c r="G7" s="483"/>
      <c r="H7" s="483"/>
      <c r="I7" s="483"/>
      <c r="J7" s="483"/>
      <c r="K7" s="479" t="s">
        <v>97</v>
      </c>
      <c r="L7" s="467" t="s">
        <v>99</v>
      </c>
      <c r="M7" s="465" t="s">
        <v>96</v>
      </c>
      <c r="N7" s="454" t="s">
        <v>3</v>
      </c>
      <c r="O7" s="455"/>
      <c r="P7" s="455"/>
      <c r="Q7" s="456"/>
      <c r="R7" s="457" t="s">
        <v>71</v>
      </c>
      <c r="S7" s="470" t="s">
        <v>105</v>
      </c>
      <c r="T7" s="470" t="s">
        <v>98</v>
      </c>
      <c r="U7" s="470" t="s">
        <v>72</v>
      </c>
      <c r="V7" s="474" t="s">
        <v>73</v>
      </c>
      <c r="W7" s="472" t="s">
        <v>100</v>
      </c>
      <c r="Y7" s="1"/>
    </row>
    <row r="8" spans="1:25" ht="44.25" customHeight="1" x14ac:dyDescent="0.2">
      <c r="A8" s="460"/>
      <c r="B8" s="460"/>
      <c r="C8" s="444"/>
      <c r="D8" s="446" t="s">
        <v>74</v>
      </c>
      <c r="E8" s="441" t="s">
        <v>101</v>
      </c>
      <c r="F8" s="441" t="s">
        <v>102</v>
      </c>
      <c r="G8" s="441" t="s">
        <v>106</v>
      </c>
      <c r="H8" s="441" t="s">
        <v>29</v>
      </c>
      <c r="I8" s="441" t="s">
        <v>72</v>
      </c>
      <c r="J8" s="441" t="s">
        <v>73</v>
      </c>
      <c r="K8" s="480"/>
      <c r="L8" s="468"/>
      <c r="M8" s="466"/>
      <c r="N8" s="451" t="s">
        <v>30</v>
      </c>
      <c r="O8" s="452"/>
      <c r="P8" s="452" t="s">
        <v>31</v>
      </c>
      <c r="Q8" s="453"/>
      <c r="R8" s="458"/>
      <c r="S8" s="471"/>
      <c r="T8" s="471"/>
      <c r="U8" s="471"/>
      <c r="V8" s="475"/>
      <c r="W8" s="473"/>
      <c r="Y8" s="1"/>
    </row>
    <row r="9" spans="1:25" ht="83.25" customHeight="1" thickBot="1" x14ac:dyDescent="0.25">
      <c r="A9" s="461"/>
      <c r="B9" s="461"/>
      <c r="C9" s="445"/>
      <c r="D9" s="447"/>
      <c r="E9" s="442"/>
      <c r="F9" s="442"/>
      <c r="G9" s="442"/>
      <c r="H9" s="442"/>
      <c r="I9" s="442"/>
      <c r="J9" s="442"/>
      <c r="K9" s="481"/>
      <c r="L9" s="469"/>
      <c r="M9" s="466"/>
      <c r="N9" s="203" t="s">
        <v>103</v>
      </c>
      <c r="O9" s="204" t="s">
        <v>104</v>
      </c>
      <c r="P9" s="204" t="s">
        <v>103</v>
      </c>
      <c r="Q9" s="205" t="s">
        <v>104</v>
      </c>
      <c r="R9" s="458"/>
      <c r="S9" s="471"/>
      <c r="T9" s="471"/>
      <c r="U9" s="471"/>
      <c r="V9" s="475"/>
      <c r="W9" s="473"/>
      <c r="Y9" s="1"/>
    </row>
    <row r="10" spans="1:25" ht="13.5" thickBot="1" x14ac:dyDescent="0.25">
      <c r="A10" s="206">
        <v>1</v>
      </c>
      <c r="B10" s="207">
        <v>2</v>
      </c>
      <c r="C10" s="206">
        <v>5</v>
      </c>
      <c r="D10" s="208">
        <v>6</v>
      </c>
      <c r="E10" s="209">
        <v>7</v>
      </c>
      <c r="F10" s="210">
        <v>8</v>
      </c>
      <c r="G10" s="209">
        <v>9</v>
      </c>
      <c r="H10" s="210">
        <v>10</v>
      </c>
      <c r="I10" s="209">
        <v>11</v>
      </c>
      <c r="J10" s="210">
        <v>12</v>
      </c>
      <c r="K10" s="209">
        <v>13</v>
      </c>
      <c r="L10" s="211">
        <v>14</v>
      </c>
      <c r="M10" s="206">
        <v>15</v>
      </c>
      <c r="N10" s="208">
        <v>16</v>
      </c>
      <c r="O10" s="209">
        <v>17</v>
      </c>
      <c r="P10" s="210">
        <v>18</v>
      </c>
      <c r="Q10" s="212">
        <v>19</v>
      </c>
      <c r="R10" s="208">
        <v>20</v>
      </c>
      <c r="S10" s="209">
        <v>21</v>
      </c>
      <c r="T10" s="210">
        <v>22</v>
      </c>
      <c r="U10" s="209">
        <v>23</v>
      </c>
      <c r="V10" s="213">
        <v>24</v>
      </c>
      <c r="W10" s="214">
        <v>25</v>
      </c>
      <c r="Y10" s="1"/>
    </row>
    <row r="11" spans="1:25" ht="13.5" thickBot="1" x14ac:dyDescent="0.25">
      <c r="A11" s="448" t="s">
        <v>118</v>
      </c>
      <c r="B11" s="449"/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  <c r="O11" s="449"/>
      <c r="P11" s="449"/>
      <c r="Q11" s="449"/>
      <c r="R11" s="449"/>
      <c r="S11" s="449"/>
      <c r="T11" s="449"/>
      <c r="U11" s="449"/>
      <c r="V11" s="449"/>
      <c r="W11" s="450"/>
      <c r="Y11" s="1"/>
    </row>
    <row r="12" spans="1:25" ht="14.25" x14ac:dyDescent="0.2">
      <c r="A12" s="374" t="s">
        <v>433</v>
      </c>
      <c r="B12" s="202" t="s">
        <v>431</v>
      </c>
      <c r="C12" s="198">
        <f>D12+E12+G12+I12+J12</f>
        <v>209089</v>
      </c>
      <c r="D12" s="155">
        <v>1553</v>
      </c>
      <c r="E12" s="101">
        <v>40883</v>
      </c>
      <c r="F12" s="102">
        <v>7717</v>
      </c>
      <c r="G12" s="102">
        <v>152396</v>
      </c>
      <c r="H12" s="101">
        <v>136</v>
      </c>
      <c r="I12" s="101">
        <v>9345</v>
      </c>
      <c r="J12" s="120">
        <v>4912</v>
      </c>
      <c r="K12" s="104">
        <v>63.31</v>
      </c>
      <c r="L12" s="135">
        <v>188.48</v>
      </c>
      <c r="M12" s="198"/>
      <c r="N12" s="150"/>
      <c r="O12" s="103"/>
      <c r="P12" s="103"/>
      <c r="Q12" s="143"/>
      <c r="R12" s="193"/>
      <c r="S12" s="157"/>
      <c r="T12" s="157"/>
      <c r="U12" s="157"/>
      <c r="V12" s="158"/>
      <c r="W12" s="238"/>
      <c r="Y12" s="1"/>
    </row>
    <row r="13" spans="1:25" ht="14.25" x14ac:dyDescent="0.2">
      <c r="A13" s="374" t="s">
        <v>434</v>
      </c>
      <c r="B13" s="202" t="s">
        <v>437</v>
      </c>
      <c r="C13" s="198">
        <f>D13+E13+G13+I13+J13</f>
        <v>1833297</v>
      </c>
      <c r="D13" s="155">
        <v>86163</v>
      </c>
      <c r="E13" s="101">
        <v>406709</v>
      </c>
      <c r="F13" s="102">
        <v>48544</v>
      </c>
      <c r="G13" s="102">
        <v>1100386</v>
      </c>
      <c r="H13" s="101">
        <f>2933+11744</f>
        <v>14677</v>
      </c>
      <c r="I13" s="101">
        <v>160842</v>
      </c>
      <c r="J13" s="120">
        <v>79197</v>
      </c>
      <c r="K13" s="104">
        <v>2752.38</v>
      </c>
      <c r="L13" s="135">
        <v>1319.29</v>
      </c>
      <c r="M13" s="198"/>
      <c r="N13" s="150"/>
      <c r="O13" s="103"/>
      <c r="P13" s="103"/>
      <c r="Q13" s="143"/>
      <c r="R13" s="193"/>
      <c r="S13" s="157"/>
      <c r="T13" s="157"/>
      <c r="U13" s="157"/>
      <c r="V13" s="158"/>
      <c r="W13" s="238"/>
      <c r="Y13" s="1"/>
    </row>
    <row r="14" spans="1:25" ht="14.25" x14ac:dyDescent="0.2">
      <c r="A14" s="374" t="s">
        <v>435</v>
      </c>
      <c r="B14" s="202" t="s">
        <v>432</v>
      </c>
      <c r="C14" s="198">
        <f>D14+E14+G14+I14+J14</f>
        <v>64968</v>
      </c>
      <c r="D14" s="155">
        <v>8165</v>
      </c>
      <c r="E14" s="101">
        <v>6736</v>
      </c>
      <c r="F14" s="102">
        <v>725</v>
      </c>
      <c r="G14" s="102">
        <v>36305</v>
      </c>
      <c r="H14" s="101">
        <v>0</v>
      </c>
      <c r="I14" s="101">
        <v>8213</v>
      </c>
      <c r="J14" s="120">
        <v>5549</v>
      </c>
      <c r="K14" s="104">
        <v>280.64</v>
      </c>
      <c r="L14" s="135">
        <v>17.37</v>
      </c>
      <c r="M14" s="198"/>
      <c r="N14" s="150"/>
      <c r="O14" s="103"/>
      <c r="P14" s="103"/>
      <c r="Q14" s="143"/>
      <c r="R14" s="193"/>
      <c r="S14" s="157"/>
      <c r="T14" s="157"/>
      <c r="U14" s="157"/>
      <c r="V14" s="158"/>
      <c r="W14" s="238"/>
      <c r="Y14" s="1"/>
    </row>
    <row r="15" spans="1:25" ht="15" thickBot="1" x14ac:dyDescent="0.25">
      <c r="A15" s="374" t="s">
        <v>436</v>
      </c>
      <c r="B15" s="202" t="s">
        <v>430</v>
      </c>
      <c r="C15" s="199">
        <f t="shared" ref="C15" si="0">G15+D15+E15+I15+J15</f>
        <v>98482</v>
      </c>
      <c r="D15" s="156">
        <v>2202</v>
      </c>
      <c r="E15" s="4">
        <v>17451</v>
      </c>
      <c r="F15" s="4">
        <v>2534</v>
      </c>
      <c r="G15" s="4">
        <v>70020</v>
      </c>
      <c r="H15" s="4">
        <v>0</v>
      </c>
      <c r="I15" s="4">
        <v>5967</v>
      </c>
      <c r="J15" s="121">
        <v>2842</v>
      </c>
      <c r="K15" s="6">
        <v>69.959999999999994</v>
      </c>
      <c r="L15" s="136">
        <v>68.459999999999994</v>
      </c>
      <c r="M15" s="199"/>
      <c r="N15" s="151"/>
      <c r="O15" s="5"/>
      <c r="P15" s="5"/>
      <c r="Q15" s="144"/>
      <c r="R15" s="194"/>
      <c r="S15" s="159"/>
      <c r="T15" s="159"/>
      <c r="U15" s="159"/>
      <c r="V15" s="160"/>
      <c r="W15" s="239"/>
      <c r="Y15" s="1"/>
    </row>
    <row r="16" spans="1:25" ht="21" customHeight="1" thickBot="1" x14ac:dyDescent="0.25">
      <c r="A16" s="229"/>
      <c r="B16" s="230" t="s">
        <v>112</v>
      </c>
      <c r="C16" s="231">
        <f t="shared" ref="C16:L16" si="1">SUM(C12:C15)</f>
        <v>2205836</v>
      </c>
      <c r="D16" s="232">
        <f t="shared" si="1"/>
        <v>98083</v>
      </c>
      <c r="E16" s="233">
        <f t="shared" si="1"/>
        <v>471779</v>
      </c>
      <c r="F16" s="233">
        <f t="shared" si="1"/>
        <v>59520</v>
      </c>
      <c r="G16" s="233">
        <f t="shared" si="1"/>
        <v>1359107</v>
      </c>
      <c r="H16" s="233">
        <f t="shared" si="1"/>
        <v>14813</v>
      </c>
      <c r="I16" s="233">
        <f t="shared" si="1"/>
        <v>184367</v>
      </c>
      <c r="J16" s="234">
        <f t="shared" si="1"/>
        <v>92500</v>
      </c>
      <c r="K16" s="235">
        <f t="shared" si="1"/>
        <v>3166.29</v>
      </c>
      <c r="L16" s="236">
        <f t="shared" si="1"/>
        <v>1593.6</v>
      </c>
      <c r="M16" s="262">
        <f>N16+O16+P16+Q16</f>
        <v>6106992</v>
      </c>
      <c r="N16" s="263">
        <f>Оборудование!G12</f>
        <v>0</v>
      </c>
      <c r="O16" s="264">
        <f>'Пр. 3 к ф. 8.11'!G179</f>
        <v>4301118</v>
      </c>
      <c r="P16" s="264">
        <f>Оборудование!J12</f>
        <v>190000</v>
      </c>
      <c r="Q16" s="265">
        <f>'Пр. 3 к ф. 8.11'!J179</f>
        <v>1615874</v>
      </c>
      <c r="R16" s="381"/>
      <c r="S16" s="382"/>
      <c r="T16" s="382"/>
      <c r="U16" s="382"/>
      <c r="V16" s="383"/>
      <c r="W16" s="237"/>
      <c r="Y16" s="1"/>
    </row>
    <row r="17" spans="1:23" ht="38.25" x14ac:dyDescent="0.2">
      <c r="A17" s="111"/>
      <c r="B17" s="122" t="s">
        <v>165</v>
      </c>
      <c r="C17" s="215"/>
      <c r="D17" s="113"/>
      <c r="E17" s="108"/>
      <c r="F17" s="108"/>
      <c r="G17" s="108"/>
      <c r="H17" s="108"/>
      <c r="I17" s="108"/>
      <c r="J17" s="108"/>
      <c r="K17" s="108"/>
      <c r="L17" s="137"/>
      <c r="M17" s="122"/>
      <c r="N17" s="152"/>
      <c r="O17" s="109"/>
      <c r="P17" s="110"/>
      <c r="Q17" s="145"/>
      <c r="R17" s="140"/>
      <c r="S17" s="110"/>
      <c r="T17" s="106"/>
      <c r="U17" s="110"/>
      <c r="V17" s="106"/>
      <c r="W17" s="238"/>
    </row>
    <row r="18" spans="1:23" ht="15" x14ac:dyDescent="0.2">
      <c r="A18" s="112"/>
      <c r="B18" s="115" t="s">
        <v>4</v>
      </c>
      <c r="C18" s="199"/>
      <c r="D18" s="114"/>
      <c r="E18" s="45"/>
      <c r="F18" s="45"/>
      <c r="G18" s="45"/>
      <c r="H18" s="45"/>
      <c r="I18" s="45"/>
      <c r="J18" s="45"/>
      <c r="K18" s="45"/>
      <c r="L18" s="138"/>
      <c r="M18" s="116"/>
      <c r="N18" s="153"/>
      <c r="O18" s="46"/>
      <c r="P18" s="47"/>
      <c r="Q18" s="146"/>
      <c r="R18" s="141"/>
      <c r="S18" s="47"/>
      <c r="T18" s="105"/>
      <c r="U18" s="47"/>
      <c r="V18" s="105"/>
      <c r="W18" s="240"/>
    </row>
    <row r="19" spans="1:23" ht="14.25" x14ac:dyDescent="0.2">
      <c r="A19" s="112"/>
      <c r="B19" s="116" t="s">
        <v>121</v>
      </c>
      <c r="C19" s="199"/>
      <c r="D19" s="114"/>
      <c r="E19" s="45"/>
      <c r="F19" s="45"/>
      <c r="G19" s="45"/>
      <c r="H19" s="45"/>
      <c r="I19" s="45"/>
      <c r="J19" s="45"/>
      <c r="K19" s="45"/>
      <c r="L19" s="138"/>
      <c r="M19" s="116"/>
      <c r="N19" s="153"/>
      <c r="O19" s="46"/>
      <c r="P19" s="47"/>
      <c r="Q19" s="146"/>
      <c r="R19" s="141"/>
      <c r="S19" s="47"/>
      <c r="T19" s="105"/>
      <c r="U19" s="47"/>
      <c r="V19" s="105"/>
      <c r="W19" s="241"/>
    </row>
    <row r="20" spans="1:23" ht="14.25" x14ac:dyDescent="0.2">
      <c r="A20" s="112"/>
      <c r="B20" s="117" t="s">
        <v>107</v>
      </c>
      <c r="C20" s="199"/>
      <c r="D20" s="114"/>
      <c r="E20" s="45"/>
      <c r="F20" s="45"/>
      <c r="G20" s="45"/>
      <c r="H20" s="45"/>
      <c r="I20" s="45"/>
      <c r="J20" s="45"/>
      <c r="K20" s="45"/>
      <c r="L20" s="138"/>
      <c r="M20" s="116"/>
      <c r="N20" s="153"/>
      <c r="O20" s="48"/>
      <c r="P20" s="47"/>
      <c r="Q20" s="147"/>
      <c r="R20" s="141"/>
      <c r="S20" s="47"/>
      <c r="T20" s="105"/>
      <c r="U20" s="47"/>
      <c r="V20" s="105"/>
      <c r="W20" s="239"/>
    </row>
    <row r="21" spans="1:23" ht="15" x14ac:dyDescent="0.2">
      <c r="A21" s="112"/>
      <c r="B21" s="115" t="s">
        <v>108</v>
      </c>
      <c r="C21" s="216">
        <f>C16*D46</f>
        <v>140071</v>
      </c>
      <c r="D21" s="114"/>
      <c r="E21" s="45"/>
      <c r="F21" s="45"/>
      <c r="G21" s="45"/>
      <c r="H21" s="45"/>
      <c r="I21" s="45"/>
      <c r="J21" s="45"/>
      <c r="K21" s="45"/>
      <c r="L21" s="138"/>
      <c r="M21" s="116"/>
      <c r="N21" s="153"/>
      <c r="O21" s="49"/>
      <c r="P21" s="47"/>
      <c r="Q21" s="148"/>
      <c r="R21" s="141"/>
      <c r="S21" s="47"/>
      <c r="T21" s="105"/>
      <c r="U21" s="47"/>
      <c r="V21" s="105"/>
      <c r="W21" s="240"/>
    </row>
    <row r="22" spans="1:23" ht="28.5" customHeight="1" x14ac:dyDescent="0.2">
      <c r="A22" s="112"/>
      <c r="B22" s="118" t="s">
        <v>109</v>
      </c>
      <c r="C22" s="199"/>
      <c r="D22" s="114"/>
      <c r="E22" s="45"/>
      <c r="F22" s="45"/>
      <c r="G22" s="45"/>
      <c r="H22" s="45"/>
      <c r="I22" s="45"/>
      <c r="J22" s="45"/>
      <c r="K22" s="45"/>
      <c r="L22" s="138"/>
      <c r="M22" s="116"/>
      <c r="N22" s="153"/>
      <c r="O22" s="49"/>
      <c r="P22" s="47"/>
      <c r="Q22" s="148"/>
      <c r="R22" s="141"/>
      <c r="S22" s="47"/>
      <c r="T22" s="105"/>
      <c r="U22" s="47"/>
      <c r="V22" s="105"/>
      <c r="W22" s="240"/>
    </row>
    <row r="23" spans="1:23" ht="15" x14ac:dyDescent="0.2">
      <c r="A23" s="112"/>
      <c r="B23" s="118" t="s">
        <v>110</v>
      </c>
      <c r="C23" s="199"/>
      <c r="D23" s="114"/>
      <c r="E23" s="45"/>
      <c r="F23" s="45"/>
      <c r="G23" s="45"/>
      <c r="H23" s="45"/>
      <c r="I23" s="45"/>
      <c r="J23" s="45"/>
      <c r="K23" s="45"/>
      <c r="L23" s="138"/>
      <c r="M23" s="116"/>
      <c r="N23" s="153"/>
      <c r="O23" s="49"/>
      <c r="P23" s="47"/>
      <c r="Q23" s="148"/>
      <c r="R23" s="141"/>
      <c r="S23" s="47"/>
      <c r="T23" s="105"/>
      <c r="U23" s="47"/>
      <c r="V23" s="105"/>
      <c r="W23" s="242"/>
    </row>
    <row r="24" spans="1:23" ht="15" x14ac:dyDescent="0.2">
      <c r="A24" s="112"/>
      <c r="B24" s="119" t="s">
        <v>111</v>
      </c>
      <c r="C24" s="199"/>
      <c r="D24" s="114"/>
      <c r="E24" s="45"/>
      <c r="F24" s="45"/>
      <c r="G24" s="45"/>
      <c r="H24" s="45"/>
      <c r="I24" s="45"/>
      <c r="J24" s="45"/>
      <c r="K24" s="45"/>
      <c r="L24" s="138"/>
      <c r="M24" s="116"/>
      <c r="N24" s="153"/>
      <c r="O24" s="49"/>
      <c r="P24" s="47"/>
      <c r="Q24" s="148"/>
      <c r="R24" s="141"/>
      <c r="S24" s="47"/>
      <c r="T24" s="105"/>
      <c r="U24" s="47"/>
      <c r="V24" s="105"/>
      <c r="W24" s="242"/>
    </row>
    <row r="25" spans="1:23" ht="51" hidden="1" x14ac:dyDescent="0.2">
      <c r="A25" s="112"/>
      <c r="B25" s="119" t="s">
        <v>120</v>
      </c>
      <c r="C25" s="199"/>
      <c r="D25" s="114"/>
      <c r="E25" s="45"/>
      <c r="F25" s="45"/>
      <c r="G25" s="45"/>
      <c r="H25" s="45"/>
      <c r="I25" s="45"/>
      <c r="J25" s="45"/>
      <c r="K25" s="45"/>
      <c r="L25" s="138"/>
      <c r="M25" s="116"/>
      <c r="N25" s="153"/>
      <c r="O25" s="49"/>
      <c r="P25" s="47"/>
      <c r="Q25" s="148"/>
      <c r="R25" s="141"/>
      <c r="S25" s="47"/>
      <c r="T25" s="105"/>
      <c r="U25" s="47"/>
      <c r="V25" s="105"/>
      <c r="W25" s="242"/>
    </row>
    <row r="26" spans="1:23" ht="15" hidden="1" x14ac:dyDescent="0.2">
      <c r="A26" s="112"/>
      <c r="B26" s="119" t="s">
        <v>122</v>
      </c>
      <c r="C26" s="199"/>
      <c r="D26" s="114"/>
      <c r="E26" s="45"/>
      <c r="F26" s="45"/>
      <c r="G26" s="45"/>
      <c r="H26" s="45"/>
      <c r="I26" s="45"/>
      <c r="J26" s="45"/>
      <c r="K26" s="45"/>
      <c r="L26" s="138"/>
      <c r="M26" s="116"/>
      <c r="N26" s="153"/>
      <c r="O26" s="49"/>
      <c r="P26" s="47"/>
      <c r="Q26" s="148"/>
      <c r="R26" s="141"/>
      <c r="S26" s="47"/>
      <c r="T26" s="105"/>
      <c r="U26" s="47"/>
      <c r="V26" s="105"/>
      <c r="W26" s="242"/>
    </row>
    <row r="27" spans="1:23" ht="15" hidden="1" x14ac:dyDescent="0.2">
      <c r="A27" s="112"/>
      <c r="B27" s="119" t="s">
        <v>196</v>
      </c>
      <c r="C27" s="199"/>
      <c r="D27" s="114"/>
      <c r="E27" s="45"/>
      <c r="F27" s="45"/>
      <c r="G27" s="45"/>
      <c r="H27" s="45"/>
      <c r="I27" s="45"/>
      <c r="J27" s="45"/>
      <c r="K27" s="45"/>
      <c r="L27" s="138"/>
      <c r="M27" s="116"/>
      <c r="N27" s="153"/>
      <c r="O27" s="49"/>
      <c r="P27" s="47"/>
      <c r="Q27" s="148"/>
      <c r="R27" s="141"/>
      <c r="S27" s="47"/>
      <c r="T27" s="105"/>
      <c r="U27" s="47"/>
      <c r="V27" s="105"/>
      <c r="W27" s="242"/>
    </row>
    <row r="28" spans="1:23" ht="14.25" x14ac:dyDescent="0.2">
      <c r="A28" s="112"/>
      <c r="B28" s="116" t="s">
        <v>6</v>
      </c>
      <c r="C28" s="199">
        <f>C16+C21</f>
        <v>2345907</v>
      </c>
      <c r="D28" s="114"/>
      <c r="E28" s="45"/>
      <c r="F28" s="45"/>
      <c r="G28" s="45"/>
      <c r="H28" s="45"/>
      <c r="I28" s="45"/>
      <c r="J28" s="45"/>
      <c r="K28" s="45"/>
      <c r="L28" s="138"/>
      <c r="M28" s="116"/>
      <c r="N28" s="153"/>
      <c r="O28" s="46"/>
      <c r="P28" s="47"/>
      <c r="Q28" s="146"/>
      <c r="R28" s="141"/>
      <c r="S28" s="47"/>
      <c r="T28" s="105"/>
      <c r="U28" s="47"/>
      <c r="V28" s="105"/>
      <c r="W28" s="239"/>
    </row>
    <row r="29" spans="1:23" ht="15.75" thickBot="1" x14ac:dyDescent="0.25">
      <c r="A29" s="123"/>
      <c r="B29" s="134" t="s">
        <v>7</v>
      </c>
      <c r="C29" s="185"/>
      <c r="D29" s="129"/>
      <c r="E29" s="125"/>
      <c r="F29" s="125"/>
      <c r="G29" s="125"/>
      <c r="H29" s="125"/>
      <c r="I29" s="125"/>
      <c r="J29" s="125"/>
      <c r="K29" s="125"/>
      <c r="L29" s="139"/>
      <c r="M29" s="124"/>
      <c r="N29" s="154"/>
      <c r="O29" s="126"/>
      <c r="P29" s="127"/>
      <c r="Q29" s="149"/>
      <c r="R29" s="142"/>
      <c r="S29" s="127"/>
      <c r="T29" s="128"/>
      <c r="U29" s="127"/>
      <c r="V29" s="128"/>
      <c r="W29" s="243"/>
    </row>
    <row r="30" spans="1:23" ht="14.25" x14ac:dyDescent="0.2">
      <c r="A30" s="161"/>
      <c r="B30" s="200" t="s">
        <v>8</v>
      </c>
      <c r="C30" s="163"/>
      <c r="D30" s="164"/>
      <c r="E30" s="165"/>
      <c r="F30" s="165"/>
      <c r="G30" s="165"/>
      <c r="H30" s="165"/>
      <c r="I30" s="165"/>
      <c r="J30" s="165"/>
      <c r="K30" s="165"/>
      <c r="L30" s="166"/>
      <c r="M30" s="162"/>
      <c r="N30" s="167"/>
      <c r="O30" s="168"/>
      <c r="P30" s="169"/>
      <c r="Q30" s="170"/>
      <c r="R30" s="171"/>
      <c r="S30" s="169"/>
      <c r="T30" s="172"/>
      <c r="U30" s="169"/>
      <c r="V30" s="172"/>
      <c r="W30" s="244"/>
    </row>
    <row r="31" spans="1:23" ht="14.25" x14ac:dyDescent="0.2">
      <c r="A31" s="173"/>
      <c r="B31" s="201" t="s">
        <v>9</v>
      </c>
      <c r="C31" s="174"/>
      <c r="D31" s="175"/>
      <c r="E31" s="176"/>
      <c r="F31" s="176"/>
      <c r="G31" s="176"/>
      <c r="H31" s="176"/>
      <c r="I31" s="176"/>
      <c r="J31" s="176"/>
      <c r="K31" s="176"/>
      <c r="L31" s="177"/>
      <c r="M31" s="178"/>
      <c r="N31" s="179"/>
      <c r="O31" s="180"/>
      <c r="P31" s="180"/>
      <c r="Q31" s="181"/>
      <c r="R31" s="182"/>
      <c r="S31" s="180"/>
      <c r="T31" s="183"/>
      <c r="U31" s="180"/>
      <c r="V31" s="184">
        <v>0.18</v>
      </c>
      <c r="W31" s="239"/>
    </row>
    <row r="32" spans="1:23" ht="15" thickBot="1" x14ac:dyDescent="0.25">
      <c r="A32" s="248"/>
      <c r="B32" s="249" t="s">
        <v>10</v>
      </c>
      <c r="C32" s="250"/>
      <c r="D32" s="251"/>
      <c r="E32" s="252"/>
      <c r="F32" s="252"/>
      <c r="G32" s="252"/>
      <c r="H32" s="252"/>
      <c r="I32" s="252"/>
      <c r="J32" s="252"/>
      <c r="K32" s="252"/>
      <c r="L32" s="253"/>
      <c r="M32" s="254"/>
      <c r="N32" s="255"/>
      <c r="O32" s="256"/>
      <c r="P32" s="257"/>
      <c r="Q32" s="258"/>
      <c r="R32" s="259"/>
      <c r="S32" s="257"/>
      <c r="T32" s="260"/>
      <c r="U32" s="257"/>
      <c r="V32" s="260"/>
      <c r="W32" s="261"/>
    </row>
    <row r="33" spans="1:25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46"/>
      <c r="N33" s="246"/>
      <c r="O33" s="246"/>
      <c r="P33" s="246"/>
      <c r="Q33" s="246"/>
      <c r="R33" s="246"/>
      <c r="S33" s="246"/>
      <c r="T33" s="246"/>
      <c r="U33" s="246"/>
      <c r="V33" s="246"/>
      <c r="W33" s="247"/>
    </row>
    <row r="34" spans="1:25" ht="12.75" customHeight="1" x14ac:dyDescent="0.2">
      <c r="B34" s="432"/>
      <c r="C34" s="433"/>
      <c r="D34" s="436" t="s">
        <v>32</v>
      </c>
      <c r="E34" s="440" t="s">
        <v>19</v>
      </c>
      <c r="F34" s="440"/>
      <c r="G34" s="52"/>
      <c r="H34" s="52"/>
      <c r="L34" s="7"/>
      <c r="M34" s="7"/>
      <c r="T34" s="7"/>
      <c r="V34" s="7"/>
      <c r="W34" s="8"/>
      <c r="Y34" s="1"/>
    </row>
    <row r="35" spans="1:25" ht="12.75" customHeight="1" x14ac:dyDescent="0.2">
      <c r="B35" s="434"/>
      <c r="C35" s="435"/>
      <c r="D35" s="437"/>
      <c r="E35" s="428">
        <v>2016</v>
      </c>
      <c r="F35" s="428">
        <v>2017</v>
      </c>
      <c r="G35" s="107"/>
      <c r="H35" s="107"/>
      <c r="I35" s="107"/>
      <c r="J35" s="107"/>
      <c r="K35" s="107"/>
      <c r="L35" s="7"/>
      <c r="M35" s="7"/>
      <c r="T35" s="7"/>
      <c r="V35" s="7"/>
      <c r="W35" s="7"/>
      <c r="Y35" s="1"/>
    </row>
    <row r="36" spans="1:25" ht="13.5" customHeight="1" x14ac:dyDescent="0.2">
      <c r="B36" s="438" t="s">
        <v>33</v>
      </c>
      <c r="C36" s="439"/>
      <c r="D36" s="53"/>
      <c r="E36" s="427"/>
      <c r="F36" s="427"/>
      <c r="G36" s="54"/>
      <c r="H36" s="54"/>
      <c r="I36" s="54"/>
      <c r="J36" s="54"/>
      <c r="K36" s="54"/>
      <c r="L36" s="54"/>
      <c r="M36" s="56"/>
      <c r="N36" s="56"/>
      <c r="O36" s="57"/>
      <c r="P36" s="56"/>
      <c r="Q36" s="56"/>
      <c r="S36" s="40"/>
      <c r="T36" s="7"/>
      <c r="U36" s="40"/>
      <c r="Y36" s="1"/>
    </row>
    <row r="37" spans="1:25" ht="13.5" x14ac:dyDescent="0.2">
      <c r="A37" s="50"/>
      <c r="B37" s="58"/>
      <c r="C37" s="5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60"/>
      <c r="O37" s="60"/>
      <c r="P37" s="60"/>
      <c r="Q37" s="60"/>
      <c r="R37" s="61"/>
      <c r="S37" s="57"/>
      <c r="T37" s="62"/>
      <c r="U37" s="57"/>
      <c r="V37" s="55"/>
      <c r="W37" s="63"/>
    </row>
    <row r="38" spans="1:25" ht="13.5" x14ac:dyDescent="0.2">
      <c r="A38" s="64" t="s">
        <v>20</v>
      </c>
      <c r="B38" s="64"/>
      <c r="C38" s="64"/>
      <c r="D38" s="50"/>
      <c r="E38" s="50"/>
      <c r="F38" s="50"/>
      <c r="G38" s="50"/>
      <c r="H38" s="50"/>
      <c r="I38" s="50"/>
      <c r="J38" s="50"/>
      <c r="K38" s="50"/>
      <c r="L38" s="50"/>
      <c r="M38" s="65"/>
      <c r="N38" s="66"/>
      <c r="O38" s="66"/>
      <c r="P38" s="60"/>
      <c r="Q38" s="60"/>
      <c r="R38" s="61"/>
      <c r="S38" s="57"/>
      <c r="T38" s="62"/>
      <c r="U38" s="57"/>
      <c r="V38" s="55"/>
      <c r="W38" s="63"/>
    </row>
    <row r="39" spans="1:25" ht="16.5" thickBot="1" x14ac:dyDescent="0.25">
      <c r="A39" s="64"/>
      <c r="B39" s="64"/>
      <c r="C39" s="64"/>
      <c r="D39" s="94" t="s">
        <v>113</v>
      </c>
      <c r="E39" s="50"/>
      <c r="F39" s="50"/>
      <c r="G39" s="50"/>
      <c r="H39" s="50"/>
      <c r="I39" s="50"/>
      <c r="J39" s="50"/>
      <c r="K39" s="375"/>
      <c r="L39" s="65"/>
      <c r="M39" s="66"/>
      <c r="N39" s="66"/>
      <c r="O39" s="60"/>
      <c r="P39" s="60"/>
      <c r="Q39" s="61"/>
      <c r="R39" s="57"/>
      <c r="S39" s="62"/>
      <c r="T39" s="57"/>
      <c r="U39" s="55"/>
      <c r="V39" s="63"/>
      <c r="Y39" s="1"/>
    </row>
    <row r="40" spans="1:25" ht="13.5" customHeight="1" thickBot="1" x14ac:dyDescent="0.25">
      <c r="A40" s="217" t="s">
        <v>15</v>
      </c>
      <c r="B40" s="218" t="s">
        <v>76</v>
      </c>
      <c r="C40" s="218" t="s">
        <v>119</v>
      </c>
      <c r="D40" s="186" t="s">
        <v>11</v>
      </c>
      <c r="E40" s="130"/>
      <c r="F40" s="130"/>
      <c r="G40" s="130"/>
      <c r="H40" s="130"/>
      <c r="I40" s="431" t="s">
        <v>205</v>
      </c>
      <c r="J40" s="431"/>
      <c r="K40" s="431"/>
      <c r="L40" s="431"/>
      <c r="M40" s="431"/>
      <c r="N40" s="431"/>
      <c r="O40" s="431"/>
      <c r="P40" s="431"/>
      <c r="Q40" s="431"/>
      <c r="R40" s="431"/>
      <c r="S40" s="431"/>
      <c r="T40" s="431"/>
      <c r="U40" s="431"/>
      <c r="V40" s="431"/>
      <c r="W40" s="431"/>
      <c r="Y40" s="1"/>
    </row>
    <row r="41" spans="1:25" ht="12.75" hidden="1" customHeight="1" x14ac:dyDescent="0.2">
      <c r="A41" s="219">
        <v>1</v>
      </c>
      <c r="B41" s="220" t="s">
        <v>115</v>
      </c>
      <c r="C41" s="221" t="s">
        <v>117</v>
      </c>
      <c r="D41" s="187" t="s">
        <v>114</v>
      </c>
      <c r="E41" s="107"/>
      <c r="F41" s="107"/>
      <c r="G41" s="107"/>
      <c r="H41" s="107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Y41" s="1"/>
    </row>
    <row r="42" spans="1:25" ht="12.75" hidden="1" customHeight="1" x14ac:dyDescent="0.2">
      <c r="A42" s="222">
        <v>2</v>
      </c>
      <c r="B42" s="223" t="s">
        <v>116</v>
      </c>
      <c r="C42" s="224"/>
      <c r="D42" s="188" t="s">
        <v>114</v>
      </c>
      <c r="E42" s="107"/>
      <c r="F42" s="107"/>
      <c r="G42" s="107"/>
      <c r="H42" s="107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Y42" s="1"/>
    </row>
    <row r="43" spans="1:25" ht="12.75" customHeight="1" x14ac:dyDescent="0.2">
      <c r="A43" s="222">
        <v>1</v>
      </c>
      <c r="B43" s="223" t="s">
        <v>12</v>
      </c>
      <c r="C43" s="224"/>
      <c r="D43" s="132"/>
      <c r="E43" s="131"/>
      <c r="F43" s="131"/>
      <c r="G43" s="131"/>
      <c r="H43" s="1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Y43" s="1"/>
    </row>
    <row r="44" spans="1:25" ht="12.75" customHeight="1" x14ac:dyDescent="0.2">
      <c r="A44" s="222">
        <v>2</v>
      </c>
      <c r="B44" s="223" t="s">
        <v>34</v>
      </c>
      <c r="C44" s="224"/>
      <c r="D44" s="133"/>
      <c r="E44" s="131"/>
      <c r="F44" s="131"/>
      <c r="G44" s="131"/>
      <c r="H44" s="131"/>
      <c r="I44" s="431"/>
      <c r="J44" s="431"/>
      <c r="K44" s="431"/>
      <c r="L44" s="431"/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Y44" s="1"/>
    </row>
    <row r="45" spans="1:25" ht="12.75" customHeight="1" x14ac:dyDescent="0.2">
      <c r="A45" s="222">
        <v>3</v>
      </c>
      <c r="B45" s="223" t="s">
        <v>4</v>
      </c>
      <c r="C45" s="224" t="s">
        <v>0</v>
      </c>
      <c r="D45" s="189">
        <v>3.5000000000000003E-2</v>
      </c>
      <c r="E45" s="62"/>
      <c r="F45" s="62"/>
      <c r="G45" s="62"/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Y45" s="1"/>
    </row>
    <row r="46" spans="1:25" ht="12.75" customHeight="1" x14ac:dyDescent="0.2">
      <c r="A46" s="222">
        <v>4</v>
      </c>
      <c r="B46" s="223" t="s">
        <v>5</v>
      </c>
      <c r="C46" s="224" t="s">
        <v>0</v>
      </c>
      <c r="D46" s="190">
        <v>6.3500000000000001E-2</v>
      </c>
      <c r="E46" s="62"/>
      <c r="F46" s="62"/>
      <c r="G46" s="62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1"/>
      <c r="U46" s="431"/>
      <c r="V46" s="431"/>
      <c r="W46" s="431"/>
      <c r="Y46" s="1"/>
    </row>
    <row r="47" spans="1:25" ht="25.5" x14ac:dyDescent="0.2">
      <c r="A47" s="222">
        <v>5</v>
      </c>
      <c r="B47" s="225" t="s">
        <v>35</v>
      </c>
      <c r="C47" s="224" t="s">
        <v>0</v>
      </c>
      <c r="D47" s="189">
        <v>1.4999999999999999E-2</v>
      </c>
      <c r="E47" s="62"/>
      <c r="F47" s="62"/>
      <c r="G47" s="62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Y47" s="1"/>
    </row>
    <row r="48" spans="1:25" ht="12.75" hidden="1" customHeight="1" x14ac:dyDescent="0.2">
      <c r="A48" s="222">
        <v>8</v>
      </c>
      <c r="B48" s="225" t="s">
        <v>75</v>
      </c>
      <c r="C48" s="224" t="s">
        <v>0</v>
      </c>
      <c r="D48" s="189" t="s">
        <v>114</v>
      </c>
      <c r="E48" s="62"/>
      <c r="F48" s="62"/>
      <c r="G48" s="62"/>
      <c r="H48" s="62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Y48" s="1"/>
    </row>
    <row r="49" spans="1:25" ht="12.75" customHeight="1" x14ac:dyDescent="0.2">
      <c r="A49" s="222">
        <v>6</v>
      </c>
      <c r="B49" s="223" t="s">
        <v>7</v>
      </c>
      <c r="C49" s="224" t="s">
        <v>0</v>
      </c>
      <c r="D49" s="189">
        <v>1.4999999999999999E-2</v>
      </c>
      <c r="E49" s="131"/>
      <c r="F49" s="131"/>
      <c r="G49" s="131"/>
      <c r="H49" s="131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Y49" s="1"/>
    </row>
    <row r="50" spans="1:25" ht="12.75" customHeight="1" x14ac:dyDescent="0.2">
      <c r="A50" s="222">
        <v>7</v>
      </c>
      <c r="B50" s="223" t="s">
        <v>13</v>
      </c>
      <c r="C50" s="224" t="s">
        <v>0</v>
      </c>
      <c r="D50" s="191">
        <f>(I16/(D16+F16))*0.85</f>
        <v>0.99429999999999996</v>
      </c>
      <c r="E50" s="131"/>
      <c r="F50" s="131"/>
      <c r="G50" s="131"/>
      <c r="H50" s="131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Y50" s="1"/>
    </row>
    <row r="51" spans="1:25" ht="13.5" customHeight="1" thickBot="1" x14ac:dyDescent="0.25">
      <c r="A51" s="226">
        <v>8</v>
      </c>
      <c r="B51" s="227" t="s">
        <v>14</v>
      </c>
      <c r="C51" s="228" t="s">
        <v>0</v>
      </c>
      <c r="D51" s="192">
        <f>IF(J16*0.8/(D16+F16)&gt;=0.5,0.5,J16*0.8/(D16+F16))</f>
        <v>0.46949999999999997</v>
      </c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62"/>
      <c r="W51" s="55"/>
      <c r="Y51" s="1"/>
    </row>
    <row r="52" spans="1:25" ht="12.75" customHeight="1" x14ac:dyDescent="0.2"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</row>
    <row r="53" spans="1:25" ht="12.75" customHeight="1" x14ac:dyDescent="0.2"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</row>
    <row r="54" spans="1:25" ht="12.75" customHeight="1" x14ac:dyDescent="0.2">
      <c r="I54" s="384"/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</row>
    <row r="55" spans="1:25" ht="12.75" customHeight="1" x14ac:dyDescent="0.2"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</row>
  </sheetData>
  <sheetProtection insertRows="0" deleteRows="0"/>
  <protectedRanges>
    <protectedRange sqref="A58:X62" name="Диапазон1"/>
    <protectedRange sqref="K16:L16 N16:R16 W33 A2:S5 H48:H51 W23:W27 D43:D44 E45:G51 E39:W39 F33:G33 F37:G38 G34:U36 A56:X57 V34:W36 A12:A15 V52:X55 E40:H44 V40:W51 A52:H55 N12:Q15 W37:X38 H33:V33 H37:V38" name="Диапазон1_1"/>
    <protectedRange sqref="I52:K55 L49:U55 I40:U48" name="Диапазон1_1_4"/>
  </protectedRanges>
  <mergeCells count="33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40:W47"/>
    <mergeCell ref="B34:C35"/>
    <mergeCell ref="D34:D35"/>
    <mergeCell ref="B36:C36"/>
    <mergeCell ref="E34:F34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32" sqref="I32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150</v>
      </c>
      <c r="B1" s="338"/>
      <c r="C1" s="338"/>
      <c r="D1" s="338"/>
      <c r="E1" s="338"/>
      <c r="I1" s="487" t="s">
        <v>464</v>
      </c>
      <c r="J1" s="487"/>
    </row>
    <row r="2" spans="1:16" s="341" customFormat="1" x14ac:dyDescent="0.2">
      <c r="A2" s="340" t="s">
        <v>151</v>
      </c>
    </row>
    <row r="3" spans="1:16" x14ac:dyDescent="0.2">
      <c r="A3" s="488" t="s">
        <v>152</v>
      </c>
      <c r="B3" s="488"/>
      <c r="C3" s="488"/>
      <c r="D3" s="488"/>
      <c r="E3" s="488"/>
      <c r="F3" s="488"/>
      <c r="G3" s="488"/>
      <c r="H3" s="488"/>
      <c r="I3" s="488"/>
      <c r="J3" s="488"/>
    </row>
    <row r="4" spans="1:16" ht="15" customHeight="1" x14ac:dyDescent="0.2">
      <c r="A4" s="489" t="s">
        <v>438</v>
      </c>
      <c r="B4" s="489"/>
      <c r="C4" s="489"/>
      <c r="D4" s="489"/>
      <c r="E4" s="489"/>
      <c r="F4" s="489"/>
      <c r="G4" s="489"/>
      <c r="H4" s="489"/>
      <c r="I4" s="489"/>
      <c r="J4" s="489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489" t="s">
        <v>460</v>
      </c>
      <c r="B5" s="489"/>
      <c r="C5" s="489"/>
      <c r="D5" s="489"/>
      <c r="E5" s="489"/>
      <c r="F5" s="489"/>
      <c r="G5" s="489"/>
      <c r="H5" s="489"/>
      <c r="I5" s="489"/>
      <c r="J5" s="489"/>
      <c r="K5" s="343"/>
      <c r="L5" s="343"/>
      <c r="M5" s="343"/>
    </row>
    <row r="6" spans="1:16" ht="20.25" customHeight="1" x14ac:dyDescent="0.2">
      <c r="A6" s="490" t="s">
        <v>153</v>
      </c>
      <c r="B6" s="490" t="s">
        <v>154</v>
      </c>
      <c r="C6" s="490" t="s">
        <v>155</v>
      </c>
      <c r="D6" s="490" t="s">
        <v>156</v>
      </c>
      <c r="E6" s="490" t="s">
        <v>157</v>
      </c>
      <c r="F6" s="490" t="s">
        <v>158</v>
      </c>
      <c r="G6" s="493" t="s">
        <v>159</v>
      </c>
      <c r="H6" s="490" t="s">
        <v>43</v>
      </c>
      <c r="I6" s="490" t="s">
        <v>160</v>
      </c>
      <c r="J6" s="490" t="s">
        <v>100</v>
      </c>
    </row>
    <row r="7" spans="1:16" ht="68.25" customHeight="1" thickBot="1" x14ac:dyDescent="0.25">
      <c r="A7" s="491"/>
      <c r="B7" s="491"/>
      <c r="C7" s="491"/>
      <c r="D7" s="491"/>
      <c r="E7" s="491"/>
      <c r="F7" s="491"/>
      <c r="G7" s="494"/>
      <c r="H7" s="491"/>
      <c r="I7" s="491"/>
      <c r="J7" s="491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495" t="s">
        <v>161</v>
      </c>
      <c r="B12" s="496"/>
      <c r="C12" s="496"/>
      <c r="D12" s="496"/>
      <c r="E12" s="496"/>
      <c r="F12" s="496"/>
      <c r="G12" s="496"/>
      <c r="H12" s="496"/>
      <c r="I12" s="497"/>
      <c r="J12" s="359">
        <f>SUM(J8:J11)</f>
        <v>0</v>
      </c>
    </row>
    <row r="15" spans="1:16" ht="12.75" customHeight="1" x14ac:dyDescent="0.2">
      <c r="A15" s="360" t="s">
        <v>148</v>
      </c>
      <c r="B15" s="361"/>
      <c r="C15" s="498" t="s">
        <v>162</v>
      </c>
      <c r="D15" s="498"/>
      <c r="E15" s="361"/>
      <c r="F15" s="498" t="s">
        <v>163</v>
      </c>
      <c r="G15" s="498"/>
      <c r="H15" s="498"/>
    </row>
    <row r="16" spans="1:16" x14ac:dyDescent="0.2">
      <c r="A16" s="361"/>
      <c r="B16" s="361"/>
      <c r="C16" s="361"/>
      <c r="D16" s="361"/>
      <c r="E16" s="361"/>
      <c r="F16" s="492" t="s">
        <v>164</v>
      </c>
      <c r="G16" s="492"/>
      <c r="H16" s="492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K16" sqref="K16"/>
    </sheetView>
  </sheetViews>
  <sheetFormatPr defaultColWidth="17.140625" defaultRowHeight="12.75" x14ac:dyDescent="0.2"/>
  <cols>
    <col min="1" max="1" width="4.140625" style="281" customWidth="1"/>
    <col min="2" max="2" width="25.140625" style="281" customWidth="1"/>
    <col min="3" max="3" width="7.140625" style="282" customWidth="1"/>
    <col min="4" max="4" width="8" style="282" customWidth="1"/>
    <col min="5" max="5" width="11.5703125" style="282" customWidth="1"/>
    <col min="6" max="6" width="10.28515625" style="281" customWidth="1"/>
    <col min="7" max="7" width="14.28515625" style="281" customWidth="1"/>
    <col min="8" max="9" width="14.42578125" style="281" customWidth="1"/>
    <col min="10" max="10" width="16.5703125" style="281" customWidth="1"/>
    <col min="11" max="255" width="9.140625" style="284" customWidth="1"/>
    <col min="256" max="256" width="17.140625" style="284"/>
    <col min="257" max="257" width="4.140625" style="284" customWidth="1"/>
    <col min="258" max="258" width="25.140625" style="284" customWidth="1"/>
    <col min="259" max="259" width="7.140625" style="284" customWidth="1"/>
    <col min="260" max="260" width="8" style="284" customWidth="1"/>
    <col min="261" max="261" width="11.5703125" style="284" customWidth="1"/>
    <col min="262" max="262" width="10.28515625" style="284" customWidth="1"/>
    <col min="263" max="263" width="14.28515625" style="284" customWidth="1"/>
    <col min="264" max="265" width="14.42578125" style="284" customWidth="1"/>
    <col min="266" max="266" width="16.5703125" style="284" customWidth="1"/>
    <col min="267" max="511" width="9.140625" style="284" customWidth="1"/>
    <col min="512" max="512" width="17.140625" style="284"/>
    <col min="513" max="513" width="4.140625" style="284" customWidth="1"/>
    <col min="514" max="514" width="25.140625" style="284" customWidth="1"/>
    <col min="515" max="515" width="7.140625" style="284" customWidth="1"/>
    <col min="516" max="516" width="8" style="284" customWidth="1"/>
    <col min="517" max="517" width="11.5703125" style="284" customWidth="1"/>
    <col min="518" max="518" width="10.28515625" style="284" customWidth="1"/>
    <col min="519" max="519" width="14.28515625" style="284" customWidth="1"/>
    <col min="520" max="521" width="14.42578125" style="284" customWidth="1"/>
    <col min="522" max="522" width="16.5703125" style="284" customWidth="1"/>
    <col min="523" max="767" width="9.140625" style="284" customWidth="1"/>
    <col min="768" max="768" width="17.140625" style="284"/>
    <col min="769" max="769" width="4.140625" style="284" customWidth="1"/>
    <col min="770" max="770" width="25.140625" style="284" customWidth="1"/>
    <col min="771" max="771" width="7.140625" style="284" customWidth="1"/>
    <col min="772" max="772" width="8" style="284" customWidth="1"/>
    <col min="773" max="773" width="11.5703125" style="284" customWidth="1"/>
    <col min="774" max="774" width="10.28515625" style="284" customWidth="1"/>
    <col min="775" max="775" width="14.28515625" style="284" customWidth="1"/>
    <col min="776" max="777" width="14.42578125" style="284" customWidth="1"/>
    <col min="778" max="778" width="16.5703125" style="284" customWidth="1"/>
    <col min="779" max="1023" width="9.140625" style="284" customWidth="1"/>
    <col min="1024" max="1024" width="17.140625" style="284"/>
    <col min="1025" max="1025" width="4.140625" style="284" customWidth="1"/>
    <col min="1026" max="1026" width="25.140625" style="284" customWidth="1"/>
    <col min="1027" max="1027" width="7.140625" style="284" customWidth="1"/>
    <col min="1028" max="1028" width="8" style="284" customWidth="1"/>
    <col min="1029" max="1029" width="11.5703125" style="284" customWidth="1"/>
    <col min="1030" max="1030" width="10.28515625" style="284" customWidth="1"/>
    <col min="1031" max="1031" width="14.28515625" style="284" customWidth="1"/>
    <col min="1032" max="1033" width="14.42578125" style="284" customWidth="1"/>
    <col min="1034" max="1034" width="16.5703125" style="284" customWidth="1"/>
    <col min="1035" max="1279" width="9.140625" style="284" customWidth="1"/>
    <col min="1280" max="1280" width="17.140625" style="284"/>
    <col min="1281" max="1281" width="4.140625" style="284" customWidth="1"/>
    <col min="1282" max="1282" width="25.140625" style="284" customWidth="1"/>
    <col min="1283" max="1283" width="7.140625" style="284" customWidth="1"/>
    <col min="1284" max="1284" width="8" style="284" customWidth="1"/>
    <col min="1285" max="1285" width="11.5703125" style="284" customWidth="1"/>
    <col min="1286" max="1286" width="10.28515625" style="284" customWidth="1"/>
    <col min="1287" max="1287" width="14.28515625" style="284" customWidth="1"/>
    <col min="1288" max="1289" width="14.42578125" style="284" customWidth="1"/>
    <col min="1290" max="1290" width="16.5703125" style="284" customWidth="1"/>
    <col min="1291" max="1535" width="9.140625" style="284" customWidth="1"/>
    <col min="1536" max="1536" width="17.140625" style="284"/>
    <col min="1537" max="1537" width="4.140625" style="284" customWidth="1"/>
    <col min="1538" max="1538" width="25.140625" style="284" customWidth="1"/>
    <col min="1539" max="1539" width="7.140625" style="284" customWidth="1"/>
    <col min="1540" max="1540" width="8" style="284" customWidth="1"/>
    <col min="1541" max="1541" width="11.5703125" style="284" customWidth="1"/>
    <col min="1542" max="1542" width="10.28515625" style="284" customWidth="1"/>
    <col min="1543" max="1543" width="14.28515625" style="284" customWidth="1"/>
    <col min="1544" max="1545" width="14.42578125" style="284" customWidth="1"/>
    <col min="1546" max="1546" width="16.5703125" style="284" customWidth="1"/>
    <col min="1547" max="1791" width="9.140625" style="284" customWidth="1"/>
    <col min="1792" max="1792" width="17.140625" style="284"/>
    <col min="1793" max="1793" width="4.140625" style="284" customWidth="1"/>
    <col min="1794" max="1794" width="25.140625" style="284" customWidth="1"/>
    <col min="1795" max="1795" width="7.140625" style="284" customWidth="1"/>
    <col min="1796" max="1796" width="8" style="284" customWidth="1"/>
    <col min="1797" max="1797" width="11.5703125" style="284" customWidth="1"/>
    <col min="1798" max="1798" width="10.28515625" style="284" customWidth="1"/>
    <col min="1799" max="1799" width="14.28515625" style="284" customWidth="1"/>
    <col min="1800" max="1801" width="14.42578125" style="284" customWidth="1"/>
    <col min="1802" max="1802" width="16.5703125" style="284" customWidth="1"/>
    <col min="1803" max="2047" width="9.140625" style="284" customWidth="1"/>
    <col min="2048" max="2048" width="17.140625" style="284"/>
    <col min="2049" max="2049" width="4.140625" style="284" customWidth="1"/>
    <col min="2050" max="2050" width="25.140625" style="284" customWidth="1"/>
    <col min="2051" max="2051" width="7.140625" style="284" customWidth="1"/>
    <col min="2052" max="2052" width="8" style="284" customWidth="1"/>
    <col min="2053" max="2053" width="11.5703125" style="284" customWidth="1"/>
    <col min="2054" max="2054" width="10.28515625" style="284" customWidth="1"/>
    <col min="2055" max="2055" width="14.28515625" style="284" customWidth="1"/>
    <col min="2056" max="2057" width="14.42578125" style="284" customWidth="1"/>
    <col min="2058" max="2058" width="16.5703125" style="284" customWidth="1"/>
    <col min="2059" max="2303" width="9.140625" style="284" customWidth="1"/>
    <col min="2304" max="2304" width="17.140625" style="284"/>
    <col min="2305" max="2305" width="4.140625" style="284" customWidth="1"/>
    <col min="2306" max="2306" width="25.140625" style="284" customWidth="1"/>
    <col min="2307" max="2307" width="7.140625" style="284" customWidth="1"/>
    <col min="2308" max="2308" width="8" style="284" customWidth="1"/>
    <col min="2309" max="2309" width="11.5703125" style="284" customWidth="1"/>
    <col min="2310" max="2310" width="10.28515625" style="284" customWidth="1"/>
    <col min="2311" max="2311" width="14.28515625" style="284" customWidth="1"/>
    <col min="2312" max="2313" width="14.42578125" style="284" customWidth="1"/>
    <col min="2314" max="2314" width="16.5703125" style="284" customWidth="1"/>
    <col min="2315" max="2559" width="9.140625" style="284" customWidth="1"/>
    <col min="2560" max="2560" width="17.140625" style="284"/>
    <col min="2561" max="2561" width="4.140625" style="284" customWidth="1"/>
    <col min="2562" max="2562" width="25.140625" style="284" customWidth="1"/>
    <col min="2563" max="2563" width="7.140625" style="284" customWidth="1"/>
    <col min="2564" max="2564" width="8" style="284" customWidth="1"/>
    <col min="2565" max="2565" width="11.5703125" style="284" customWidth="1"/>
    <col min="2566" max="2566" width="10.28515625" style="284" customWidth="1"/>
    <col min="2567" max="2567" width="14.28515625" style="284" customWidth="1"/>
    <col min="2568" max="2569" width="14.42578125" style="284" customWidth="1"/>
    <col min="2570" max="2570" width="16.5703125" style="284" customWidth="1"/>
    <col min="2571" max="2815" width="9.140625" style="284" customWidth="1"/>
    <col min="2816" max="2816" width="17.140625" style="284"/>
    <col min="2817" max="2817" width="4.140625" style="284" customWidth="1"/>
    <col min="2818" max="2818" width="25.140625" style="284" customWidth="1"/>
    <col min="2819" max="2819" width="7.140625" style="284" customWidth="1"/>
    <col min="2820" max="2820" width="8" style="284" customWidth="1"/>
    <col min="2821" max="2821" width="11.5703125" style="284" customWidth="1"/>
    <col min="2822" max="2822" width="10.28515625" style="284" customWidth="1"/>
    <col min="2823" max="2823" width="14.28515625" style="284" customWidth="1"/>
    <col min="2824" max="2825" width="14.42578125" style="284" customWidth="1"/>
    <col min="2826" max="2826" width="16.5703125" style="284" customWidth="1"/>
    <col min="2827" max="3071" width="9.140625" style="284" customWidth="1"/>
    <col min="3072" max="3072" width="17.140625" style="284"/>
    <col min="3073" max="3073" width="4.140625" style="284" customWidth="1"/>
    <col min="3074" max="3074" width="25.140625" style="284" customWidth="1"/>
    <col min="3075" max="3075" width="7.140625" style="284" customWidth="1"/>
    <col min="3076" max="3076" width="8" style="284" customWidth="1"/>
    <col min="3077" max="3077" width="11.5703125" style="284" customWidth="1"/>
    <col min="3078" max="3078" width="10.28515625" style="284" customWidth="1"/>
    <col min="3079" max="3079" width="14.28515625" style="284" customWidth="1"/>
    <col min="3080" max="3081" width="14.42578125" style="284" customWidth="1"/>
    <col min="3082" max="3082" width="16.5703125" style="284" customWidth="1"/>
    <col min="3083" max="3327" width="9.140625" style="284" customWidth="1"/>
    <col min="3328" max="3328" width="17.140625" style="284"/>
    <col min="3329" max="3329" width="4.140625" style="284" customWidth="1"/>
    <col min="3330" max="3330" width="25.140625" style="284" customWidth="1"/>
    <col min="3331" max="3331" width="7.140625" style="284" customWidth="1"/>
    <col min="3332" max="3332" width="8" style="284" customWidth="1"/>
    <col min="3333" max="3333" width="11.5703125" style="284" customWidth="1"/>
    <col min="3334" max="3334" width="10.28515625" style="284" customWidth="1"/>
    <col min="3335" max="3335" width="14.28515625" style="284" customWidth="1"/>
    <col min="3336" max="3337" width="14.42578125" style="284" customWidth="1"/>
    <col min="3338" max="3338" width="16.5703125" style="284" customWidth="1"/>
    <col min="3339" max="3583" width="9.140625" style="284" customWidth="1"/>
    <col min="3584" max="3584" width="17.140625" style="284"/>
    <col min="3585" max="3585" width="4.140625" style="284" customWidth="1"/>
    <col min="3586" max="3586" width="25.140625" style="284" customWidth="1"/>
    <col min="3587" max="3587" width="7.140625" style="284" customWidth="1"/>
    <col min="3588" max="3588" width="8" style="284" customWidth="1"/>
    <col min="3589" max="3589" width="11.5703125" style="284" customWidth="1"/>
    <col min="3590" max="3590" width="10.28515625" style="284" customWidth="1"/>
    <col min="3591" max="3591" width="14.28515625" style="284" customWidth="1"/>
    <col min="3592" max="3593" width="14.42578125" style="284" customWidth="1"/>
    <col min="3594" max="3594" width="16.5703125" style="284" customWidth="1"/>
    <col min="3595" max="3839" width="9.140625" style="284" customWidth="1"/>
    <col min="3840" max="3840" width="17.140625" style="284"/>
    <col min="3841" max="3841" width="4.140625" style="284" customWidth="1"/>
    <col min="3842" max="3842" width="25.140625" style="284" customWidth="1"/>
    <col min="3843" max="3843" width="7.140625" style="284" customWidth="1"/>
    <col min="3844" max="3844" width="8" style="284" customWidth="1"/>
    <col min="3845" max="3845" width="11.5703125" style="284" customWidth="1"/>
    <col min="3846" max="3846" width="10.28515625" style="284" customWidth="1"/>
    <col min="3847" max="3847" width="14.28515625" style="284" customWidth="1"/>
    <col min="3848" max="3849" width="14.42578125" style="284" customWidth="1"/>
    <col min="3850" max="3850" width="16.5703125" style="284" customWidth="1"/>
    <col min="3851" max="4095" width="9.140625" style="284" customWidth="1"/>
    <col min="4096" max="4096" width="17.140625" style="284"/>
    <col min="4097" max="4097" width="4.140625" style="284" customWidth="1"/>
    <col min="4098" max="4098" width="25.140625" style="284" customWidth="1"/>
    <col min="4099" max="4099" width="7.140625" style="284" customWidth="1"/>
    <col min="4100" max="4100" width="8" style="284" customWidth="1"/>
    <col min="4101" max="4101" width="11.5703125" style="284" customWidth="1"/>
    <col min="4102" max="4102" width="10.28515625" style="284" customWidth="1"/>
    <col min="4103" max="4103" width="14.28515625" style="284" customWidth="1"/>
    <col min="4104" max="4105" width="14.42578125" style="284" customWidth="1"/>
    <col min="4106" max="4106" width="16.5703125" style="284" customWidth="1"/>
    <col min="4107" max="4351" width="9.140625" style="284" customWidth="1"/>
    <col min="4352" max="4352" width="17.140625" style="284"/>
    <col min="4353" max="4353" width="4.140625" style="284" customWidth="1"/>
    <col min="4354" max="4354" width="25.140625" style="284" customWidth="1"/>
    <col min="4355" max="4355" width="7.140625" style="284" customWidth="1"/>
    <col min="4356" max="4356" width="8" style="284" customWidth="1"/>
    <col min="4357" max="4357" width="11.5703125" style="284" customWidth="1"/>
    <col min="4358" max="4358" width="10.28515625" style="284" customWidth="1"/>
    <col min="4359" max="4359" width="14.28515625" style="284" customWidth="1"/>
    <col min="4360" max="4361" width="14.42578125" style="284" customWidth="1"/>
    <col min="4362" max="4362" width="16.5703125" style="284" customWidth="1"/>
    <col min="4363" max="4607" width="9.140625" style="284" customWidth="1"/>
    <col min="4608" max="4608" width="17.140625" style="284"/>
    <col min="4609" max="4609" width="4.140625" style="284" customWidth="1"/>
    <col min="4610" max="4610" width="25.140625" style="284" customWidth="1"/>
    <col min="4611" max="4611" width="7.140625" style="284" customWidth="1"/>
    <col min="4612" max="4612" width="8" style="284" customWidth="1"/>
    <col min="4613" max="4613" width="11.5703125" style="284" customWidth="1"/>
    <col min="4614" max="4614" width="10.28515625" style="284" customWidth="1"/>
    <col min="4615" max="4615" width="14.28515625" style="284" customWidth="1"/>
    <col min="4616" max="4617" width="14.42578125" style="284" customWidth="1"/>
    <col min="4618" max="4618" width="16.5703125" style="284" customWidth="1"/>
    <col min="4619" max="4863" width="9.140625" style="284" customWidth="1"/>
    <col min="4864" max="4864" width="17.140625" style="284"/>
    <col min="4865" max="4865" width="4.140625" style="284" customWidth="1"/>
    <col min="4866" max="4866" width="25.140625" style="284" customWidth="1"/>
    <col min="4867" max="4867" width="7.140625" style="284" customWidth="1"/>
    <col min="4868" max="4868" width="8" style="284" customWidth="1"/>
    <col min="4869" max="4869" width="11.5703125" style="284" customWidth="1"/>
    <col min="4870" max="4870" width="10.28515625" style="284" customWidth="1"/>
    <col min="4871" max="4871" width="14.28515625" style="284" customWidth="1"/>
    <col min="4872" max="4873" width="14.42578125" style="284" customWidth="1"/>
    <col min="4874" max="4874" width="16.5703125" style="284" customWidth="1"/>
    <col min="4875" max="5119" width="9.140625" style="284" customWidth="1"/>
    <col min="5120" max="5120" width="17.140625" style="284"/>
    <col min="5121" max="5121" width="4.140625" style="284" customWidth="1"/>
    <col min="5122" max="5122" width="25.140625" style="284" customWidth="1"/>
    <col min="5123" max="5123" width="7.140625" style="284" customWidth="1"/>
    <col min="5124" max="5124" width="8" style="284" customWidth="1"/>
    <col min="5125" max="5125" width="11.5703125" style="284" customWidth="1"/>
    <col min="5126" max="5126" width="10.28515625" style="284" customWidth="1"/>
    <col min="5127" max="5127" width="14.28515625" style="284" customWidth="1"/>
    <col min="5128" max="5129" width="14.42578125" style="284" customWidth="1"/>
    <col min="5130" max="5130" width="16.5703125" style="284" customWidth="1"/>
    <col min="5131" max="5375" width="9.140625" style="284" customWidth="1"/>
    <col min="5376" max="5376" width="17.140625" style="284"/>
    <col min="5377" max="5377" width="4.140625" style="284" customWidth="1"/>
    <col min="5378" max="5378" width="25.140625" style="284" customWidth="1"/>
    <col min="5379" max="5379" width="7.140625" style="284" customWidth="1"/>
    <col min="5380" max="5380" width="8" style="284" customWidth="1"/>
    <col min="5381" max="5381" width="11.5703125" style="284" customWidth="1"/>
    <col min="5382" max="5382" width="10.28515625" style="284" customWidth="1"/>
    <col min="5383" max="5383" width="14.28515625" style="284" customWidth="1"/>
    <col min="5384" max="5385" width="14.42578125" style="284" customWidth="1"/>
    <col min="5386" max="5386" width="16.5703125" style="284" customWidth="1"/>
    <col min="5387" max="5631" width="9.140625" style="284" customWidth="1"/>
    <col min="5632" max="5632" width="17.140625" style="284"/>
    <col min="5633" max="5633" width="4.140625" style="284" customWidth="1"/>
    <col min="5634" max="5634" width="25.140625" style="284" customWidth="1"/>
    <col min="5635" max="5635" width="7.140625" style="284" customWidth="1"/>
    <col min="5636" max="5636" width="8" style="284" customWidth="1"/>
    <col min="5637" max="5637" width="11.5703125" style="284" customWidth="1"/>
    <col min="5638" max="5638" width="10.28515625" style="284" customWidth="1"/>
    <col min="5639" max="5639" width="14.28515625" style="284" customWidth="1"/>
    <col min="5640" max="5641" width="14.42578125" style="284" customWidth="1"/>
    <col min="5642" max="5642" width="16.5703125" style="284" customWidth="1"/>
    <col min="5643" max="5887" width="9.140625" style="284" customWidth="1"/>
    <col min="5888" max="5888" width="17.140625" style="284"/>
    <col min="5889" max="5889" width="4.140625" style="284" customWidth="1"/>
    <col min="5890" max="5890" width="25.140625" style="284" customWidth="1"/>
    <col min="5891" max="5891" width="7.140625" style="284" customWidth="1"/>
    <col min="5892" max="5892" width="8" style="284" customWidth="1"/>
    <col min="5893" max="5893" width="11.5703125" style="284" customWidth="1"/>
    <col min="5894" max="5894" width="10.28515625" style="284" customWidth="1"/>
    <col min="5895" max="5895" width="14.28515625" style="284" customWidth="1"/>
    <col min="5896" max="5897" width="14.42578125" style="284" customWidth="1"/>
    <col min="5898" max="5898" width="16.5703125" style="284" customWidth="1"/>
    <col min="5899" max="6143" width="9.140625" style="284" customWidth="1"/>
    <col min="6144" max="6144" width="17.140625" style="284"/>
    <col min="6145" max="6145" width="4.140625" style="284" customWidth="1"/>
    <col min="6146" max="6146" width="25.140625" style="284" customWidth="1"/>
    <col min="6147" max="6147" width="7.140625" style="284" customWidth="1"/>
    <col min="6148" max="6148" width="8" style="284" customWidth="1"/>
    <col min="6149" max="6149" width="11.5703125" style="284" customWidth="1"/>
    <col min="6150" max="6150" width="10.28515625" style="284" customWidth="1"/>
    <col min="6151" max="6151" width="14.28515625" style="284" customWidth="1"/>
    <col min="6152" max="6153" width="14.42578125" style="284" customWidth="1"/>
    <col min="6154" max="6154" width="16.5703125" style="284" customWidth="1"/>
    <col min="6155" max="6399" width="9.140625" style="284" customWidth="1"/>
    <col min="6400" max="6400" width="17.140625" style="284"/>
    <col min="6401" max="6401" width="4.140625" style="284" customWidth="1"/>
    <col min="6402" max="6402" width="25.140625" style="284" customWidth="1"/>
    <col min="6403" max="6403" width="7.140625" style="284" customWidth="1"/>
    <col min="6404" max="6404" width="8" style="284" customWidth="1"/>
    <col min="6405" max="6405" width="11.5703125" style="284" customWidth="1"/>
    <col min="6406" max="6406" width="10.28515625" style="284" customWidth="1"/>
    <col min="6407" max="6407" width="14.28515625" style="284" customWidth="1"/>
    <col min="6408" max="6409" width="14.42578125" style="284" customWidth="1"/>
    <col min="6410" max="6410" width="16.5703125" style="284" customWidth="1"/>
    <col min="6411" max="6655" width="9.140625" style="284" customWidth="1"/>
    <col min="6656" max="6656" width="17.140625" style="284"/>
    <col min="6657" max="6657" width="4.140625" style="284" customWidth="1"/>
    <col min="6658" max="6658" width="25.140625" style="284" customWidth="1"/>
    <col min="6659" max="6659" width="7.140625" style="284" customWidth="1"/>
    <col min="6660" max="6660" width="8" style="284" customWidth="1"/>
    <col min="6661" max="6661" width="11.5703125" style="284" customWidth="1"/>
    <col min="6662" max="6662" width="10.28515625" style="284" customWidth="1"/>
    <col min="6663" max="6663" width="14.28515625" style="284" customWidth="1"/>
    <col min="6664" max="6665" width="14.42578125" style="284" customWidth="1"/>
    <col min="6666" max="6666" width="16.5703125" style="284" customWidth="1"/>
    <col min="6667" max="6911" width="9.140625" style="284" customWidth="1"/>
    <col min="6912" max="6912" width="17.140625" style="284"/>
    <col min="6913" max="6913" width="4.140625" style="284" customWidth="1"/>
    <col min="6914" max="6914" width="25.140625" style="284" customWidth="1"/>
    <col min="6915" max="6915" width="7.140625" style="284" customWidth="1"/>
    <col min="6916" max="6916" width="8" style="284" customWidth="1"/>
    <col min="6917" max="6917" width="11.5703125" style="284" customWidth="1"/>
    <col min="6918" max="6918" width="10.28515625" style="284" customWidth="1"/>
    <col min="6919" max="6919" width="14.28515625" style="284" customWidth="1"/>
    <col min="6920" max="6921" width="14.42578125" style="284" customWidth="1"/>
    <col min="6922" max="6922" width="16.5703125" style="284" customWidth="1"/>
    <col min="6923" max="7167" width="9.140625" style="284" customWidth="1"/>
    <col min="7168" max="7168" width="17.140625" style="284"/>
    <col min="7169" max="7169" width="4.140625" style="284" customWidth="1"/>
    <col min="7170" max="7170" width="25.140625" style="284" customWidth="1"/>
    <col min="7171" max="7171" width="7.140625" style="284" customWidth="1"/>
    <col min="7172" max="7172" width="8" style="284" customWidth="1"/>
    <col min="7173" max="7173" width="11.5703125" style="284" customWidth="1"/>
    <col min="7174" max="7174" width="10.28515625" style="284" customWidth="1"/>
    <col min="7175" max="7175" width="14.28515625" style="284" customWidth="1"/>
    <col min="7176" max="7177" width="14.42578125" style="284" customWidth="1"/>
    <col min="7178" max="7178" width="16.5703125" style="284" customWidth="1"/>
    <col min="7179" max="7423" width="9.140625" style="284" customWidth="1"/>
    <col min="7424" max="7424" width="17.140625" style="284"/>
    <col min="7425" max="7425" width="4.140625" style="284" customWidth="1"/>
    <col min="7426" max="7426" width="25.140625" style="284" customWidth="1"/>
    <col min="7427" max="7427" width="7.140625" style="284" customWidth="1"/>
    <col min="7428" max="7428" width="8" style="284" customWidth="1"/>
    <col min="7429" max="7429" width="11.5703125" style="284" customWidth="1"/>
    <col min="7430" max="7430" width="10.28515625" style="284" customWidth="1"/>
    <col min="7431" max="7431" width="14.28515625" style="284" customWidth="1"/>
    <col min="7432" max="7433" width="14.42578125" style="284" customWidth="1"/>
    <col min="7434" max="7434" width="16.5703125" style="284" customWidth="1"/>
    <col min="7435" max="7679" width="9.140625" style="284" customWidth="1"/>
    <col min="7680" max="7680" width="17.140625" style="284"/>
    <col min="7681" max="7681" width="4.140625" style="284" customWidth="1"/>
    <col min="7682" max="7682" width="25.140625" style="284" customWidth="1"/>
    <col min="7683" max="7683" width="7.140625" style="284" customWidth="1"/>
    <col min="7684" max="7684" width="8" style="284" customWidth="1"/>
    <col min="7685" max="7685" width="11.5703125" style="284" customWidth="1"/>
    <col min="7686" max="7686" width="10.28515625" style="284" customWidth="1"/>
    <col min="7687" max="7687" width="14.28515625" style="284" customWidth="1"/>
    <col min="7688" max="7689" width="14.42578125" style="284" customWidth="1"/>
    <col min="7690" max="7690" width="16.5703125" style="284" customWidth="1"/>
    <col min="7691" max="7935" width="9.140625" style="284" customWidth="1"/>
    <col min="7936" max="7936" width="17.140625" style="284"/>
    <col min="7937" max="7937" width="4.140625" style="284" customWidth="1"/>
    <col min="7938" max="7938" width="25.140625" style="284" customWidth="1"/>
    <col min="7939" max="7939" width="7.140625" style="284" customWidth="1"/>
    <col min="7940" max="7940" width="8" style="284" customWidth="1"/>
    <col min="7941" max="7941" width="11.5703125" style="284" customWidth="1"/>
    <col min="7942" max="7942" width="10.28515625" style="284" customWidth="1"/>
    <col min="7943" max="7943" width="14.28515625" style="284" customWidth="1"/>
    <col min="7944" max="7945" width="14.42578125" style="284" customWidth="1"/>
    <col min="7946" max="7946" width="16.5703125" style="284" customWidth="1"/>
    <col min="7947" max="8191" width="9.140625" style="284" customWidth="1"/>
    <col min="8192" max="8192" width="17.140625" style="284"/>
    <col min="8193" max="8193" width="4.140625" style="284" customWidth="1"/>
    <col min="8194" max="8194" width="25.140625" style="284" customWidth="1"/>
    <col min="8195" max="8195" width="7.140625" style="284" customWidth="1"/>
    <col min="8196" max="8196" width="8" style="284" customWidth="1"/>
    <col min="8197" max="8197" width="11.5703125" style="284" customWidth="1"/>
    <col min="8198" max="8198" width="10.28515625" style="284" customWidth="1"/>
    <col min="8199" max="8199" width="14.28515625" style="284" customWidth="1"/>
    <col min="8200" max="8201" width="14.42578125" style="284" customWidth="1"/>
    <col min="8202" max="8202" width="16.5703125" style="284" customWidth="1"/>
    <col min="8203" max="8447" width="9.140625" style="284" customWidth="1"/>
    <col min="8448" max="8448" width="17.140625" style="284"/>
    <col min="8449" max="8449" width="4.140625" style="284" customWidth="1"/>
    <col min="8450" max="8450" width="25.140625" style="284" customWidth="1"/>
    <col min="8451" max="8451" width="7.140625" style="284" customWidth="1"/>
    <col min="8452" max="8452" width="8" style="284" customWidth="1"/>
    <col min="8453" max="8453" width="11.5703125" style="284" customWidth="1"/>
    <col min="8454" max="8454" width="10.28515625" style="284" customWidth="1"/>
    <col min="8455" max="8455" width="14.28515625" style="284" customWidth="1"/>
    <col min="8456" max="8457" width="14.42578125" style="284" customWidth="1"/>
    <col min="8458" max="8458" width="16.5703125" style="284" customWidth="1"/>
    <col min="8459" max="8703" width="9.140625" style="284" customWidth="1"/>
    <col min="8704" max="8704" width="17.140625" style="284"/>
    <col min="8705" max="8705" width="4.140625" style="284" customWidth="1"/>
    <col min="8706" max="8706" width="25.140625" style="284" customWidth="1"/>
    <col min="8707" max="8707" width="7.140625" style="284" customWidth="1"/>
    <col min="8708" max="8708" width="8" style="284" customWidth="1"/>
    <col min="8709" max="8709" width="11.5703125" style="284" customWidth="1"/>
    <col min="8710" max="8710" width="10.28515625" style="284" customWidth="1"/>
    <col min="8711" max="8711" width="14.28515625" style="284" customWidth="1"/>
    <col min="8712" max="8713" width="14.42578125" style="284" customWidth="1"/>
    <col min="8714" max="8714" width="16.5703125" style="284" customWidth="1"/>
    <col min="8715" max="8959" width="9.140625" style="284" customWidth="1"/>
    <col min="8960" max="8960" width="17.140625" style="284"/>
    <col min="8961" max="8961" width="4.140625" style="284" customWidth="1"/>
    <col min="8962" max="8962" width="25.140625" style="284" customWidth="1"/>
    <col min="8963" max="8963" width="7.140625" style="284" customWidth="1"/>
    <col min="8964" max="8964" width="8" style="284" customWidth="1"/>
    <col min="8965" max="8965" width="11.5703125" style="284" customWidth="1"/>
    <col min="8966" max="8966" width="10.28515625" style="284" customWidth="1"/>
    <col min="8967" max="8967" width="14.28515625" style="284" customWidth="1"/>
    <col min="8968" max="8969" width="14.42578125" style="284" customWidth="1"/>
    <col min="8970" max="8970" width="16.5703125" style="284" customWidth="1"/>
    <col min="8971" max="9215" width="9.140625" style="284" customWidth="1"/>
    <col min="9216" max="9216" width="17.140625" style="284"/>
    <col min="9217" max="9217" width="4.140625" style="284" customWidth="1"/>
    <col min="9218" max="9218" width="25.140625" style="284" customWidth="1"/>
    <col min="9219" max="9219" width="7.140625" style="284" customWidth="1"/>
    <col min="9220" max="9220" width="8" style="284" customWidth="1"/>
    <col min="9221" max="9221" width="11.5703125" style="284" customWidth="1"/>
    <col min="9222" max="9222" width="10.28515625" style="284" customWidth="1"/>
    <col min="9223" max="9223" width="14.28515625" style="284" customWidth="1"/>
    <col min="9224" max="9225" width="14.42578125" style="284" customWidth="1"/>
    <col min="9226" max="9226" width="16.5703125" style="284" customWidth="1"/>
    <col min="9227" max="9471" width="9.140625" style="284" customWidth="1"/>
    <col min="9472" max="9472" width="17.140625" style="284"/>
    <col min="9473" max="9473" width="4.140625" style="284" customWidth="1"/>
    <col min="9474" max="9474" width="25.140625" style="284" customWidth="1"/>
    <col min="9475" max="9475" width="7.140625" style="284" customWidth="1"/>
    <col min="9476" max="9476" width="8" style="284" customWidth="1"/>
    <col min="9477" max="9477" width="11.5703125" style="284" customWidth="1"/>
    <col min="9478" max="9478" width="10.28515625" style="284" customWidth="1"/>
    <col min="9479" max="9479" width="14.28515625" style="284" customWidth="1"/>
    <col min="9480" max="9481" width="14.42578125" style="284" customWidth="1"/>
    <col min="9482" max="9482" width="16.5703125" style="284" customWidth="1"/>
    <col min="9483" max="9727" width="9.140625" style="284" customWidth="1"/>
    <col min="9728" max="9728" width="17.140625" style="284"/>
    <col min="9729" max="9729" width="4.140625" style="284" customWidth="1"/>
    <col min="9730" max="9730" width="25.140625" style="284" customWidth="1"/>
    <col min="9731" max="9731" width="7.140625" style="284" customWidth="1"/>
    <col min="9732" max="9732" width="8" style="284" customWidth="1"/>
    <col min="9733" max="9733" width="11.5703125" style="284" customWidth="1"/>
    <col min="9734" max="9734" width="10.28515625" style="284" customWidth="1"/>
    <col min="9735" max="9735" width="14.28515625" style="284" customWidth="1"/>
    <col min="9736" max="9737" width="14.42578125" style="284" customWidth="1"/>
    <col min="9738" max="9738" width="16.5703125" style="284" customWidth="1"/>
    <col min="9739" max="9983" width="9.140625" style="284" customWidth="1"/>
    <col min="9984" max="9984" width="17.140625" style="284"/>
    <col min="9985" max="9985" width="4.140625" style="284" customWidth="1"/>
    <col min="9986" max="9986" width="25.140625" style="284" customWidth="1"/>
    <col min="9987" max="9987" width="7.140625" style="284" customWidth="1"/>
    <col min="9988" max="9988" width="8" style="284" customWidth="1"/>
    <col min="9989" max="9989" width="11.5703125" style="284" customWidth="1"/>
    <col min="9990" max="9990" width="10.28515625" style="284" customWidth="1"/>
    <col min="9991" max="9991" width="14.28515625" style="284" customWidth="1"/>
    <col min="9992" max="9993" width="14.42578125" style="284" customWidth="1"/>
    <col min="9994" max="9994" width="16.5703125" style="284" customWidth="1"/>
    <col min="9995" max="10239" width="9.140625" style="284" customWidth="1"/>
    <col min="10240" max="10240" width="17.140625" style="284"/>
    <col min="10241" max="10241" width="4.140625" style="284" customWidth="1"/>
    <col min="10242" max="10242" width="25.140625" style="284" customWidth="1"/>
    <col min="10243" max="10243" width="7.140625" style="284" customWidth="1"/>
    <col min="10244" max="10244" width="8" style="284" customWidth="1"/>
    <col min="10245" max="10245" width="11.5703125" style="284" customWidth="1"/>
    <col min="10246" max="10246" width="10.28515625" style="284" customWidth="1"/>
    <col min="10247" max="10247" width="14.28515625" style="284" customWidth="1"/>
    <col min="10248" max="10249" width="14.42578125" style="284" customWidth="1"/>
    <col min="10250" max="10250" width="16.5703125" style="284" customWidth="1"/>
    <col min="10251" max="10495" width="9.140625" style="284" customWidth="1"/>
    <col min="10496" max="10496" width="17.140625" style="284"/>
    <col min="10497" max="10497" width="4.140625" style="284" customWidth="1"/>
    <col min="10498" max="10498" width="25.140625" style="284" customWidth="1"/>
    <col min="10499" max="10499" width="7.140625" style="284" customWidth="1"/>
    <col min="10500" max="10500" width="8" style="284" customWidth="1"/>
    <col min="10501" max="10501" width="11.5703125" style="284" customWidth="1"/>
    <col min="10502" max="10502" width="10.28515625" style="284" customWidth="1"/>
    <col min="10503" max="10503" width="14.28515625" style="284" customWidth="1"/>
    <col min="10504" max="10505" width="14.42578125" style="284" customWidth="1"/>
    <col min="10506" max="10506" width="16.5703125" style="284" customWidth="1"/>
    <col min="10507" max="10751" width="9.140625" style="284" customWidth="1"/>
    <col min="10752" max="10752" width="17.140625" style="284"/>
    <col min="10753" max="10753" width="4.140625" style="284" customWidth="1"/>
    <col min="10754" max="10754" width="25.140625" style="284" customWidth="1"/>
    <col min="10755" max="10755" width="7.140625" style="284" customWidth="1"/>
    <col min="10756" max="10756" width="8" style="284" customWidth="1"/>
    <col min="10757" max="10757" width="11.5703125" style="284" customWidth="1"/>
    <col min="10758" max="10758" width="10.28515625" style="284" customWidth="1"/>
    <col min="10759" max="10759" width="14.28515625" style="284" customWidth="1"/>
    <col min="10760" max="10761" width="14.42578125" style="284" customWidth="1"/>
    <col min="10762" max="10762" width="16.5703125" style="284" customWidth="1"/>
    <col min="10763" max="11007" width="9.140625" style="284" customWidth="1"/>
    <col min="11008" max="11008" width="17.140625" style="284"/>
    <col min="11009" max="11009" width="4.140625" style="284" customWidth="1"/>
    <col min="11010" max="11010" width="25.140625" style="284" customWidth="1"/>
    <col min="11011" max="11011" width="7.140625" style="284" customWidth="1"/>
    <col min="11012" max="11012" width="8" style="284" customWidth="1"/>
    <col min="11013" max="11013" width="11.5703125" style="284" customWidth="1"/>
    <col min="11014" max="11014" width="10.28515625" style="284" customWidth="1"/>
    <col min="11015" max="11015" width="14.28515625" style="284" customWidth="1"/>
    <col min="11016" max="11017" width="14.42578125" style="284" customWidth="1"/>
    <col min="11018" max="11018" width="16.5703125" style="284" customWidth="1"/>
    <col min="11019" max="11263" width="9.140625" style="284" customWidth="1"/>
    <col min="11264" max="11264" width="17.140625" style="284"/>
    <col min="11265" max="11265" width="4.140625" style="284" customWidth="1"/>
    <col min="11266" max="11266" width="25.140625" style="284" customWidth="1"/>
    <col min="11267" max="11267" width="7.140625" style="284" customWidth="1"/>
    <col min="11268" max="11268" width="8" style="284" customWidth="1"/>
    <col min="11269" max="11269" width="11.5703125" style="284" customWidth="1"/>
    <col min="11270" max="11270" width="10.28515625" style="284" customWidth="1"/>
    <col min="11271" max="11271" width="14.28515625" style="284" customWidth="1"/>
    <col min="11272" max="11273" width="14.42578125" style="284" customWidth="1"/>
    <col min="11274" max="11274" width="16.5703125" style="284" customWidth="1"/>
    <col min="11275" max="11519" width="9.140625" style="284" customWidth="1"/>
    <col min="11520" max="11520" width="17.140625" style="284"/>
    <col min="11521" max="11521" width="4.140625" style="284" customWidth="1"/>
    <col min="11522" max="11522" width="25.140625" style="284" customWidth="1"/>
    <col min="11523" max="11523" width="7.140625" style="284" customWidth="1"/>
    <col min="11524" max="11524" width="8" style="284" customWidth="1"/>
    <col min="11525" max="11525" width="11.5703125" style="284" customWidth="1"/>
    <col min="11526" max="11526" width="10.28515625" style="284" customWidth="1"/>
    <col min="11527" max="11527" width="14.28515625" style="284" customWidth="1"/>
    <col min="11528" max="11529" width="14.42578125" style="284" customWidth="1"/>
    <col min="11530" max="11530" width="16.5703125" style="284" customWidth="1"/>
    <col min="11531" max="11775" width="9.140625" style="284" customWidth="1"/>
    <col min="11776" max="11776" width="17.140625" style="284"/>
    <col min="11777" max="11777" width="4.140625" style="284" customWidth="1"/>
    <col min="11778" max="11778" width="25.140625" style="284" customWidth="1"/>
    <col min="11779" max="11779" width="7.140625" style="284" customWidth="1"/>
    <col min="11780" max="11780" width="8" style="284" customWidth="1"/>
    <col min="11781" max="11781" width="11.5703125" style="284" customWidth="1"/>
    <col min="11782" max="11782" width="10.28515625" style="284" customWidth="1"/>
    <col min="11783" max="11783" width="14.28515625" style="284" customWidth="1"/>
    <col min="11784" max="11785" width="14.42578125" style="284" customWidth="1"/>
    <col min="11786" max="11786" width="16.5703125" style="284" customWidth="1"/>
    <col min="11787" max="12031" width="9.140625" style="284" customWidth="1"/>
    <col min="12032" max="12032" width="17.140625" style="284"/>
    <col min="12033" max="12033" width="4.140625" style="284" customWidth="1"/>
    <col min="12034" max="12034" width="25.140625" style="284" customWidth="1"/>
    <col min="12035" max="12035" width="7.140625" style="284" customWidth="1"/>
    <col min="12036" max="12036" width="8" style="284" customWidth="1"/>
    <col min="12037" max="12037" width="11.5703125" style="284" customWidth="1"/>
    <col min="12038" max="12038" width="10.28515625" style="284" customWidth="1"/>
    <col min="12039" max="12039" width="14.28515625" style="284" customWidth="1"/>
    <col min="12040" max="12041" width="14.42578125" style="284" customWidth="1"/>
    <col min="12042" max="12042" width="16.5703125" style="284" customWidth="1"/>
    <col min="12043" max="12287" width="9.140625" style="284" customWidth="1"/>
    <col min="12288" max="12288" width="17.140625" style="284"/>
    <col min="12289" max="12289" width="4.140625" style="284" customWidth="1"/>
    <col min="12290" max="12290" width="25.140625" style="284" customWidth="1"/>
    <col min="12291" max="12291" width="7.140625" style="284" customWidth="1"/>
    <col min="12292" max="12292" width="8" style="284" customWidth="1"/>
    <col min="12293" max="12293" width="11.5703125" style="284" customWidth="1"/>
    <col min="12294" max="12294" width="10.28515625" style="284" customWidth="1"/>
    <col min="12295" max="12295" width="14.28515625" style="284" customWidth="1"/>
    <col min="12296" max="12297" width="14.42578125" style="284" customWidth="1"/>
    <col min="12298" max="12298" width="16.5703125" style="284" customWidth="1"/>
    <col min="12299" max="12543" width="9.140625" style="284" customWidth="1"/>
    <col min="12544" max="12544" width="17.140625" style="284"/>
    <col min="12545" max="12545" width="4.140625" style="284" customWidth="1"/>
    <col min="12546" max="12546" width="25.140625" style="284" customWidth="1"/>
    <col min="12547" max="12547" width="7.140625" style="284" customWidth="1"/>
    <col min="12548" max="12548" width="8" style="284" customWidth="1"/>
    <col min="12549" max="12549" width="11.5703125" style="284" customWidth="1"/>
    <col min="12550" max="12550" width="10.28515625" style="284" customWidth="1"/>
    <col min="12551" max="12551" width="14.28515625" style="284" customWidth="1"/>
    <col min="12552" max="12553" width="14.42578125" style="284" customWidth="1"/>
    <col min="12554" max="12554" width="16.5703125" style="284" customWidth="1"/>
    <col min="12555" max="12799" width="9.140625" style="284" customWidth="1"/>
    <col min="12800" max="12800" width="17.140625" style="284"/>
    <col min="12801" max="12801" width="4.140625" style="284" customWidth="1"/>
    <col min="12802" max="12802" width="25.140625" style="284" customWidth="1"/>
    <col min="12803" max="12803" width="7.140625" style="284" customWidth="1"/>
    <col min="12804" max="12804" width="8" style="284" customWidth="1"/>
    <col min="12805" max="12805" width="11.5703125" style="284" customWidth="1"/>
    <col min="12806" max="12806" width="10.28515625" style="284" customWidth="1"/>
    <col min="12807" max="12807" width="14.28515625" style="284" customWidth="1"/>
    <col min="12808" max="12809" width="14.42578125" style="284" customWidth="1"/>
    <col min="12810" max="12810" width="16.5703125" style="284" customWidth="1"/>
    <col min="12811" max="13055" width="9.140625" style="284" customWidth="1"/>
    <col min="13056" max="13056" width="17.140625" style="284"/>
    <col min="13057" max="13057" width="4.140625" style="284" customWidth="1"/>
    <col min="13058" max="13058" width="25.140625" style="284" customWidth="1"/>
    <col min="13059" max="13059" width="7.140625" style="284" customWidth="1"/>
    <col min="13060" max="13060" width="8" style="284" customWidth="1"/>
    <col min="13061" max="13061" width="11.5703125" style="284" customWidth="1"/>
    <col min="13062" max="13062" width="10.28515625" style="284" customWidth="1"/>
    <col min="13063" max="13063" width="14.28515625" style="284" customWidth="1"/>
    <col min="13064" max="13065" width="14.42578125" style="284" customWidth="1"/>
    <col min="13066" max="13066" width="16.5703125" style="284" customWidth="1"/>
    <col min="13067" max="13311" width="9.140625" style="284" customWidth="1"/>
    <col min="13312" max="13312" width="17.140625" style="284"/>
    <col min="13313" max="13313" width="4.140625" style="284" customWidth="1"/>
    <col min="13314" max="13314" width="25.140625" style="284" customWidth="1"/>
    <col min="13315" max="13315" width="7.140625" style="284" customWidth="1"/>
    <col min="13316" max="13316" width="8" style="284" customWidth="1"/>
    <col min="13317" max="13317" width="11.5703125" style="284" customWidth="1"/>
    <col min="13318" max="13318" width="10.28515625" style="284" customWidth="1"/>
    <col min="13319" max="13319" width="14.28515625" style="284" customWidth="1"/>
    <col min="13320" max="13321" width="14.42578125" style="284" customWidth="1"/>
    <col min="13322" max="13322" width="16.5703125" style="284" customWidth="1"/>
    <col min="13323" max="13567" width="9.140625" style="284" customWidth="1"/>
    <col min="13568" max="13568" width="17.140625" style="284"/>
    <col min="13569" max="13569" width="4.140625" style="284" customWidth="1"/>
    <col min="13570" max="13570" width="25.140625" style="284" customWidth="1"/>
    <col min="13571" max="13571" width="7.140625" style="284" customWidth="1"/>
    <col min="13572" max="13572" width="8" style="284" customWidth="1"/>
    <col min="13573" max="13573" width="11.5703125" style="284" customWidth="1"/>
    <col min="13574" max="13574" width="10.28515625" style="284" customWidth="1"/>
    <col min="13575" max="13575" width="14.28515625" style="284" customWidth="1"/>
    <col min="13576" max="13577" width="14.42578125" style="284" customWidth="1"/>
    <col min="13578" max="13578" width="16.5703125" style="284" customWidth="1"/>
    <col min="13579" max="13823" width="9.140625" style="284" customWidth="1"/>
    <col min="13824" max="13824" width="17.140625" style="284"/>
    <col min="13825" max="13825" width="4.140625" style="284" customWidth="1"/>
    <col min="13826" max="13826" width="25.140625" style="284" customWidth="1"/>
    <col min="13827" max="13827" width="7.140625" style="284" customWidth="1"/>
    <col min="13828" max="13828" width="8" style="284" customWidth="1"/>
    <col min="13829" max="13829" width="11.5703125" style="284" customWidth="1"/>
    <col min="13830" max="13830" width="10.28515625" style="284" customWidth="1"/>
    <col min="13831" max="13831" width="14.28515625" style="284" customWidth="1"/>
    <col min="13832" max="13833" width="14.42578125" style="284" customWidth="1"/>
    <col min="13834" max="13834" width="16.5703125" style="284" customWidth="1"/>
    <col min="13835" max="14079" width="9.140625" style="284" customWidth="1"/>
    <col min="14080" max="14080" width="17.140625" style="284"/>
    <col min="14081" max="14081" width="4.140625" style="284" customWidth="1"/>
    <col min="14082" max="14082" width="25.140625" style="284" customWidth="1"/>
    <col min="14083" max="14083" width="7.140625" style="284" customWidth="1"/>
    <col min="14084" max="14084" width="8" style="284" customWidth="1"/>
    <col min="14085" max="14085" width="11.5703125" style="284" customWidth="1"/>
    <col min="14086" max="14086" width="10.28515625" style="284" customWidth="1"/>
    <col min="14087" max="14087" width="14.28515625" style="284" customWidth="1"/>
    <col min="14088" max="14089" width="14.42578125" style="284" customWidth="1"/>
    <col min="14090" max="14090" width="16.5703125" style="284" customWidth="1"/>
    <col min="14091" max="14335" width="9.140625" style="284" customWidth="1"/>
    <col min="14336" max="14336" width="17.140625" style="284"/>
    <col min="14337" max="14337" width="4.140625" style="284" customWidth="1"/>
    <col min="14338" max="14338" width="25.140625" style="284" customWidth="1"/>
    <col min="14339" max="14339" width="7.140625" style="284" customWidth="1"/>
    <col min="14340" max="14340" width="8" style="284" customWidth="1"/>
    <col min="14341" max="14341" width="11.5703125" style="284" customWidth="1"/>
    <col min="14342" max="14342" width="10.28515625" style="284" customWidth="1"/>
    <col min="14343" max="14343" width="14.28515625" style="284" customWidth="1"/>
    <col min="14344" max="14345" width="14.42578125" style="284" customWidth="1"/>
    <col min="14346" max="14346" width="16.5703125" style="284" customWidth="1"/>
    <col min="14347" max="14591" width="9.140625" style="284" customWidth="1"/>
    <col min="14592" max="14592" width="17.140625" style="284"/>
    <col min="14593" max="14593" width="4.140625" style="284" customWidth="1"/>
    <col min="14594" max="14594" width="25.140625" style="284" customWidth="1"/>
    <col min="14595" max="14595" width="7.140625" style="284" customWidth="1"/>
    <col min="14596" max="14596" width="8" style="284" customWidth="1"/>
    <col min="14597" max="14597" width="11.5703125" style="284" customWidth="1"/>
    <col min="14598" max="14598" width="10.28515625" style="284" customWidth="1"/>
    <col min="14599" max="14599" width="14.28515625" style="284" customWidth="1"/>
    <col min="14600" max="14601" width="14.42578125" style="284" customWidth="1"/>
    <col min="14602" max="14602" width="16.5703125" style="284" customWidth="1"/>
    <col min="14603" max="14847" width="9.140625" style="284" customWidth="1"/>
    <col min="14848" max="14848" width="17.140625" style="284"/>
    <col min="14849" max="14849" width="4.140625" style="284" customWidth="1"/>
    <col min="14850" max="14850" width="25.140625" style="284" customWidth="1"/>
    <col min="14851" max="14851" width="7.140625" style="284" customWidth="1"/>
    <col min="14852" max="14852" width="8" style="284" customWidth="1"/>
    <col min="14853" max="14853" width="11.5703125" style="284" customWidth="1"/>
    <col min="14854" max="14854" width="10.28515625" style="284" customWidth="1"/>
    <col min="14855" max="14855" width="14.28515625" style="284" customWidth="1"/>
    <col min="14856" max="14857" width="14.42578125" style="284" customWidth="1"/>
    <col min="14858" max="14858" width="16.5703125" style="284" customWidth="1"/>
    <col min="14859" max="15103" width="9.140625" style="284" customWidth="1"/>
    <col min="15104" max="15104" width="17.140625" style="284"/>
    <col min="15105" max="15105" width="4.140625" style="284" customWidth="1"/>
    <col min="15106" max="15106" width="25.140625" style="284" customWidth="1"/>
    <col min="15107" max="15107" width="7.140625" style="284" customWidth="1"/>
    <col min="15108" max="15108" width="8" style="284" customWidth="1"/>
    <col min="15109" max="15109" width="11.5703125" style="284" customWidth="1"/>
    <col min="15110" max="15110" width="10.28515625" style="284" customWidth="1"/>
    <col min="15111" max="15111" width="14.28515625" style="284" customWidth="1"/>
    <col min="15112" max="15113" width="14.42578125" style="284" customWidth="1"/>
    <col min="15114" max="15114" width="16.5703125" style="284" customWidth="1"/>
    <col min="15115" max="15359" width="9.140625" style="284" customWidth="1"/>
    <col min="15360" max="15360" width="17.140625" style="284"/>
    <col min="15361" max="15361" width="4.140625" style="284" customWidth="1"/>
    <col min="15362" max="15362" width="25.140625" style="284" customWidth="1"/>
    <col min="15363" max="15363" width="7.140625" style="284" customWidth="1"/>
    <col min="15364" max="15364" width="8" style="284" customWidth="1"/>
    <col min="15365" max="15365" width="11.5703125" style="284" customWidth="1"/>
    <col min="15366" max="15366" width="10.28515625" style="284" customWidth="1"/>
    <col min="15367" max="15367" width="14.28515625" style="284" customWidth="1"/>
    <col min="15368" max="15369" width="14.42578125" style="284" customWidth="1"/>
    <col min="15370" max="15370" width="16.5703125" style="284" customWidth="1"/>
    <col min="15371" max="15615" width="9.140625" style="284" customWidth="1"/>
    <col min="15616" max="15616" width="17.140625" style="284"/>
    <col min="15617" max="15617" width="4.140625" style="284" customWidth="1"/>
    <col min="15618" max="15618" width="25.140625" style="284" customWidth="1"/>
    <col min="15619" max="15619" width="7.140625" style="284" customWidth="1"/>
    <col min="15620" max="15620" width="8" style="284" customWidth="1"/>
    <col min="15621" max="15621" width="11.5703125" style="284" customWidth="1"/>
    <col min="15622" max="15622" width="10.28515625" style="284" customWidth="1"/>
    <col min="15623" max="15623" width="14.28515625" style="284" customWidth="1"/>
    <col min="15624" max="15625" width="14.42578125" style="284" customWidth="1"/>
    <col min="15626" max="15626" width="16.5703125" style="284" customWidth="1"/>
    <col min="15627" max="15871" width="9.140625" style="284" customWidth="1"/>
    <col min="15872" max="15872" width="17.140625" style="284"/>
    <col min="15873" max="15873" width="4.140625" style="284" customWidth="1"/>
    <col min="15874" max="15874" width="25.140625" style="284" customWidth="1"/>
    <col min="15875" max="15875" width="7.140625" style="284" customWidth="1"/>
    <col min="15876" max="15876" width="8" style="284" customWidth="1"/>
    <col min="15877" max="15877" width="11.5703125" style="284" customWidth="1"/>
    <col min="15878" max="15878" width="10.28515625" style="284" customWidth="1"/>
    <col min="15879" max="15879" width="14.28515625" style="284" customWidth="1"/>
    <col min="15880" max="15881" width="14.42578125" style="284" customWidth="1"/>
    <col min="15882" max="15882" width="16.5703125" style="284" customWidth="1"/>
    <col min="15883" max="16127" width="9.140625" style="284" customWidth="1"/>
    <col min="16128" max="16128" width="17.140625" style="284"/>
    <col min="16129" max="16129" width="4.140625" style="284" customWidth="1"/>
    <col min="16130" max="16130" width="25.140625" style="284" customWidth="1"/>
    <col min="16131" max="16131" width="7.140625" style="284" customWidth="1"/>
    <col min="16132" max="16132" width="8" style="284" customWidth="1"/>
    <col min="16133" max="16133" width="11.5703125" style="284" customWidth="1"/>
    <col min="16134" max="16134" width="10.28515625" style="284" customWidth="1"/>
    <col min="16135" max="16135" width="14.28515625" style="284" customWidth="1"/>
    <col min="16136" max="16137" width="14.42578125" style="284" customWidth="1"/>
    <col min="16138" max="16138" width="16.5703125" style="284" customWidth="1"/>
    <col min="16139" max="16383" width="9.140625" style="284" customWidth="1"/>
    <col min="16384" max="16384" width="17.140625" style="284"/>
  </cols>
  <sheetData>
    <row r="1" spans="1:256" x14ac:dyDescent="0.2">
      <c r="G1" s="499" t="s">
        <v>463</v>
      </c>
      <c r="H1" s="499"/>
      <c r="I1" s="499"/>
      <c r="J1" s="499"/>
    </row>
    <row r="2" spans="1:256" x14ac:dyDescent="0.2">
      <c r="G2" s="499"/>
      <c r="H2" s="499"/>
      <c r="I2" s="499"/>
      <c r="J2" s="499"/>
    </row>
    <row r="3" spans="1:256" x14ac:dyDescent="0.2">
      <c r="J3" s="283"/>
    </row>
    <row r="4" spans="1:256" ht="15.75" x14ac:dyDescent="0.2">
      <c r="A4" s="500" t="s">
        <v>141</v>
      </c>
      <c r="B4" s="500"/>
      <c r="C4" s="500"/>
      <c r="D4" s="500"/>
      <c r="E4" s="500"/>
      <c r="F4" s="500"/>
      <c r="G4" s="500"/>
      <c r="H4" s="500"/>
      <c r="I4" s="500"/>
      <c r="J4" s="500"/>
    </row>
    <row r="5" spans="1:256" ht="15" x14ac:dyDescent="0.2">
      <c r="A5" s="501" t="s">
        <v>438</v>
      </c>
      <c r="B5" s="501"/>
      <c r="C5" s="501"/>
      <c r="D5" s="501"/>
      <c r="E5" s="501"/>
      <c r="F5" s="501"/>
      <c r="G5" s="501"/>
      <c r="H5" s="501"/>
      <c r="I5" s="501"/>
      <c r="J5" s="501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  <c r="IQ5" s="285"/>
      <c r="IR5" s="285"/>
      <c r="IS5" s="285"/>
      <c r="IT5" s="285"/>
      <c r="IU5" s="285"/>
      <c r="IV5" s="285"/>
    </row>
    <row r="6" spans="1:256" ht="15" x14ac:dyDescent="0.2">
      <c r="A6" s="501" t="s">
        <v>460</v>
      </c>
      <c r="B6" s="501"/>
      <c r="C6" s="501"/>
      <c r="D6" s="501"/>
      <c r="E6" s="501"/>
      <c r="F6" s="501"/>
      <c r="G6" s="501"/>
      <c r="H6" s="501"/>
      <c r="I6" s="501"/>
      <c r="J6" s="501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/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/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  <c r="CM6" s="285"/>
      <c r="CN6" s="285"/>
      <c r="CO6" s="285"/>
      <c r="CP6" s="285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285"/>
      <c r="ET6" s="285"/>
      <c r="EU6" s="285"/>
      <c r="EV6" s="285"/>
      <c r="EW6" s="285"/>
      <c r="EX6" s="285"/>
      <c r="EY6" s="285"/>
      <c r="EZ6" s="285"/>
      <c r="FA6" s="285"/>
      <c r="FB6" s="285"/>
      <c r="FC6" s="285"/>
      <c r="FD6" s="285"/>
      <c r="FE6" s="285"/>
      <c r="FF6" s="285"/>
      <c r="FG6" s="285"/>
      <c r="FH6" s="285"/>
      <c r="FI6" s="285"/>
      <c r="FJ6" s="285"/>
      <c r="FK6" s="285"/>
      <c r="FL6" s="285"/>
      <c r="FM6" s="285"/>
      <c r="FN6" s="285"/>
      <c r="FO6" s="285"/>
      <c r="FP6" s="285"/>
      <c r="FQ6" s="285"/>
      <c r="FR6" s="285"/>
      <c r="FS6" s="285"/>
      <c r="FT6" s="285"/>
      <c r="FU6" s="285"/>
      <c r="FV6" s="285"/>
      <c r="FW6" s="285"/>
      <c r="FX6" s="285"/>
      <c r="FY6" s="285"/>
      <c r="FZ6" s="285"/>
      <c r="GA6" s="285"/>
      <c r="GB6" s="285"/>
      <c r="GC6" s="285"/>
      <c r="GD6" s="285"/>
      <c r="GE6" s="285"/>
      <c r="GF6" s="285"/>
      <c r="GG6" s="285"/>
      <c r="GH6" s="285"/>
      <c r="GI6" s="285"/>
      <c r="GJ6" s="285"/>
      <c r="GK6" s="285"/>
      <c r="GL6" s="285"/>
      <c r="GM6" s="285"/>
      <c r="GN6" s="285"/>
      <c r="GO6" s="285"/>
      <c r="GP6" s="285"/>
      <c r="GQ6" s="285"/>
      <c r="GR6" s="285"/>
      <c r="GS6" s="285"/>
      <c r="GT6" s="285"/>
      <c r="GU6" s="285"/>
      <c r="GV6" s="285"/>
      <c r="GW6" s="285"/>
      <c r="GX6" s="285"/>
      <c r="GY6" s="285"/>
      <c r="GZ6" s="285"/>
      <c r="HA6" s="285"/>
      <c r="HB6" s="285"/>
      <c r="HC6" s="285"/>
      <c r="HD6" s="285"/>
      <c r="HE6" s="285"/>
      <c r="HF6" s="285"/>
      <c r="HG6" s="285"/>
      <c r="HH6" s="285"/>
      <c r="HI6" s="285"/>
      <c r="HJ6" s="285"/>
      <c r="HK6" s="285"/>
      <c r="HL6" s="285"/>
      <c r="HM6" s="285"/>
      <c r="HN6" s="285"/>
      <c r="HO6" s="285"/>
      <c r="HP6" s="285"/>
      <c r="HQ6" s="285"/>
      <c r="HR6" s="285"/>
      <c r="HS6" s="285"/>
      <c r="HT6" s="285"/>
      <c r="HU6" s="285"/>
      <c r="HV6" s="285"/>
      <c r="HW6" s="285"/>
      <c r="HX6" s="285"/>
      <c r="HY6" s="285"/>
      <c r="HZ6" s="285"/>
      <c r="IA6" s="285"/>
      <c r="IB6" s="285"/>
      <c r="IC6" s="285"/>
      <c r="ID6" s="285"/>
      <c r="IE6" s="285"/>
      <c r="IF6" s="285"/>
      <c r="IG6" s="285"/>
      <c r="IH6" s="285"/>
      <c r="II6" s="285"/>
      <c r="IJ6" s="285"/>
      <c r="IK6" s="285"/>
      <c r="IL6" s="285"/>
      <c r="IM6" s="285"/>
      <c r="IN6" s="285"/>
      <c r="IO6" s="285"/>
      <c r="IP6" s="285"/>
      <c r="IQ6" s="285"/>
      <c r="IR6" s="285"/>
      <c r="IS6" s="285"/>
      <c r="IT6" s="285"/>
      <c r="IU6" s="285"/>
      <c r="IV6" s="285"/>
    </row>
    <row r="7" spans="1:256" ht="19.5" thickBot="1" x14ac:dyDescent="0.25">
      <c r="A7" s="405" t="s">
        <v>439</v>
      </c>
      <c r="C7" s="287"/>
      <c r="D7" s="287"/>
      <c r="E7" s="287"/>
      <c r="F7" s="286"/>
      <c r="G7" s="288"/>
      <c r="H7" s="288"/>
      <c r="I7" s="288"/>
      <c r="J7" s="289" t="s">
        <v>142</v>
      </c>
    </row>
    <row r="8" spans="1:256" ht="13.5" customHeight="1" thickBot="1" x14ac:dyDescent="0.25">
      <c r="A8" s="502" t="s">
        <v>15</v>
      </c>
      <c r="B8" s="504" t="s">
        <v>143</v>
      </c>
      <c r="C8" s="504" t="s">
        <v>144</v>
      </c>
      <c r="D8" s="504" t="s">
        <v>440</v>
      </c>
      <c r="E8" s="506" t="s">
        <v>145</v>
      </c>
      <c r="F8" s="508" t="s">
        <v>146</v>
      </c>
      <c r="G8" s="511" t="s">
        <v>441</v>
      </c>
      <c r="H8" s="512"/>
      <c r="I8" s="513"/>
      <c r="J8" s="504" t="s">
        <v>442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  <c r="CP8" s="290"/>
      <c r="CQ8" s="290"/>
      <c r="CR8" s="290"/>
      <c r="CS8" s="290"/>
      <c r="CT8" s="290"/>
      <c r="CU8" s="290"/>
      <c r="CV8" s="290"/>
      <c r="CW8" s="290"/>
      <c r="CX8" s="290"/>
      <c r="CY8" s="290"/>
      <c r="CZ8" s="290"/>
      <c r="DA8" s="290"/>
      <c r="DB8" s="290"/>
      <c r="DC8" s="290"/>
      <c r="DD8" s="290"/>
      <c r="DE8" s="290"/>
      <c r="DF8" s="290"/>
      <c r="DG8" s="290"/>
      <c r="DH8" s="290"/>
      <c r="DI8" s="290"/>
      <c r="DJ8" s="290"/>
      <c r="DK8" s="290"/>
      <c r="DL8" s="290"/>
      <c r="DM8" s="290"/>
      <c r="DN8" s="290"/>
      <c r="DO8" s="290"/>
      <c r="DP8" s="290"/>
      <c r="DQ8" s="290"/>
      <c r="DR8" s="290"/>
      <c r="DS8" s="290"/>
      <c r="DT8" s="290"/>
      <c r="DU8" s="290"/>
      <c r="DV8" s="290"/>
      <c r="DW8" s="290"/>
      <c r="DX8" s="290"/>
      <c r="DY8" s="290"/>
      <c r="DZ8" s="290"/>
      <c r="EA8" s="290"/>
      <c r="EB8" s="290"/>
      <c r="EC8" s="290"/>
      <c r="ED8" s="290"/>
      <c r="EE8" s="290"/>
      <c r="EF8" s="290"/>
      <c r="EG8" s="290"/>
      <c r="EH8" s="290"/>
      <c r="EI8" s="290"/>
      <c r="EJ8" s="290"/>
      <c r="EK8" s="290"/>
      <c r="EL8" s="290"/>
      <c r="EM8" s="290"/>
      <c r="EN8" s="290"/>
      <c r="EO8" s="290"/>
      <c r="EP8" s="290"/>
      <c r="EQ8" s="290"/>
      <c r="ER8" s="290"/>
      <c r="ES8" s="290"/>
      <c r="ET8" s="290"/>
      <c r="EU8" s="290"/>
      <c r="EV8" s="290"/>
      <c r="EW8" s="290"/>
      <c r="EX8" s="290"/>
      <c r="EY8" s="290"/>
      <c r="EZ8" s="290"/>
      <c r="FA8" s="290"/>
      <c r="FB8" s="290"/>
      <c r="FC8" s="290"/>
      <c r="FD8" s="290"/>
      <c r="FE8" s="290"/>
      <c r="FF8" s="290"/>
      <c r="FG8" s="290"/>
      <c r="FH8" s="290"/>
      <c r="FI8" s="290"/>
      <c r="FJ8" s="290"/>
      <c r="FK8" s="290"/>
      <c r="FL8" s="290"/>
      <c r="FM8" s="290"/>
      <c r="FN8" s="290"/>
      <c r="FO8" s="290"/>
      <c r="FP8" s="290"/>
      <c r="FQ8" s="290"/>
      <c r="FR8" s="290"/>
      <c r="FS8" s="290"/>
      <c r="FT8" s="290"/>
      <c r="FU8" s="290"/>
      <c r="FV8" s="290"/>
      <c r="FW8" s="290"/>
      <c r="FX8" s="290"/>
      <c r="FY8" s="290"/>
      <c r="FZ8" s="290"/>
      <c r="GA8" s="290"/>
      <c r="GB8" s="290"/>
      <c r="GC8" s="290"/>
      <c r="GD8" s="290"/>
      <c r="GE8" s="290"/>
      <c r="GF8" s="290"/>
      <c r="GG8" s="290"/>
      <c r="GH8" s="290"/>
      <c r="GI8" s="290"/>
      <c r="GJ8" s="290"/>
      <c r="GK8" s="290"/>
      <c r="GL8" s="290"/>
      <c r="GM8" s="290"/>
      <c r="GN8" s="290"/>
      <c r="GO8" s="290"/>
      <c r="GP8" s="290"/>
      <c r="GQ8" s="290"/>
      <c r="GR8" s="290"/>
      <c r="GS8" s="290"/>
      <c r="GT8" s="290"/>
      <c r="GU8" s="290"/>
      <c r="GV8" s="290"/>
      <c r="GW8" s="290"/>
      <c r="GX8" s="290"/>
      <c r="GY8" s="290"/>
      <c r="GZ8" s="290"/>
      <c r="HA8" s="290"/>
      <c r="HB8" s="290"/>
      <c r="HC8" s="290"/>
      <c r="HD8" s="290"/>
      <c r="HE8" s="290"/>
      <c r="HF8" s="290"/>
      <c r="HG8" s="290"/>
      <c r="HH8" s="290"/>
      <c r="HI8" s="290"/>
      <c r="HJ8" s="290"/>
      <c r="HK8" s="290"/>
      <c r="HL8" s="290"/>
      <c r="HM8" s="290"/>
      <c r="HN8" s="290"/>
      <c r="HO8" s="290"/>
      <c r="HP8" s="290"/>
      <c r="HQ8" s="290"/>
      <c r="HR8" s="290"/>
      <c r="HS8" s="290"/>
      <c r="HT8" s="290"/>
      <c r="HU8" s="290"/>
      <c r="HV8" s="290"/>
      <c r="HW8" s="290"/>
      <c r="HX8" s="290"/>
      <c r="HY8" s="290"/>
      <c r="HZ8" s="290"/>
      <c r="IA8" s="290"/>
      <c r="IB8" s="290"/>
      <c r="IC8" s="290"/>
      <c r="ID8" s="290"/>
      <c r="IE8" s="290"/>
      <c r="IF8" s="290"/>
      <c r="IG8" s="290"/>
      <c r="IH8" s="290"/>
      <c r="II8" s="290"/>
      <c r="IJ8" s="290"/>
      <c r="IK8" s="290"/>
      <c r="IL8" s="290"/>
      <c r="IM8" s="290"/>
      <c r="IN8" s="290"/>
      <c r="IO8" s="290"/>
      <c r="IP8" s="290"/>
      <c r="IQ8" s="290"/>
      <c r="IR8" s="290"/>
      <c r="IS8" s="290"/>
      <c r="IT8" s="290"/>
      <c r="IU8" s="290"/>
      <c r="IV8" s="290"/>
    </row>
    <row r="9" spans="1:256" ht="66" customHeight="1" thickBot="1" x14ac:dyDescent="0.25">
      <c r="A9" s="503"/>
      <c r="B9" s="505"/>
      <c r="C9" s="505"/>
      <c r="D9" s="505"/>
      <c r="E9" s="507"/>
      <c r="F9" s="509"/>
      <c r="G9" s="291" t="s">
        <v>443</v>
      </c>
      <c r="H9" s="291" t="s">
        <v>444</v>
      </c>
      <c r="I9" s="291" t="s">
        <v>445</v>
      </c>
      <c r="J9" s="505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  <c r="BB9" s="290"/>
      <c r="BC9" s="290"/>
      <c r="BD9" s="290"/>
      <c r="BE9" s="290"/>
      <c r="BF9" s="290"/>
      <c r="BG9" s="290"/>
      <c r="BH9" s="290"/>
      <c r="BI9" s="290"/>
      <c r="BJ9" s="290"/>
      <c r="BK9" s="290"/>
      <c r="BL9" s="290"/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  <c r="CP9" s="290"/>
      <c r="CQ9" s="290"/>
      <c r="CR9" s="290"/>
      <c r="CS9" s="290"/>
      <c r="CT9" s="290"/>
      <c r="CU9" s="290"/>
      <c r="CV9" s="290"/>
      <c r="CW9" s="290"/>
      <c r="CX9" s="290"/>
      <c r="CY9" s="290"/>
      <c r="CZ9" s="290"/>
      <c r="DA9" s="290"/>
      <c r="DB9" s="290"/>
      <c r="DC9" s="290"/>
      <c r="DD9" s="290"/>
      <c r="DE9" s="290"/>
      <c r="DF9" s="290"/>
      <c r="DG9" s="290"/>
      <c r="DH9" s="290"/>
      <c r="DI9" s="290"/>
      <c r="DJ9" s="290"/>
      <c r="DK9" s="290"/>
      <c r="DL9" s="290"/>
      <c r="DM9" s="290"/>
      <c r="DN9" s="290"/>
      <c r="DO9" s="290"/>
      <c r="DP9" s="290"/>
      <c r="DQ9" s="290"/>
      <c r="DR9" s="290"/>
      <c r="DS9" s="290"/>
      <c r="DT9" s="290"/>
      <c r="DU9" s="290"/>
      <c r="DV9" s="290"/>
      <c r="DW9" s="290"/>
      <c r="DX9" s="290"/>
      <c r="DY9" s="290"/>
      <c r="DZ9" s="290"/>
      <c r="EA9" s="290"/>
      <c r="EB9" s="290"/>
      <c r="EC9" s="290"/>
      <c r="ED9" s="290"/>
      <c r="EE9" s="290"/>
      <c r="EF9" s="290"/>
      <c r="EG9" s="290"/>
      <c r="EH9" s="290"/>
      <c r="EI9" s="290"/>
      <c r="EJ9" s="290"/>
      <c r="EK9" s="290"/>
      <c r="EL9" s="290"/>
      <c r="EM9" s="290"/>
      <c r="EN9" s="290"/>
      <c r="EO9" s="290"/>
      <c r="EP9" s="290"/>
      <c r="EQ9" s="290"/>
      <c r="ER9" s="290"/>
      <c r="ES9" s="290"/>
      <c r="ET9" s="290"/>
      <c r="EU9" s="290"/>
      <c r="EV9" s="290"/>
      <c r="EW9" s="290"/>
      <c r="EX9" s="290"/>
      <c r="EY9" s="290"/>
      <c r="EZ9" s="290"/>
      <c r="FA9" s="290"/>
      <c r="FB9" s="290"/>
      <c r="FC9" s="290"/>
      <c r="FD9" s="290"/>
      <c r="FE9" s="290"/>
      <c r="FF9" s="290"/>
      <c r="FG9" s="290"/>
      <c r="FH9" s="290"/>
      <c r="FI9" s="290"/>
      <c r="FJ9" s="290"/>
      <c r="FK9" s="290"/>
      <c r="FL9" s="290"/>
      <c r="FM9" s="290"/>
      <c r="FN9" s="290"/>
      <c r="FO9" s="290"/>
      <c r="FP9" s="290"/>
      <c r="FQ9" s="290"/>
      <c r="FR9" s="290"/>
      <c r="FS9" s="290"/>
      <c r="FT9" s="290"/>
      <c r="FU9" s="290"/>
      <c r="FV9" s="290"/>
      <c r="FW9" s="290"/>
      <c r="FX9" s="290"/>
      <c r="FY9" s="290"/>
      <c r="FZ9" s="290"/>
      <c r="GA9" s="290"/>
      <c r="GB9" s="290"/>
      <c r="GC9" s="290"/>
      <c r="GD9" s="290"/>
      <c r="GE9" s="290"/>
      <c r="GF9" s="290"/>
      <c r="GG9" s="290"/>
      <c r="GH9" s="290"/>
      <c r="GI9" s="290"/>
      <c r="GJ9" s="290"/>
      <c r="GK9" s="290"/>
      <c r="GL9" s="290"/>
      <c r="GM9" s="290"/>
      <c r="GN9" s="290"/>
      <c r="GO9" s="290"/>
      <c r="GP9" s="290"/>
      <c r="GQ9" s="290"/>
      <c r="GR9" s="290"/>
      <c r="GS9" s="290"/>
      <c r="GT9" s="290"/>
      <c r="GU9" s="290"/>
      <c r="GV9" s="290"/>
      <c r="GW9" s="290"/>
      <c r="GX9" s="290"/>
      <c r="GY9" s="290"/>
      <c r="GZ9" s="290"/>
      <c r="HA9" s="290"/>
      <c r="HB9" s="290"/>
      <c r="HC9" s="290"/>
      <c r="HD9" s="290"/>
      <c r="HE9" s="290"/>
      <c r="HF9" s="290"/>
      <c r="HG9" s="290"/>
      <c r="HH9" s="290"/>
      <c r="HI9" s="290"/>
      <c r="HJ9" s="290"/>
      <c r="HK9" s="290"/>
      <c r="HL9" s="290"/>
      <c r="HM9" s="290"/>
      <c r="HN9" s="290"/>
      <c r="HO9" s="290"/>
      <c r="HP9" s="290"/>
      <c r="HQ9" s="290"/>
      <c r="HR9" s="290"/>
      <c r="HS9" s="290"/>
      <c r="HT9" s="290"/>
      <c r="HU9" s="290"/>
      <c r="HV9" s="290"/>
      <c r="HW9" s="290"/>
      <c r="HX9" s="290"/>
      <c r="HY9" s="290"/>
      <c r="HZ9" s="290"/>
      <c r="IA9" s="290"/>
      <c r="IB9" s="290"/>
      <c r="IC9" s="290"/>
      <c r="ID9" s="290"/>
      <c r="IE9" s="290"/>
      <c r="IF9" s="290"/>
      <c r="IG9" s="290"/>
      <c r="IH9" s="290"/>
      <c r="II9" s="290"/>
      <c r="IJ9" s="290"/>
      <c r="IK9" s="290"/>
      <c r="IL9" s="290"/>
      <c r="IM9" s="290"/>
      <c r="IN9" s="290"/>
      <c r="IO9" s="290"/>
      <c r="IP9" s="290"/>
      <c r="IQ9" s="290"/>
      <c r="IR9" s="290"/>
      <c r="IS9" s="290"/>
      <c r="IT9" s="290"/>
      <c r="IU9" s="290"/>
      <c r="IV9" s="290"/>
    </row>
    <row r="10" spans="1:256" ht="11.25" customHeight="1" thickBot="1" x14ac:dyDescent="0.25">
      <c r="A10" s="406">
        <v>1</v>
      </c>
      <c r="B10" s="407">
        <v>2</v>
      </c>
      <c r="C10" s="408">
        <v>3</v>
      </c>
      <c r="D10" s="409">
        <v>4</v>
      </c>
      <c r="E10" s="407">
        <v>5</v>
      </c>
      <c r="F10" s="410">
        <v>6</v>
      </c>
      <c r="G10" s="407">
        <v>7</v>
      </c>
      <c r="H10" s="411">
        <v>8</v>
      </c>
      <c r="I10" s="411">
        <v>9</v>
      </c>
      <c r="J10" s="412">
        <v>10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  <c r="FL10" s="292"/>
      <c r="FM10" s="292"/>
      <c r="FN10" s="292"/>
      <c r="FO10" s="292"/>
      <c r="FP10" s="292"/>
      <c r="FQ10" s="292"/>
      <c r="FR10" s="292"/>
      <c r="FS10" s="292"/>
      <c r="FT10" s="292"/>
      <c r="FU10" s="292"/>
      <c r="FV10" s="292"/>
      <c r="FW10" s="292"/>
      <c r="FX10" s="292"/>
      <c r="FY10" s="292"/>
      <c r="FZ10" s="292"/>
      <c r="GA10" s="292"/>
      <c r="GB10" s="292"/>
      <c r="GC10" s="292"/>
      <c r="GD10" s="292"/>
      <c r="GE10" s="292"/>
      <c r="GF10" s="292"/>
      <c r="GG10" s="292"/>
      <c r="GH10" s="292"/>
      <c r="GI10" s="292"/>
      <c r="GJ10" s="292"/>
      <c r="GK10" s="292"/>
      <c r="GL10" s="292"/>
      <c r="GM10" s="292"/>
      <c r="GN10" s="292"/>
      <c r="GO10" s="292"/>
      <c r="GP10" s="292"/>
      <c r="GQ10" s="292"/>
      <c r="GR10" s="292"/>
      <c r="GS10" s="292"/>
      <c r="GT10" s="292"/>
      <c r="GU10" s="292"/>
      <c r="GV10" s="292"/>
      <c r="GW10" s="292"/>
      <c r="GX10" s="292"/>
      <c r="GY10" s="292"/>
      <c r="GZ10" s="292"/>
      <c r="HA10" s="292"/>
      <c r="HB10" s="292"/>
      <c r="HC10" s="292"/>
      <c r="HD10" s="292"/>
      <c r="HE10" s="292"/>
      <c r="HF10" s="292"/>
      <c r="HG10" s="292"/>
      <c r="HH10" s="292"/>
      <c r="HI10" s="292"/>
      <c r="HJ10" s="292"/>
      <c r="HK10" s="292"/>
      <c r="HL10" s="292"/>
      <c r="HM10" s="292"/>
      <c r="HN10" s="292"/>
      <c r="HO10" s="292"/>
      <c r="HP10" s="292"/>
      <c r="HQ10" s="292"/>
      <c r="HR10" s="292"/>
      <c r="HS10" s="292"/>
      <c r="HT10" s="292"/>
      <c r="HU10" s="292"/>
      <c r="HV10" s="292"/>
      <c r="HW10" s="292"/>
      <c r="HX10" s="292"/>
      <c r="HY10" s="292"/>
      <c r="HZ10" s="292"/>
      <c r="IA10" s="292"/>
      <c r="IB10" s="292"/>
      <c r="IC10" s="292"/>
      <c r="ID10" s="292"/>
      <c r="IE10" s="292"/>
      <c r="IF10" s="292"/>
      <c r="IG10" s="292"/>
      <c r="IH10" s="292"/>
      <c r="II10" s="292"/>
      <c r="IJ10" s="292"/>
      <c r="IK10" s="292"/>
      <c r="IL10" s="292"/>
      <c r="IM10" s="292"/>
      <c r="IN10" s="292"/>
      <c r="IO10" s="292"/>
      <c r="IP10" s="292"/>
      <c r="IQ10" s="292"/>
      <c r="IR10" s="292"/>
      <c r="IS10" s="292"/>
      <c r="IT10" s="292"/>
      <c r="IU10" s="292"/>
      <c r="IV10" s="292"/>
    </row>
    <row r="11" spans="1:256" ht="18" customHeight="1" thickBot="1" x14ac:dyDescent="0.25">
      <c r="A11" s="514" t="s">
        <v>446</v>
      </c>
      <c r="B11" s="515"/>
      <c r="C11" s="515"/>
      <c r="D11" s="515"/>
      <c r="E11" s="515"/>
      <c r="F11" s="515"/>
      <c r="G11" s="515"/>
      <c r="H11" s="515"/>
      <c r="I11" s="515"/>
      <c r="J11" s="516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  <c r="IQ11" s="293"/>
      <c r="IR11" s="293"/>
      <c r="IS11" s="293"/>
      <c r="IT11" s="293"/>
      <c r="IU11" s="293"/>
      <c r="IV11" s="293"/>
    </row>
    <row r="12" spans="1:256" ht="16.5" customHeight="1" x14ac:dyDescent="0.2">
      <c r="A12" s="517">
        <v>1</v>
      </c>
      <c r="B12" s="294"/>
      <c r="C12" s="295">
        <v>1</v>
      </c>
      <c r="D12" s="519">
        <v>1</v>
      </c>
      <c r="E12" s="296"/>
      <c r="F12" s="297"/>
      <c r="G12" s="298"/>
      <c r="H12" s="299"/>
      <c r="I12" s="299">
        <f>G12-H12</f>
        <v>0</v>
      </c>
      <c r="J12" s="300">
        <f>I12*F12</f>
        <v>0</v>
      </c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  <c r="IV12" s="301"/>
    </row>
    <row r="13" spans="1:256" ht="16.5" customHeight="1" x14ac:dyDescent="0.2">
      <c r="A13" s="517"/>
      <c r="B13" s="302"/>
      <c r="C13" s="303">
        <v>2</v>
      </c>
      <c r="D13" s="520"/>
      <c r="E13" s="304"/>
      <c r="F13" s="305"/>
      <c r="G13" s="367"/>
      <c r="H13" s="299">
        <v>0</v>
      </c>
      <c r="I13" s="299">
        <f>G13-H13</f>
        <v>0</v>
      </c>
      <c r="J13" s="300">
        <f>I13*F13</f>
        <v>0</v>
      </c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  <c r="IV13" s="301"/>
    </row>
    <row r="14" spans="1:256" ht="18" customHeight="1" thickBot="1" x14ac:dyDescent="0.25">
      <c r="A14" s="518"/>
      <c r="B14" s="306"/>
      <c r="C14" s="307">
        <v>3</v>
      </c>
      <c r="D14" s="521"/>
      <c r="E14" s="308"/>
      <c r="F14" s="309"/>
      <c r="G14" s="368"/>
      <c r="H14" s="299"/>
      <c r="I14" s="299">
        <f>G14-H14</f>
        <v>0</v>
      </c>
      <c r="J14" s="300">
        <f>F14*G14</f>
        <v>0</v>
      </c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</row>
    <row r="15" spans="1:256" ht="13.5" thickBot="1" x14ac:dyDescent="0.25">
      <c r="A15" s="310"/>
      <c r="B15" s="413" t="s">
        <v>447</v>
      </c>
      <c r="C15" s="414"/>
      <c r="D15" s="414"/>
      <c r="E15" s="415"/>
      <c r="F15" s="416"/>
      <c r="G15" s="417"/>
      <c r="H15" s="418"/>
      <c r="I15" s="419"/>
      <c r="J15" s="420">
        <f>J12+J13</f>
        <v>0</v>
      </c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01"/>
      <c r="FF15" s="301"/>
      <c r="FG15" s="301"/>
      <c r="FH15" s="301"/>
      <c r="FI15" s="301"/>
      <c r="FJ15" s="301"/>
      <c r="FK15" s="301"/>
      <c r="FL15" s="301"/>
      <c r="FM15" s="301"/>
      <c r="FN15" s="301"/>
      <c r="FO15" s="301"/>
      <c r="FP15" s="301"/>
      <c r="FQ15" s="301"/>
      <c r="FR15" s="301"/>
      <c r="FS15" s="301"/>
      <c r="FT15" s="301"/>
      <c r="FU15" s="301"/>
      <c r="FV15" s="301"/>
      <c r="FW15" s="301"/>
      <c r="FX15" s="301"/>
      <c r="FY15" s="301"/>
      <c r="FZ15" s="301"/>
      <c r="GA15" s="301"/>
      <c r="GB15" s="301"/>
      <c r="GC15" s="301"/>
      <c r="GD15" s="301"/>
      <c r="GE15" s="301"/>
      <c r="GF15" s="301"/>
      <c r="GG15" s="301"/>
      <c r="GH15" s="301"/>
      <c r="GI15" s="301"/>
      <c r="GJ15" s="301"/>
      <c r="GK15" s="301"/>
      <c r="GL15" s="301"/>
      <c r="GM15" s="301"/>
      <c r="GN15" s="301"/>
      <c r="GO15" s="301"/>
      <c r="GP15" s="301"/>
      <c r="GQ15" s="301"/>
      <c r="GR15" s="301"/>
      <c r="GS15" s="301"/>
      <c r="GT15" s="301"/>
      <c r="GU15" s="301"/>
      <c r="GV15" s="301"/>
      <c r="GW15" s="301"/>
      <c r="GX15" s="301"/>
      <c r="GY15" s="301"/>
      <c r="GZ15" s="301"/>
      <c r="HA15" s="301"/>
      <c r="HB15" s="301"/>
      <c r="HC15" s="301"/>
      <c r="HD15" s="301"/>
      <c r="HE15" s="301"/>
      <c r="HF15" s="301"/>
      <c r="HG15" s="301"/>
      <c r="HH15" s="301"/>
      <c r="HI15" s="301"/>
      <c r="HJ15" s="301"/>
      <c r="HK15" s="301"/>
      <c r="HL15" s="301"/>
      <c r="HM15" s="301"/>
      <c r="HN15" s="301"/>
      <c r="HO15" s="301"/>
      <c r="HP15" s="301"/>
      <c r="HQ15" s="301"/>
      <c r="HR15" s="301"/>
      <c r="HS15" s="301"/>
      <c r="HT15" s="301"/>
      <c r="HU15" s="301"/>
      <c r="HV15" s="301"/>
      <c r="HW15" s="301"/>
      <c r="HX15" s="301"/>
      <c r="HY15" s="301"/>
      <c r="HZ15" s="301"/>
      <c r="IA15" s="301"/>
      <c r="IB15" s="301"/>
      <c r="IC15" s="301"/>
      <c r="ID15" s="301"/>
      <c r="IE15" s="301"/>
      <c r="IF15" s="301"/>
      <c r="IG15" s="301"/>
      <c r="IH15" s="301"/>
      <c r="II15" s="301"/>
      <c r="IJ15" s="301"/>
      <c r="IK15" s="301"/>
      <c r="IL15" s="301"/>
      <c r="IM15" s="301"/>
      <c r="IN15" s="301"/>
      <c r="IO15" s="301"/>
      <c r="IP15" s="301"/>
      <c r="IQ15" s="301"/>
      <c r="IR15" s="301"/>
      <c r="IS15" s="301"/>
      <c r="IT15" s="301"/>
      <c r="IU15" s="301"/>
      <c r="IV15" s="301"/>
    </row>
    <row r="16" spans="1:256" ht="15.75" customHeight="1" thickBot="1" x14ac:dyDescent="0.25">
      <c r="A16" s="522" t="s">
        <v>448</v>
      </c>
      <c r="B16" s="523"/>
      <c r="C16" s="523"/>
      <c r="D16" s="523"/>
      <c r="E16" s="523"/>
      <c r="F16" s="523"/>
      <c r="G16" s="523"/>
      <c r="H16" s="523"/>
      <c r="I16" s="523"/>
      <c r="J16" s="524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01"/>
      <c r="FF16" s="301"/>
      <c r="FG16" s="301"/>
      <c r="FH16" s="301"/>
      <c r="FI16" s="301"/>
      <c r="FJ16" s="301"/>
      <c r="FK16" s="301"/>
      <c r="FL16" s="301"/>
      <c r="FM16" s="301"/>
      <c r="FN16" s="301"/>
      <c r="FO16" s="301"/>
      <c r="FP16" s="301"/>
      <c r="FQ16" s="301"/>
      <c r="FR16" s="301"/>
      <c r="FS16" s="301"/>
      <c r="FT16" s="301"/>
      <c r="FU16" s="301"/>
      <c r="FV16" s="301"/>
      <c r="FW16" s="301"/>
      <c r="FX16" s="301"/>
      <c r="FY16" s="301"/>
      <c r="FZ16" s="301"/>
      <c r="GA16" s="301"/>
      <c r="GB16" s="301"/>
      <c r="GC16" s="301"/>
      <c r="GD16" s="301"/>
      <c r="GE16" s="301"/>
      <c r="GF16" s="301"/>
      <c r="GG16" s="301"/>
      <c r="GH16" s="301"/>
      <c r="GI16" s="301"/>
      <c r="GJ16" s="301"/>
      <c r="GK16" s="301"/>
      <c r="GL16" s="301"/>
      <c r="GM16" s="301"/>
      <c r="GN16" s="301"/>
      <c r="GO16" s="301"/>
      <c r="GP16" s="301"/>
      <c r="GQ16" s="301"/>
      <c r="GR16" s="301"/>
      <c r="GS16" s="301"/>
      <c r="GT16" s="301"/>
      <c r="GU16" s="301"/>
      <c r="GV16" s="301"/>
      <c r="GW16" s="301"/>
      <c r="GX16" s="301"/>
      <c r="GY16" s="301"/>
      <c r="GZ16" s="301"/>
      <c r="HA16" s="301"/>
      <c r="HB16" s="301"/>
      <c r="HC16" s="301"/>
      <c r="HD16" s="301"/>
      <c r="HE16" s="301"/>
      <c r="HF16" s="301"/>
      <c r="HG16" s="301"/>
      <c r="HH16" s="301"/>
      <c r="HI16" s="301"/>
      <c r="HJ16" s="301"/>
      <c r="HK16" s="301"/>
      <c r="HL16" s="301"/>
      <c r="HM16" s="301"/>
      <c r="HN16" s="301"/>
      <c r="HO16" s="301"/>
      <c r="HP16" s="301"/>
      <c r="HQ16" s="301"/>
      <c r="HR16" s="301"/>
      <c r="HS16" s="301"/>
      <c r="HT16" s="301"/>
      <c r="HU16" s="301"/>
      <c r="HV16" s="301"/>
      <c r="HW16" s="301"/>
      <c r="HX16" s="301"/>
      <c r="HY16" s="301"/>
      <c r="HZ16" s="301"/>
      <c r="IA16" s="301"/>
      <c r="IB16" s="301"/>
      <c r="IC16" s="301"/>
      <c r="ID16" s="301"/>
      <c r="IE16" s="301"/>
      <c r="IF16" s="301"/>
      <c r="IG16" s="301"/>
      <c r="IH16" s="301"/>
      <c r="II16" s="301"/>
      <c r="IJ16" s="301"/>
      <c r="IK16" s="301"/>
      <c r="IL16" s="301"/>
      <c r="IM16" s="301"/>
      <c r="IN16" s="301"/>
      <c r="IO16" s="301"/>
      <c r="IP16" s="301"/>
      <c r="IQ16" s="301"/>
      <c r="IR16" s="301"/>
      <c r="IS16" s="301"/>
      <c r="IT16" s="301"/>
      <c r="IU16" s="301"/>
      <c r="IV16" s="301"/>
    </row>
    <row r="17" spans="1:256" x14ac:dyDescent="0.2">
      <c r="A17" s="517">
        <v>2</v>
      </c>
      <c r="B17" s="294"/>
      <c r="C17" s="295">
        <v>1</v>
      </c>
      <c r="D17" s="519">
        <v>1</v>
      </c>
      <c r="E17" s="321"/>
      <c r="F17" s="297"/>
      <c r="G17" s="369"/>
      <c r="H17" s="370"/>
      <c r="I17" s="370">
        <f>G17-H17</f>
        <v>0</v>
      </c>
      <c r="J17" s="300">
        <f>I17*F17</f>
        <v>0</v>
      </c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01"/>
      <c r="FF17" s="301"/>
      <c r="FG17" s="301"/>
      <c r="FH17" s="301"/>
      <c r="FI17" s="301"/>
      <c r="FJ17" s="301"/>
      <c r="FK17" s="301"/>
      <c r="FL17" s="301"/>
      <c r="FM17" s="301"/>
      <c r="FN17" s="301"/>
      <c r="FO17" s="301"/>
      <c r="FP17" s="301"/>
      <c r="FQ17" s="301"/>
      <c r="FR17" s="301"/>
      <c r="FS17" s="301"/>
      <c r="FT17" s="301"/>
      <c r="FU17" s="301"/>
      <c r="FV17" s="301"/>
      <c r="FW17" s="301"/>
      <c r="FX17" s="301"/>
      <c r="FY17" s="301"/>
      <c r="FZ17" s="301"/>
      <c r="GA17" s="301"/>
      <c r="GB17" s="301"/>
      <c r="GC17" s="301"/>
      <c r="GD17" s="301"/>
      <c r="GE17" s="301"/>
      <c r="GF17" s="301"/>
      <c r="GG17" s="301"/>
      <c r="GH17" s="301"/>
      <c r="GI17" s="301"/>
      <c r="GJ17" s="301"/>
      <c r="GK17" s="301"/>
      <c r="GL17" s="301"/>
      <c r="GM17" s="301"/>
      <c r="GN17" s="301"/>
      <c r="GO17" s="301"/>
      <c r="GP17" s="301"/>
      <c r="GQ17" s="301"/>
      <c r="GR17" s="301"/>
      <c r="GS17" s="301"/>
      <c r="GT17" s="301"/>
      <c r="GU17" s="301"/>
      <c r="GV17" s="301"/>
      <c r="GW17" s="301"/>
      <c r="GX17" s="301"/>
      <c r="GY17" s="301"/>
      <c r="GZ17" s="301"/>
      <c r="HA17" s="301"/>
      <c r="HB17" s="301"/>
      <c r="HC17" s="301"/>
      <c r="HD17" s="301"/>
      <c r="HE17" s="301"/>
      <c r="HF17" s="301"/>
      <c r="HG17" s="301"/>
      <c r="HH17" s="301"/>
      <c r="HI17" s="301"/>
      <c r="HJ17" s="301"/>
      <c r="HK17" s="301"/>
      <c r="HL17" s="301"/>
      <c r="HM17" s="301"/>
      <c r="HN17" s="301"/>
      <c r="HO17" s="301"/>
      <c r="HP17" s="301"/>
      <c r="HQ17" s="301"/>
      <c r="HR17" s="301"/>
      <c r="HS17" s="301"/>
      <c r="HT17" s="301"/>
      <c r="HU17" s="301"/>
      <c r="HV17" s="301"/>
      <c r="HW17" s="301"/>
      <c r="HX17" s="301"/>
      <c r="HY17" s="301"/>
      <c r="HZ17" s="301"/>
      <c r="IA17" s="301"/>
      <c r="IB17" s="301"/>
      <c r="IC17" s="301"/>
      <c r="ID17" s="301"/>
      <c r="IE17" s="301"/>
      <c r="IF17" s="301"/>
      <c r="IG17" s="301"/>
      <c r="IH17" s="301"/>
      <c r="II17" s="301"/>
      <c r="IJ17" s="301"/>
      <c r="IK17" s="301"/>
      <c r="IL17" s="301"/>
      <c r="IM17" s="301"/>
      <c r="IN17" s="301"/>
      <c r="IO17" s="301"/>
      <c r="IP17" s="301"/>
      <c r="IQ17" s="301"/>
      <c r="IR17" s="301"/>
      <c r="IS17" s="301"/>
      <c r="IT17" s="301"/>
      <c r="IU17" s="301"/>
      <c r="IV17" s="301"/>
    </row>
    <row r="18" spans="1:256" x14ac:dyDescent="0.2">
      <c r="A18" s="517"/>
      <c r="B18" s="302"/>
      <c r="C18" s="303">
        <v>2</v>
      </c>
      <c r="D18" s="520"/>
      <c r="E18" s="316"/>
      <c r="F18" s="305"/>
      <c r="G18" s="367"/>
      <c r="H18" s="371"/>
      <c r="I18" s="370">
        <f>G18-H18</f>
        <v>0</v>
      </c>
      <c r="J18" s="300">
        <f>I18*F18</f>
        <v>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01"/>
      <c r="FF18" s="301"/>
      <c r="FG18" s="301"/>
      <c r="FH18" s="301"/>
      <c r="FI18" s="301"/>
      <c r="FJ18" s="301"/>
      <c r="FK18" s="301"/>
      <c r="FL18" s="301"/>
      <c r="FM18" s="301"/>
      <c r="FN18" s="301"/>
      <c r="FO18" s="301"/>
      <c r="FP18" s="301"/>
      <c r="FQ18" s="301"/>
      <c r="FR18" s="301"/>
      <c r="FS18" s="301"/>
      <c r="FT18" s="301"/>
      <c r="FU18" s="301"/>
      <c r="FV18" s="301"/>
      <c r="FW18" s="301"/>
      <c r="FX18" s="301"/>
      <c r="FY18" s="301"/>
      <c r="FZ18" s="301"/>
      <c r="GA18" s="301"/>
      <c r="GB18" s="301"/>
      <c r="GC18" s="301"/>
      <c r="GD18" s="301"/>
      <c r="GE18" s="301"/>
      <c r="GF18" s="301"/>
      <c r="GG18" s="301"/>
      <c r="GH18" s="301"/>
      <c r="GI18" s="301"/>
      <c r="GJ18" s="301"/>
      <c r="GK18" s="301"/>
      <c r="GL18" s="301"/>
      <c r="GM18" s="301"/>
      <c r="GN18" s="301"/>
      <c r="GO18" s="301"/>
      <c r="GP18" s="301"/>
      <c r="GQ18" s="301"/>
      <c r="GR18" s="301"/>
      <c r="GS18" s="301"/>
      <c r="GT18" s="301"/>
      <c r="GU18" s="301"/>
      <c r="GV18" s="301"/>
      <c r="GW18" s="301"/>
      <c r="GX18" s="301"/>
      <c r="GY18" s="301"/>
      <c r="GZ18" s="301"/>
      <c r="HA18" s="301"/>
      <c r="HB18" s="301"/>
      <c r="HC18" s="301"/>
      <c r="HD18" s="301"/>
      <c r="HE18" s="301"/>
      <c r="HF18" s="301"/>
      <c r="HG18" s="301"/>
      <c r="HH18" s="301"/>
      <c r="HI18" s="301"/>
      <c r="HJ18" s="301"/>
      <c r="HK18" s="301"/>
      <c r="HL18" s="301"/>
      <c r="HM18" s="301"/>
      <c r="HN18" s="301"/>
      <c r="HO18" s="301"/>
      <c r="HP18" s="301"/>
      <c r="HQ18" s="301"/>
      <c r="HR18" s="301"/>
      <c r="HS18" s="301"/>
      <c r="HT18" s="301"/>
      <c r="HU18" s="301"/>
      <c r="HV18" s="301"/>
      <c r="HW18" s="301"/>
      <c r="HX18" s="301"/>
      <c r="HY18" s="301"/>
      <c r="HZ18" s="301"/>
      <c r="IA18" s="301"/>
      <c r="IB18" s="301"/>
      <c r="IC18" s="301"/>
      <c r="ID18" s="301"/>
      <c r="IE18" s="301"/>
      <c r="IF18" s="301"/>
      <c r="IG18" s="301"/>
      <c r="IH18" s="301"/>
      <c r="II18" s="301"/>
      <c r="IJ18" s="301"/>
      <c r="IK18" s="301"/>
      <c r="IL18" s="301"/>
      <c r="IM18" s="301"/>
      <c r="IN18" s="301"/>
      <c r="IO18" s="301"/>
      <c r="IP18" s="301"/>
      <c r="IQ18" s="301"/>
      <c r="IR18" s="301"/>
      <c r="IS18" s="301"/>
      <c r="IT18" s="301"/>
      <c r="IU18" s="301"/>
      <c r="IV18" s="301"/>
    </row>
    <row r="19" spans="1:256" ht="13.5" thickBot="1" x14ac:dyDescent="0.25">
      <c r="A19" s="517"/>
      <c r="B19" s="317"/>
      <c r="C19" s="318">
        <v>3</v>
      </c>
      <c r="D19" s="521"/>
      <c r="E19" s="319"/>
      <c r="F19" s="421"/>
      <c r="G19" s="373"/>
      <c r="H19" s="372"/>
      <c r="I19" s="370">
        <f>G19-H19</f>
        <v>0</v>
      </c>
      <c r="J19" s="300">
        <f>I19*F19</f>
        <v>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  <c r="IV19" s="301"/>
    </row>
    <row r="20" spans="1:256" ht="13.5" thickBot="1" x14ac:dyDescent="0.25">
      <c r="A20" s="320"/>
      <c r="B20" s="311" t="s">
        <v>447</v>
      </c>
      <c r="C20" s="312"/>
      <c r="D20" s="312"/>
      <c r="E20" s="313"/>
      <c r="F20" s="314"/>
      <c r="G20" s="314"/>
      <c r="H20" s="315"/>
      <c r="I20" s="422"/>
      <c r="J20" s="337">
        <f>SUM(J17:J19)</f>
        <v>0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  <c r="IV20" s="301"/>
    </row>
    <row r="21" spans="1:256" ht="16.5" customHeight="1" thickBot="1" x14ac:dyDescent="0.25">
      <c r="A21" s="514" t="s">
        <v>446</v>
      </c>
      <c r="B21" s="515"/>
      <c r="C21" s="515"/>
      <c r="D21" s="515"/>
      <c r="E21" s="515"/>
      <c r="F21" s="515"/>
      <c r="G21" s="515"/>
      <c r="H21" s="515"/>
      <c r="I21" s="515"/>
      <c r="J21" s="516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  <c r="IV21" s="301"/>
    </row>
    <row r="22" spans="1:256" ht="15.75" customHeight="1" x14ac:dyDescent="0.2">
      <c r="A22" s="517">
        <v>3</v>
      </c>
      <c r="B22" s="294"/>
      <c r="C22" s="295">
        <v>1</v>
      </c>
      <c r="D22" s="519">
        <v>1</v>
      </c>
      <c r="E22" s="296"/>
      <c r="F22" s="297"/>
      <c r="G22" s="298"/>
      <c r="H22" s="299"/>
      <c r="I22" s="299">
        <f>G22-H22</f>
        <v>0</v>
      </c>
      <c r="J22" s="300">
        <f>I22*F22</f>
        <v>0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  <c r="FF22" s="301"/>
      <c r="FG22" s="301"/>
      <c r="FH22" s="301"/>
      <c r="FI22" s="301"/>
      <c r="FJ22" s="301"/>
      <c r="FK22" s="301"/>
      <c r="FL22" s="301"/>
      <c r="FM22" s="301"/>
      <c r="FN22" s="301"/>
      <c r="FO22" s="301"/>
      <c r="FP22" s="301"/>
      <c r="FQ22" s="301"/>
      <c r="FR22" s="301"/>
      <c r="FS22" s="301"/>
      <c r="FT22" s="301"/>
      <c r="FU22" s="301"/>
      <c r="FV22" s="301"/>
      <c r="FW22" s="301"/>
      <c r="FX22" s="301"/>
      <c r="FY22" s="301"/>
      <c r="FZ22" s="301"/>
      <c r="GA22" s="301"/>
      <c r="GB22" s="301"/>
      <c r="GC22" s="301"/>
      <c r="GD22" s="301"/>
      <c r="GE22" s="301"/>
      <c r="GF22" s="301"/>
      <c r="GG22" s="301"/>
      <c r="GH22" s="301"/>
      <c r="GI22" s="301"/>
      <c r="GJ22" s="301"/>
      <c r="GK22" s="301"/>
      <c r="GL22" s="301"/>
      <c r="GM22" s="301"/>
      <c r="GN22" s="301"/>
      <c r="GO22" s="301"/>
      <c r="GP22" s="301"/>
      <c r="GQ22" s="301"/>
      <c r="GR22" s="301"/>
      <c r="GS22" s="301"/>
      <c r="GT22" s="301"/>
      <c r="GU22" s="301"/>
      <c r="GV22" s="301"/>
      <c r="GW22" s="301"/>
      <c r="GX22" s="301"/>
      <c r="GY22" s="301"/>
      <c r="GZ22" s="301"/>
      <c r="HA22" s="301"/>
      <c r="HB22" s="301"/>
      <c r="HC22" s="301"/>
      <c r="HD22" s="301"/>
      <c r="HE22" s="301"/>
      <c r="HF22" s="301"/>
      <c r="HG22" s="301"/>
      <c r="HH22" s="301"/>
      <c r="HI22" s="301"/>
      <c r="HJ22" s="301"/>
      <c r="HK22" s="301"/>
      <c r="HL22" s="301"/>
      <c r="HM22" s="301"/>
      <c r="HN22" s="301"/>
      <c r="HO22" s="301"/>
      <c r="HP22" s="301"/>
      <c r="HQ22" s="301"/>
      <c r="HR22" s="301"/>
      <c r="HS22" s="301"/>
      <c r="HT22" s="301"/>
      <c r="HU22" s="301"/>
      <c r="HV22" s="301"/>
      <c r="HW22" s="301"/>
      <c r="HX22" s="301"/>
      <c r="HY22" s="301"/>
      <c r="HZ22" s="301"/>
      <c r="IA22" s="301"/>
      <c r="IB22" s="301"/>
      <c r="IC22" s="301"/>
      <c r="ID22" s="301"/>
      <c r="IE22" s="301"/>
      <c r="IF22" s="301"/>
      <c r="IG22" s="301"/>
      <c r="IH22" s="301"/>
      <c r="II22" s="301"/>
      <c r="IJ22" s="301"/>
      <c r="IK22" s="301"/>
      <c r="IL22" s="301"/>
      <c r="IM22" s="301"/>
      <c r="IN22" s="301"/>
      <c r="IO22" s="301"/>
      <c r="IP22" s="301"/>
      <c r="IQ22" s="301"/>
      <c r="IR22" s="301"/>
      <c r="IS22" s="301"/>
      <c r="IT22" s="301"/>
      <c r="IU22" s="301"/>
      <c r="IV22" s="301"/>
    </row>
    <row r="23" spans="1:256" ht="16.5" customHeight="1" x14ac:dyDescent="0.2">
      <c r="A23" s="517"/>
      <c r="B23" s="294"/>
      <c r="C23" s="303">
        <v>2</v>
      </c>
      <c r="D23" s="520"/>
      <c r="E23" s="304"/>
      <c r="F23" s="305"/>
      <c r="G23" s="367"/>
      <c r="H23" s="299">
        <v>0</v>
      </c>
      <c r="I23" s="299">
        <f>G23-H23</f>
        <v>0</v>
      </c>
      <c r="J23" s="300">
        <f>I23*F23</f>
        <v>0</v>
      </c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01"/>
      <c r="FF23" s="301"/>
      <c r="FG23" s="301"/>
      <c r="FH23" s="301"/>
      <c r="FI23" s="301"/>
      <c r="FJ23" s="301"/>
      <c r="FK23" s="301"/>
      <c r="FL23" s="301"/>
      <c r="FM23" s="301"/>
      <c r="FN23" s="301"/>
      <c r="FO23" s="301"/>
      <c r="FP23" s="301"/>
      <c r="FQ23" s="301"/>
      <c r="FR23" s="301"/>
      <c r="FS23" s="301"/>
      <c r="FT23" s="301"/>
      <c r="FU23" s="301"/>
      <c r="FV23" s="301"/>
      <c r="FW23" s="301"/>
      <c r="FX23" s="301"/>
      <c r="FY23" s="301"/>
      <c r="FZ23" s="301"/>
      <c r="GA23" s="301"/>
      <c r="GB23" s="301"/>
      <c r="GC23" s="301"/>
      <c r="GD23" s="301"/>
      <c r="GE23" s="301"/>
      <c r="GF23" s="301"/>
      <c r="GG23" s="301"/>
      <c r="GH23" s="301"/>
      <c r="GI23" s="301"/>
      <c r="GJ23" s="301"/>
      <c r="GK23" s="301"/>
      <c r="GL23" s="301"/>
      <c r="GM23" s="301"/>
      <c r="GN23" s="301"/>
      <c r="GO23" s="301"/>
      <c r="GP23" s="301"/>
      <c r="GQ23" s="301"/>
      <c r="GR23" s="301"/>
      <c r="GS23" s="301"/>
      <c r="GT23" s="301"/>
      <c r="GU23" s="301"/>
      <c r="GV23" s="301"/>
      <c r="GW23" s="301"/>
      <c r="GX23" s="301"/>
      <c r="GY23" s="301"/>
      <c r="GZ23" s="301"/>
      <c r="HA23" s="301"/>
      <c r="HB23" s="301"/>
      <c r="HC23" s="301"/>
      <c r="HD23" s="301"/>
      <c r="HE23" s="301"/>
      <c r="HF23" s="301"/>
      <c r="HG23" s="301"/>
      <c r="HH23" s="301"/>
      <c r="HI23" s="301"/>
      <c r="HJ23" s="301"/>
      <c r="HK23" s="301"/>
      <c r="HL23" s="301"/>
      <c r="HM23" s="301"/>
      <c r="HN23" s="301"/>
      <c r="HO23" s="301"/>
      <c r="HP23" s="301"/>
      <c r="HQ23" s="301"/>
      <c r="HR23" s="301"/>
      <c r="HS23" s="301"/>
      <c r="HT23" s="301"/>
      <c r="HU23" s="301"/>
      <c r="HV23" s="301"/>
      <c r="HW23" s="301"/>
      <c r="HX23" s="301"/>
      <c r="HY23" s="301"/>
      <c r="HZ23" s="301"/>
      <c r="IA23" s="301"/>
      <c r="IB23" s="301"/>
      <c r="IC23" s="301"/>
      <c r="ID23" s="301"/>
      <c r="IE23" s="301"/>
      <c r="IF23" s="301"/>
      <c r="IG23" s="301"/>
      <c r="IH23" s="301"/>
      <c r="II23" s="301"/>
      <c r="IJ23" s="301"/>
      <c r="IK23" s="301"/>
      <c r="IL23" s="301"/>
      <c r="IM23" s="301"/>
      <c r="IN23" s="301"/>
      <c r="IO23" s="301"/>
      <c r="IP23" s="301"/>
      <c r="IQ23" s="301"/>
      <c r="IR23" s="301"/>
      <c r="IS23" s="301"/>
      <c r="IT23" s="301"/>
      <c r="IU23" s="301"/>
      <c r="IV23" s="301"/>
    </row>
    <row r="24" spans="1:256" ht="13.5" thickBot="1" x14ac:dyDescent="0.25">
      <c r="A24" s="518"/>
      <c r="B24" s="294"/>
      <c r="C24" s="307">
        <v>3</v>
      </c>
      <c r="D24" s="521"/>
      <c r="E24" s="308"/>
      <c r="F24" s="309"/>
      <c r="G24" s="368"/>
      <c r="H24" s="299"/>
      <c r="I24" s="299"/>
      <c r="J24" s="300">
        <f>F24*G24</f>
        <v>0</v>
      </c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01"/>
      <c r="FF24" s="301"/>
      <c r="FG24" s="301"/>
      <c r="FH24" s="301"/>
      <c r="FI24" s="301"/>
      <c r="FJ24" s="301"/>
      <c r="FK24" s="301"/>
      <c r="FL24" s="301"/>
      <c r="FM24" s="301"/>
      <c r="FN24" s="301"/>
      <c r="FO24" s="301"/>
      <c r="FP24" s="301"/>
      <c r="FQ24" s="301"/>
      <c r="FR24" s="301"/>
      <c r="FS24" s="301"/>
      <c r="FT24" s="301"/>
      <c r="FU24" s="301"/>
      <c r="FV24" s="301"/>
      <c r="FW24" s="301"/>
      <c r="FX24" s="301"/>
      <c r="FY24" s="301"/>
      <c r="FZ24" s="301"/>
      <c r="GA24" s="301"/>
      <c r="GB24" s="301"/>
      <c r="GC24" s="301"/>
      <c r="GD24" s="301"/>
      <c r="GE24" s="301"/>
      <c r="GF24" s="301"/>
      <c r="GG24" s="301"/>
      <c r="GH24" s="301"/>
      <c r="GI24" s="301"/>
      <c r="GJ24" s="301"/>
      <c r="GK24" s="301"/>
      <c r="GL24" s="301"/>
      <c r="GM24" s="301"/>
      <c r="GN24" s="301"/>
      <c r="GO24" s="301"/>
      <c r="GP24" s="301"/>
      <c r="GQ24" s="301"/>
      <c r="GR24" s="301"/>
      <c r="GS24" s="301"/>
      <c r="GT24" s="301"/>
      <c r="GU24" s="301"/>
      <c r="GV24" s="301"/>
      <c r="GW24" s="301"/>
      <c r="GX24" s="301"/>
      <c r="GY24" s="301"/>
      <c r="GZ24" s="301"/>
      <c r="HA24" s="301"/>
      <c r="HB24" s="301"/>
      <c r="HC24" s="301"/>
      <c r="HD24" s="301"/>
      <c r="HE24" s="301"/>
      <c r="HF24" s="301"/>
      <c r="HG24" s="301"/>
      <c r="HH24" s="301"/>
      <c r="HI24" s="301"/>
      <c r="HJ24" s="301"/>
      <c r="HK24" s="301"/>
      <c r="HL24" s="301"/>
      <c r="HM24" s="301"/>
      <c r="HN24" s="301"/>
      <c r="HO24" s="301"/>
      <c r="HP24" s="301"/>
      <c r="HQ24" s="301"/>
      <c r="HR24" s="301"/>
      <c r="HS24" s="301"/>
      <c r="HT24" s="301"/>
      <c r="HU24" s="301"/>
      <c r="HV24" s="301"/>
      <c r="HW24" s="301"/>
      <c r="HX24" s="301"/>
      <c r="HY24" s="301"/>
      <c r="HZ24" s="301"/>
      <c r="IA24" s="301"/>
      <c r="IB24" s="301"/>
      <c r="IC24" s="301"/>
      <c r="ID24" s="301"/>
      <c r="IE24" s="301"/>
      <c r="IF24" s="301"/>
      <c r="IG24" s="301"/>
      <c r="IH24" s="301"/>
      <c r="II24" s="301"/>
      <c r="IJ24" s="301"/>
      <c r="IK24" s="301"/>
      <c r="IL24" s="301"/>
      <c r="IM24" s="301"/>
      <c r="IN24" s="301"/>
      <c r="IO24" s="301"/>
      <c r="IP24" s="301"/>
      <c r="IQ24" s="301"/>
      <c r="IR24" s="301"/>
      <c r="IS24" s="301"/>
      <c r="IT24" s="301"/>
      <c r="IU24" s="301"/>
      <c r="IV24" s="301"/>
    </row>
    <row r="25" spans="1:256" ht="13.5" thickBot="1" x14ac:dyDescent="0.25">
      <c r="A25" s="310"/>
      <c r="B25" s="413" t="s">
        <v>447</v>
      </c>
      <c r="C25" s="414"/>
      <c r="D25" s="414"/>
      <c r="E25" s="415"/>
      <c r="F25" s="416"/>
      <c r="G25" s="417"/>
      <c r="H25" s="418"/>
      <c r="I25" s="419"/>
      <c r="J25" s="420">
        <f>J22+J23</f>
        <v>0</v>
      </c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01"/>
      <c r="FF25" s="301"/>
      <c r="FG25" s="301"/>
      <c r="FH25" s="301"/>
      <c r="FI25" s="301"/>
      <c r="FJ25" s="301"/>
      <c r="FK25" s="301"/>
      <c r="FL25" s="301"/>
      <c r="FM25" s="301"/>
      <c r="FN25" s="301"/>
      <c r="FO25" s="301"/>
      <c r="FP25" s="301"/>
      <c r="FQ25" s="301"/>
      <c r="FR25" s="301"/>
      <c r="FS25" s="301"/>
      <c r="FT25" s="301"/>
      <c r="FU25" s="301"/>
      <c r="FV25" s="301"/>
      <c r="FW25" s="301"/>
      <c r="FX25" s="301"/>
      <c r="FY25" s="301"/>
      <c r="FZ25" s="301"/>
      <c r="GA25" s="301"/>
      <c r="GB25" s="301"/>
      <c r="GC25" s="301"/>
      <c r="GD25" s="301"/>
      <c r="GE25" s="301"/>
      <c r="GF25" s="301"/>
      <c r="GG25" s="301"/>
      <c r="GH25" s="301"/>
      <c r="GI25" s="301"/>
      <c r="GJ25" s="301"/>
      <c r="GK25" s="301"/>
      <c r="GL25" s="301"/>
      <c r="GM25" s="301"/>
      <c r="GN25" s="301"/>
      <c r="GO25" s="301"/>
      <c r="GP25" s="301"/>
      <c r="GQ25" s="301"/>
      <c r="GR25" s="301"/>
      <c r="GS25" s="301"/>
      <c r="GT25" s="301"/>
      <c r="GU25" s="301"/>
      <c r="GV25" s="301"/>
      <c r="GW25" s="301"/>
      <c r="GX25" s="301"/>
      <c r="GY25" s="301"/>
      <c r="GZ25" s="301"/>
      <c r="HA25" s="301"/>
      <c r="HB25" s="301"/>
      <c r="HC25" s="301"/>
      <c r="HD25" s="301"/>
      <c r="HE25" s="301"/>
      <c r="HF25" s="301"/>
      <c r="HG25" s="301"/>
      <c r="HH25" s="301"/>
      <c r="HI25" s="301"/>
      <c r="HJ25" s="301"/>
      <c r="HK25" s="301"/>
      <c r="HL25" s="301"/>
      <c r="HM25" s="301"/>
      <c r="HN25" s="301"/>
      <c r="HO25" s="301"/>
      <c r="HP25" s="301"/>
      <c r="HQ25" s="301"/>
      <c r="HR25" s="301"/>
      <c r="HS25" s="301"/>
      <c r="HT25" s="301"/>
      <c r="HU25" s="301"/>
      <c r="HV25" s="301"/>
      <c r="HW25" s="301"/>
      <c r="HX25" s="301"/>
      <c r="HY25" s="301"/>
      <c r="HZ25" s="301"/>
      <c r="IA25" s="301"/>
      <c r="IB25" s="301"/>
      <c r="IC25" s="301"/>
      <c r="ID25" s="301"/>
      <c r="IE25" s="301"/>
      <c r="IF25" s="301"/>
      <c r="IG25" s="301"/>
      <c r="IH25" s="301"/>
      <c r="II25" s="301"/>
      <c r="IJ25" s="301"/>
      <c r="IK25" s="301"/>
      <c r="IL25" s="301"/>
      <c r="IM25" s="301"/>
      <c r="IN25" s="301"/>
      <c r="IO25" s="301"/>
      <c r="IP25" s="301"/>
      <c r="IQ25" s="301"/>
      <c r="IR25" s="301"/>
      <c r="IS25" s="301"/>
      <c r="IT25" s="301"/>
      <c r="IU25" s="301"/>
      <c r="IV25" s="301"/>
    </row>
    <row r="26" spans="1:256" ht="13.5" thickBot="1" x14ac:dyDescent="0.25">
      <c r="A26" s="322"/>
      <c r="B26" s="323" t="s">
        <v>147</v>
      </c>
      <c r="C26" s="324"/>
      <c r="D26" s="324"/>
      <c r="E26" s="325"/>
      <c r="F26" s="423">
        <f>F13+F17+F22</f>
        <v>0</v>
      </c>
      <c r="G26" s="325"/>
      <c r="H26" s="326"/>
      <c r="I26" s="326"/>
      <c r="J26" s="327">
        <f>J15+J20+J25</f>
        <v>0</v>
      </c>
    </row>
    <row r="27" spans="1:256" ht="8.25" customHeight="1" x14ac:dyDescent="0.2">
      <c r="A27" s="328"/>
      <c r="F27" s="329"/>
      <c r="J27" s="330"/>
    </row>
    <row r="28" spans="1:256" ht="3.75" customHeight="1" x14ac:dyDescent="0.2">
      <c r="A28" s="331"/>
      <c r="B28" s="424"/>
      <c r="F28" s="329"/>
      <c r="J28" s="330"/>
    </row>
    <row r="29" spans="1:256" ht="15" hidden="1" x14ac:dyDescent="0.2">
      <c r="A29" s="510" t="s">
        <v>449</v>
      </c>
      <c r="B29" s="510"/>
      <c r="C29" s="510"/>
      <c r="D29" s="510"/>
      <c r="E29" s="510"/>
      <c r="F29" s="510"/>
      <c r="G29" s="510"/>
      <c r="H29" s="510"/>
      <c r="I29" s="510"/>
      <c r="J29" s="510"/>
    </row>
    <row r="30" spans="1:256" ht="18" hidden="1" customHeight="1" x14ac:dyDescent="0.2">
      <c r="A30" s="525" t="s">
        <v>450</v>
      </c>
      <c r="B30" s="525"/>
      <c r="C30" s="525"/>
      <c r="D30" s="525"/>
      <c r="E30" s="525"/>
      <c r="F30" s="525"/>
      <c r="G30" s="525"/>
      <c r="H30" s="525"/>
      <c r="I30" s="525"/>
      <c r="J30" s="525"/>
    </row>
    <row r="31" spans="1:256" hidden="1" x14ac:dyDescent="0.2">
      <c r="A31" s="404"/>
      <c r="B31" s="425" t="s">
        <v>451</v>
      </c>
      <c r="C31" s="404"/>
      <c r="D31" s="404"/>
      <c r="E31" s="404"/>
      <c r="F31" s="404"/>
      <c r="G31" s="404"/>
      <c r="H31" s="404"/>
      <c r="I31" s="404"/>
      <c r="J31" s="404"/>
    </row>
    <row r="32" spans="1:256" hidden="1" x14ac:dyDescent="0.2">
      <c r="A32" s="404"/>
      <c r="B32" s="425" t="s">
        <v>452</v>
      </c>
      <c r="C32" s="404"/>
      <c r="D32" s="404"/>
      <c r="E32" s="404"/>
      <c r="F32" s="404"/>
      <c r="G32" s="404"/>
      <c r="H32" s="404"/>
      <c r="I32" s="404"/>
      <c r="J32" s="404"/>
    </row>
    <row r="33" spans="1:256" hidden="1" x14ac:dyDescent="0.2">
      <c r="A33" s="404"/>
      <c r="B33" s="525" t="s">
        <v>453</v>
      </c>
      <c r="C33" s="525"/>
      <c r="D33" s="525"/>
      <c r="E33" s="525"/>
      <c r="F33" s="525"/>
      <c r="G33" s="525"/>
      <c r="H33" s="525"/>
      <c r="I33" s="525"/>
      <c r="J33" s="525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404"/>
      <c r="B34" s="525" t="s">
        <v>454</v>
      </c>
      <c r="C34" s="525"/>
      <c r="D34" s="525"/>
      <c r="E34" s="525"/>
      <c r="F34" s="525"/>
      <c r="G34" s="525"/>
      <c r="H34" s="525"/>
      <c r="I34" s="525"/>
      <c r="J34" s="525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525" t="s">
        <v>455</v>
      </c>
      <c r="B35" s="525"/>
      <c r="C35" s="525"/>
      <c r="D35" s="525"/>
      <c r="E35" s="525"/>
      <c r="F35" s="525"/>
      <c r="G35" s="525"/>
      <c r="H35" s="525"/>
      <c r="I35" s="525"/>
      <c r="J35" s="525"/>
    </row>
    <row r="36" spans="1:256" hidden="1" x14ac:dyDescent="0.2">
      <c r="A36" s="404"/>
      <c r="B36" s="425" t="s">
        <v>451</v>
      </c>
      <c r="C36" s="404"/>
      <c r="D36" s="404"/>
      <c r="E36" s="404"/>
      <c r="F36" s="404"/>
      <c r="G36" s="404"/>
      <c r="H36" s="404"/>
      <c r="I36" s="404"/>
      <c r="J36" s="404"/>
    </row>
    <row r="37" spans="1:256" hidden="1" x14ac:dyDescent="0.2">
      <c r="A37" s="404"/>
      <c r="B37" s="525" t="s">
        <v>456</v>
      </c>
      <c r="C37" s="525"/>
      <c r="D37" s="525"/>
      <c r="E37" s="525"/>
      <c r="F37" s="525"/>
      <c r="G37" s="525"/>
      <c r="H37" s="525"/>
      <c r="I37" s="525"/>
      <c r="J37" s="525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404"/>
      <c r="B38" s="525" t="s">
        <v>457</v>
      </c>
      <c r="C38" s="525"/>
      <c r="D38" s="525"/>
      <c r="E38" s="525"/>
      <c r="F38" s="525"/>
      <c r="G38" s="525"/>
      <c r="H38" s="525"/>
      <c r="I38" s="525"/>
      <c r="J38" s="525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404"/>
      <c r="B39" s="525" t="s">
        <v>458</v>
      </c>
      <c r="C39" s="525"/>
      <c r="D39" s="525"/>
      <c r="E39" s="525"/>
      <c r="F39" s="525"/>
      <c r="G39" s="525"/>
      <c r="H39" s="525"/>
      <c r="I39" s="525"/>
      <c r="J39" s="525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526" t="s">
        <v>459</v>
      </c>
      <c r="B40" s="527"/>
      <c r="C40" s="527"/>
      <c r="D40" s="527"/>
      <c r="E40" s="527"/>
      <c r="F40" s="527"/>
      <c r="G40" s="527"/>
      <c r="H40" s="527"/>
      <c r="I40" s="527"/>
      <c r="J40" s="527"/>
    </row>
    <row r="41" spans="1:256" x14ac:dyDescent="0.2">
      <c r="J41" s="283"/>
    </row>
    <row r="42" spans="1:256" x14ac:dyDescent="0.2">
      <c r="A42" s="528" t="s">
        <v>148</v>
      </c>
      <c r="B42" s="528"/>
      <c r="C42" s="332"/>
      <c r="D42" s="332"/>
      <c r="E42" s="332"/>
      <c r="F42" s="333"/>
      <c r="G42" s="335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  <c r="IR42" s="334"/>
      <c r="IS42" s="334"/>
      <c r="IT42" s="334"/>
      <c r="IU42" s="334"/>
      <c r="IV42" s="334"/>
    </row>
    <row r="43" spans="1:256" x14ac:dyDescent="0.2">
      <c r="A43" s="333"/>
      <c r="B43" s="333"/>
      <c r="C43" s="333"/>
      <c r="D43" s="333"/>
      <c r="E43" s="333"/>
      <c r="F43" s="333"/>
      <c r="G43" s="332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  <c r="IR43" s="334"/>
      <c r="IS43" s="334"/>
      <c r="IT43" s="334"/>
      <c r="IU43" s="334"/>
      <c r="IV43" s="334"/>
    </row>
    <row r="44" spans="1:256" x14ac:dyDescent="0.2">
      <c r="A44" s="336"/>
      <c r="J44" s="283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K198"/>
  <sheetViews>
    <sheetView showGridLines="0" view="pageBreakPreview" zoomScale="80" zoomScaleNormal="100" zoomScaleSheetLayoutView="80" workbookViewId="0">
      <selection activeCell="H195" sqref="H195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1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3"/>
      <c r="J1" s="17" t="s">
        <v>462</v>
      </c>
    </row>
    <row r="2" spans="1:11" x14ac:dyDescent="0.2">
      <c r="A2" s="540" t="s">
        <v>36</v>
      </c>
      <c r="B2" s="540"/>
      <c r="C2" s="540"/>
      <c r="D2" s="540"/>
      <c r="E2" s="540"/>
      <c r="F2" s="540"/>
      <c r="G2" s="540"/>
      <c r="H2" s="540"/>
      <c r="I2" s="540"/>
      <c r="J2" s="540"/>
    </row>
    <row r="3" spans="1:11" ht="16.5" customHeight="1" x14ac:dyDescent="0.2">
      <c r="B3" s="18" t="s">
        <v>17</v>
      </c>
      <c r="C3" s="267" t="str">
        <f>'Форма 8.11'!C2:W2</f>
        <v>Обустройство Ново-Покурского месторождения нефти. Кусты скважин № 75, 76, 77</v>
      </c>
      <c r="D3" s="197"/>
      <c r="E3" s="197"/>
      <c r="F3" s="197"/>
      <c r="G3" s="197"/>
      <c r="H3" s="197"/>
      <c r="I3" s="19"/>
      <c r="J3" s="197"/>
    </row>
    <row r="4" spans="1:11" x14ac:dyDescent="0.2">
      <c r="B4" s="19" t="s">
        <v>18</v>
      </c>
      <c r="C4" s="268" t="str">
        <f>'Форма 8.11'!C3:W3</f>
        <v>Нефтегазопровод  т.вр.к.42,13-т.вр.к.12</v>
      </c>
      <c r="D4" s="20"/>
      <c r="E4" s="20"/>
      <c r="F4" s="20"/>
      <c r="G4" s="20"/>
      <c r="H4" s="20"/>
      <c r="I4" s="266"/>
      <c r="J4" s="20"/>
    </row>
    <row r="5" spans="1:11" ht="17.25" thickBot="1" x14ac:dyDescent="0.25"/>
    <row r="6" spans="1:11" ht="17.25" thickBot="1" x14ac:dyDescent="0.25">
      <c r="A6" s="541" t="s">
        <v>15</v>
      </c>
      <c r="B6" s="544" t="s">
        <v>37</v>
      </c>
      <c r="C6" s="547" t="s">
        <v>38</v>
      </c>
      <c r="D6" s="550" t="s">
        <v>22</v>
      </c>
      <c r="E6" s="553" t="s">
        <v>39</v>
      </c>
      <c r="F6" s="554"/>
      <c r="G6" s="554"/>
      <c r="H6" s="544"/>
      <c r="I6" s="544"/>
      <c r="J6" s="555"/>
    </row>
    <row r="7" spans="1:11" x14ac:dyDescent="0.2">
      <c r="A7" s="542"/>
      <c r="B7" s="545"/>
      <c r="C7" s="548"/>
      <c r="D7" s="551"/>
      <c r="E7" s="556" t="s">
        <v>41</v>
      </c>
      <c r="F7" s="544"/>
      <c r="G7" s="555"/>
      <c r="H7" s="557" t="s">
        <v>40</v>
      </c>
      <c r="I7" s="545"/>
      <c r="J7" s="558"/>
    </row>
    <row r="8" spans="1:11" ht="33.75" thickBot="1" x14ac:dyDescent="0.25">
      <c r="A8" s="543"/>
      <c r="B8" s="546"/>
      <c r="C8" s="549"/>
      <c r="D8" s="552"/>
      <c r="E8" s="21" t="s">
        <v>21</v>
      </c>
      <c r="F8" s="364" t="s">
        <v>42</v>
      </c>
      <c r="G8" s="22" t="s">
        <v>43</v>
      </c>
      <c r="H8" s="365" t="s">
        <v>21</v>
      </c>
      <c r="I8" s="274" t="s">
        <v>44</v>
      </c>
      <c r="J8" s="22" t="s">
        <v>43</v>
      </c>
    </row>
    <row r="9" spans="1:11" ht="17.25" thickBot="1" x14ac:dyDescent="0.25">
      <c r="A9" s="100">
        <v>1</v>
      </c>
      <c r="B9" s="23">
        <v>2</v>
      </c>
      <c r="C9" s="269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99" t="s">
        <v>173</v>
      </c>
      <c r="C10" s="400" t="s">
        <v>315</v>
      </c>
      <c r="D10" s="401" t="s">
        <v>23</v>
      </c>
      <c r="E10" s="275"/>
      <c r="F10" s="276"/>
      <c r="G10" s="277"/>
      <c r="H10" s="402">
        <v>1.4E-3</v>
      </c>
      <c r="I10" s="403">
        <v>74465.09</v>
      </c>
      <c r="J10" s="39">
        <f>H10*I10</f>
        <v>104</v>
      </c>
      <c r="K10" s="3"/>
    </row>
    <row r="11" spans="1:11" x14ac:dyDescent="0.2">
      <c r="A11" s="27">
        <v>2</v>
      </c>
      <c r="B11" s="399" t="s">
        <v>174</v>
      </c>
      <c r="C11" s="400" t="s">
        <v>316</v>
      </c>
      <c r="D11" s="401" t="s">
        <v>23</v>
      </c>
      <c r="E11" s="278"/>
      <c r="F11" s="279"/>
      <c r="G11" s="280"/>
      <c r="H11" s="402">
        <v>5.9999999999999995E-4</v>
      </c>
      <c r="I11" s="403">
        <v>108999.58</v>
      </c>
      <c r="J11" s="28">
        <f>H11*I11</f>
        <v>65</v>
      </c>
      <c r="K11" s="3"/>
    </row>
    <row r="12" spans="1:11" x14ac:dyDescent="0.2">
      <c r="A12" s="27">
        <v>3</v>
      </c>
      <c r="B12" s="399" t="s">
        <v>45</v>
      </c>
      <c r="C12" s="400" t="s">
        <v>317</v>
      </c>
      <c r="D12" s="401" t="s">
        <v>24</v>
      </c>
      <c r="E12" s="278"/>
      <c r="F12" s="279"/>
      <c r="G12" s="280"/>
      <c r="H12" s="402">
        <v>0.75</v>
      </c>
      <c r="I12" s="403">
        <v>47.09</v>
      </c>
      <c r="J12" s="28">
        <f t="shared" ref="J12:J72" si="0">H12*I12</f>
        <v>35</v>
      </c>
      <c r="K12" s="3"/>
    </row>
    <row r="13" spans="1:11" x14ac:dyDescent="0.2">
      <c r="A13" s="27">
        <v>4</v>
      </c>
      <c r="B13" s="399" t="s">
        <v>45</v>
      </c>
      <c r="C13" s="400" t="s">
        <v>136</v>
      </c>
      <c r="D13" s="401" t="s">
        <v>24</v>
      </c>
      <c r="E13" s="278"/>
      <c r="F13" s="279"/>
      <c r="G13" s="280"/>
      <c r="H13" s="402">
        <v>4.1478999999999999</v>
      </c>
      <c r="I13" s="403">
        <v>47.09</v>
      </c>
      <c r="J13" s="28">
        <f t="shared" si="0"/>
        <v>195</v>
      </c>
      <c r="K13" s="3"/>
    </row>
    <row r="14" spans="1:11" x14ac:dyDescent="0.2">
      <c r="A14" s="27">
        <v>5</v>
      </c>
      <c r="B14" s="399" t="s">
        <v>223</v>
      </c>
      <c r="C14" s="400" t="s">
        <v>318</v>
      </c>
      <c r="D14" s="401" t="s">
        <v>23</v>
      </c>
      <c r="E14" s="278"/>
      <c r="F14" s="279"/>
      <c r="G14" s="280"/>
      <c r="H14" s="402">
        <v>2.0000000000000001E-4</v>
      </c>
      <c r="I14" s="403">
        <v>80297.03</v>
      </c>
      <c r="J14" s="28">
        <f t="shared" si="0"/>
        <v>16</v>
      </c>
      <c r="K14" s="3"/>
    </row>
    <row r="15" spans="1:11" x14ac:dyDescent="0.2">
      <c r="A15" s="27">
        <v>6</v>
      </c>
      <c r="B15" s="399" t="s">
        <v>224</v>
      </c>
      <c r="C15" s="400" t="s">
        <v>319</v>
      </c>
      <c r="D15" s="401" t="s">
        <v>23</v>
      </c>
      <c r="E15" s="278"/>
      <c r="F15" s="279"/>
      <c r="G15" s="280"/>
      <c r="H15" s="402">
        <v>2.0999999999999999E-3</v>
      </c>
      <c r="I15" s="403">
        <v>44614.41</v>
      </c>
      <c r="J15" s="28">
        <f t="shared" si="0"/>
        <v>94</v>
      </c>
      <c r="K15" s="3"/>
    </row>
    <row r="16" spans="1:11" x14ac:dyDescent="0.2">
      <c r="A16" s="27">
        <v>7</v>
      </c>
      <c r="B16" s="399" t="s">
        <v>225</v>
      </c>
      <c r="C16" s="400" t="s">
        <v>320</v>
      </c>
      <c r="D16" s="401" t="s">
        <v>23</v>
      </c>
      <c r="E16" s="278"/>
      <c r="F16" s="279"/>
      <c r="G16" s="280"/>
      <c r="H16" s="402">
        <v>6.0000000000000001E-3</v>
      </c>
      <c r="I16" s="403">
        <v>4093.86</v>
      </c>
      <c r="J16" s="28">
        <f t="shared" si="0"/>
        <v>25</v>
      </c>
      <c r="K16" s="3"/>
    </row>
    <row r="17" spans="1:11" x14ac:dyDescent="0.2">
      <c r="A17" s="27">
        <v>8</v>
      </c>
      <c r="B17" s="399" t="s">
        <v>59</v>
      </c>
      <c r="C17" s="400" t="s">
        <v>128</v>
      </c>
      <c r="D17" s="401" t="s">
        <v>23</v>
      </c>
      <c r="E17" s="278"/>
      <c r="F17" s="279"/>
      <c r="G17" s="280"/>
      <c r="H17" s="402">
        <v>0.60589999999999999</v>
      </c>
      <c r="I17" s="403">
        <v>33764.1</v>
      </c>
      <c r="J17" s="28">
        <f t="shared" si="0"/>
        <v>20458</v>
      </c>
      <c r="K17" s="3"/>
    </row>
    <row r="18" spans="1:11" x14ac:dyDescent="0.2">
      <c r="A18" s="27">
        <v>9</v>
      </c>
      <c r="B18" s="399" t="s">
        <v>226</v>
      </c>
      <c r="C18" s="400" t="s">
        <v>321</v>
      </c>
      <c r="D18" s="401" t="s">
        <v>23</v>
      </c>
      <c r="E18" s="278"/>
      <c r="F18" s="279"/>
      <c r="G18" s="280"/>
      <c r="H18" s="402">
        <v>1E-4</v>
      </c>
      <c r="I18" s="403">
        <v>41229.68</v>
      </c>
      <c r="J18" s="28">
        <f t="shared" si="0"/>
        <v>4</v>
      </c>
      <c r="K18" s="3"/>
    </row>
    <row r="19" spans="1:11" x14ac:dyDescent="0.2">
      <c r="A19" s="27">
        <v>10</v>
      </c>
      <c r="B19" s="399" t="s">
        <v>227</v>
      </c>
      <c r="C19" s="400" t="s">
        <v>322</v>
      </c>
      <c r="D19" s="401" t="s">
        <v>23</v>
      </c>
      <c r="E19" s="278"/>
      <c r="F19" s="279"/>
      <c r="G19" s="280"/>
      <c r="H19" s="402">
        <v>0.25519999999999998</v>
      </c>
      <c r="I19" s="403">
        <v>25993.4</v>
      </c>
      <c r="J19" s="28">
        <f t="shared" si="0"/>
        <v>6634</v>
      </c>
      <c r="K19" s="3"/>
    </row>
    <row r="20" spans="1:11" x14ac:dyDescent="0.2">
      <c r="A20" s="27">
        <v>11</v>
      </c>
      <c r="B20" s="399" t="s">
        <v>175</v>
      </c>
      <c r="C20" s="400" t="s">
        <v>323</v>
      </c>
      <c r="D20" s="401" t="s">
        <v>23</v>
      </c>
      <c r="E20" s="278"/>
      <c r="F20" s="279"/>
      <c r="G20" s="280"/>
      <c r="H20" s="402">
        <v>1E-4</v>
      </c>
      <c r="I20" s="403">
        <v>56816.84</v>
      </c>
      <c r="J20" s="28">
        <f t="shared" si="0"/>
        <v>6</v>
      </c>
      <c r="K20" s="3"/>
    </row>
    <row r="21" spans="1:11" x14ac:dyDescent="0.2">
      <c r="A21" s="27">
        <v>12</v>
      </c>
      <c r="B21" s="399" t="s">
        <v>60</v>
      </c>
      <c r="C21" s="400" t="s">
        <v>92</v>
      </c>
      <c r="D21" s="401" t="s">
        <v>23</v>
      </c>
      <c r="E21" s="402">
        <v>2.5000000000000001E-3</v>
      </c>
      <c r="F21" s="403">
        <v>40000</v>
      </c>
      <c r="G21" s="28">
        <f t="shared" ref="G21" si="1">E21*F21</f>
        <v>100</v>
      </c>
      <c r="H21" s="402"/>
      <c r="I21" s="403"/>
      <c r="J21" s="28"/>
      <c r="K21" s="3"/>
    </row>
    <row r="22" spans="1:11" x14ac:dyDescent="0.2">
      <c r="A22" s="27">
        <v>13</v>
      </c>
      <c r="B22" s="399" t="s">
        <v>46</v>
      </c>
      <c r="C22" s="400" t="s">
        <v>169</v>
      </c>
      <c r="D22" s="401" t="s">
        <v>23</v>
      </c>
      <c r="E22" s="278"/>
      <c r="F22" s="279"/>
      <c r="G22" s="280"/>
      <c r="H22" s="402">
        <v>1.1299999999999999E-2</v>
      </c>
      <c r="I22" s="403">
        <v>51280.93</v>
      </c>
      <c r="J22" s="28">
        <f t="shared" si="0"/>
        <v>579</v>
      </c>
      <c r="K22" s="3"/>
    </row>
    <row r="23" spans="1:11" x14ac:dyDescent="0.2">
      <c r="A23" s="27">
        <v>14</v>
      </c>
      <c r="B23" s="399" t="s">
        <v>46</v>
      </c>
      <c r="C23" s="400" t="s">
        <v>169</v>
      </c>
      <c r="D23" s="401" t="s">
        <v>23</v>
      </c>
      <c r="E23" s="278"/>
      <c r="F23" s="279"/>
      <c r="G23" s="280"/>
      <c r="H23" s="402">
        <v>1.2999999999999999E-3</v>
      </c>
      <c r="I23" s="403">
        <v>51280.93</v>
      </c>
      <c r="J23" s="28">
        <f t="shared" si="0"/>
        <v>67</v>
      </c>
      <c r="K23" s="3"/>
    </row>
    <row r="24" spans="1:11" x14ac:dyDescent="0.2">
      <c r="A24" s="27">
        <v>15</v>
      </c>
      <c r="B24" s="399" t="s">
        <v>47</v>
      </c>
      <c r="C24" s="400" t="s">
        <v>129</v>
      </c>
      <c r="D24" s="401" t="s">
        <v>23</v>
      </c>
      <c r="E24" s="278"/>
      <c r="F24" s="279"/>
      <c r="G24" s="280"/>
      <c r="H24" s="402">
        <v>5.3E-3</v>
      </c>
      <c r="I24" s="403">
        <v>130000</v>
      </c>
      <c r="J24" s="28">
        <f t="shared" si="0"/>
        <v>689</v>
      </c>
      <c r="K24" s="3"/>
    </row>
    <row r="25" spans="1:11" x14ac:dyDescent="0.2">
      <c r="A25" s="27">
        <v>16</v>
      </c>
      <c r="B25" s="399" t="s">
        <v>228</v>
      </c>
      <c r="C25" s="400" t="s">
        <v>324</v>
      </c>
      <c r="D25" s="401" t="s">
        <v>23</v>
      </c>
      <c r="E25" s="278"/>
      <c r="F25" s="279"/>
      <c r="G25" s="280"/>
      <c r="H25" s="402">
        <v>1.6000000000000001E-3</v>
      </c>
      <c r="I25" s="403">
        <v>130000</v>
      </c>
      <c r="J25" s="28">
        <f t="shared" si="0"/>
        <v>208</v>
      </c>
      <c r="K25" s="3"/>
    </row>
    <row r="26" spans="1:11" x14ac:dyDescent="0.2">
      <c r="A26" s="27">
        <v>17</v>
      </c>
      <c r="B26" s="399" t="s">
        <v>61</v>
      </c>
      <c r="C26" s="400" t="s">
        <v>89</v>
      </c>
      <c r="D26" s="401" t="s">
        <v>23</v>
      </c>
      <c r="E26" s="278"/>
      <c r="F26" s="279"/>
      <c r="G26" s="280"/>
      <c r="H26" s="402">
        <v>8.0000000000000004E-4</v>
      </c>
      <c r="I26" s="403">
        <v>130000</v>
      </c>
      <c r="J26" s="28">
        <f t="shared" si="0"/>
        <v>104</v>
      </c>
      <c r="K26" s="3"/>
    </row>
    <row r="27" spans="1:11" x14ac:dyDescent="0.2">
      <c r="A27" s="27">
        <v>18</v>
      </c>
      <c r="B27" s="399" t="s">
        <v>229</v>
      </c>
      <c r="C27" s="400" t="s">
        <v>325</v>
      </c>
      <c r="D27" s="401" t="s">
        <v>23</v>
      </c>
      <c r="E27" s="278"/>
      <c r="F27" s="279"/>
      <c r="G27" s="280"/>
      <c r="H27" s="402">
        <v>8.0000000000000004E-4</v>
      </c>
      <c r="I27" s="403">
        <v>130000</v>
      </c>
      <c r="J27" s="28">
        <f t="shared" si="0"/>
        <v>104</v>
      </c>
      <c r="K27" s="3"/>
    </row>
    <row r="28" spans="1:11" x14ac:dyDescent="0.2">
      <c r="A28" s="27">
        <v>19</v>
      </c>
      <c r="B28" s="399" t="s">
        <v>166</v>
      </c>
      <c r="C28" s="400" t="s">
        <v>170</v>
      </c>
      <c r="D28" s="401" t="s">
        <v>23</v>
      </c>
      <c r="E28" s="278"/>
      <c r="F28" s="279"/>
      <c r="G28" s="280"/>
      <c r="H28" s="402">
        <v>1.89E-2</v>
      </c>
      <c r="I28" s="403">
        <v>130000</v>
      </c>
      <c r="J28" s="28">
        <f t="shared" si="0"/>
        <v>2457</v>
      </c>
      <c r="K28" s="3"/>
    </row>
    <row r="29" spans="1:11" x14ac:dyDescent="0.2">
      <c r="A29" s="27">
        <v>20</v>
      </c>
      <c r="B29" s="399" t="s">
        <v>134</v>
      </c>
      <c r="C29" s="400" t="s">
        <v>137</v>
      </c>
      <c r="D29" s="401" t="s">
        <v>23</v>
      </c>
      <c r="E29" s="278"/>
      <c r="F29" s="279"/>
      <c r="G29" s="280"/>
      <c r="H29" s="402">
        <v>3.2000000000000002E-3</v>
      </c>
      <c r="I29" s="403">
        <v>130000</v>
      </c>
      <c r="J29" s="28">
        <f t="shared" si="0"/>
        <v>416</v>
      </c>
      <c r="K29" s="3"/>
    </row>
    <row r="30" spans="1:11" s="389" customFormat="1" x14ac:dyDescent="0.2">
      <c r="A30" s="386">
        <v>21</v>
      </c>
      <c r="B30" s="399" t="s">
        <v>62</v>
      </c>
      <c r="C30" s="400" t="s">
        <v>326</v>
      </c>
      <c r="D30" s="401" t="s">
        <v>23</v>
      </c>
      <c r="E30" s="387"/>
      <c r="F30" s="388"/>
      <c r="G30" s="280"/>
      <c r="H30" s="402">
        <v>2.1000000000000001E-2</v>
      </c>
      <c r="I30" s="403">
        <v>130000</v>
      </c>
      <c r="J30" s="28">
        <f t="shared" si="0"/>
        <v>2730</v>
      </c>
    </row>
    <row r="31" spans="1:11" x14ac:dyDescent="0.2">
      <c r="A31" s="27">
        <v>22</v>
      </c>
      <c r="B31" s="399" t="s">
        <v>230</v>
      </c>
      <c r="C31" s="400" t="s">
        <v>327</v>
      </c>
      <c r="D31" s="401" t="s">
        <v>23</v>
      </c>
      <c r="E31" s="278"/>
      <c r="F31" s="279"/>
      <c r="G31" s="280"/>
      <c r="H31" s="402">
        <v>2.0000000000000001E-4</v>
      </c>
      <c r="I31" s="403">
        <v>130000</v>
      </c>
      <c r="J31" s="28">
        <f t="shared" si="0"/>
        <v>26</v>
      </c>
      <c r="K31" s="3"/>
    </row>
    <row r="32" spans="1:11" x14ac:dyDescent="0.2">
      <c r="A32" s="27">
        <v>23</v>
      </c>
      <c r="B32" s="399" t="s">
        <v>48</v>
      </c>
      <c r="C32" s="400" t="s">
        <v>138</v>
      </c>
      <c r="D32" s="401" t="s">
        <v>24</v>
      </c>
      <c r="E32" s="278"/>
      <c r="F32" s="279"/>
      <c r="G32" s="280"/>
      <c r="H32" s="402">
        <v>0.2273</v>
      </c>
      <c r="I32" s="403">
        <v>358.31</v>
      </c>
      <c r="J32" s="28">
        <f t="shared" si="0"/>
        <v>81</v>
      </c>
      <c r="K32" s="3"/>
    </row>
    <row r="33" spans="1:11" ht="25.5" x14ac:dyDescent="0.2">
      <c r="A33" s="27">
        <v>24</v>
      </c>
      <c r="B33" s="399" t="s">
        <v>197</v>
      </c>
      <c r="C33" s="400" t="s">
        <v>328</v>
      </c>
      <c r="D33" s="401" t="s">
        <v>23</v>
      </c>
      <c r="E33" s="402">
        <v>6.4799999999999996E-2</v>
      </c>
      <c r="F33" s="403">
        <v>38000</v>
      </c>
      <c r="G33" s="28">
        <f t="shared" ref="G33:G34" si="2">E33*F33</f>
        <v>2462</v>
      </c>
      <c r="H33" s="402"/>
      <c r="I33" s="403"/>
      <c r="J33" s="28"/>
      <c r="K33" s="3"/>
    </row>
    <row r="34" spans="1:11" ht="25.5" x14ac:dyDescent="0.2">
      <c r="A34" s="27">
        <v>25</v>
      </c>
      <c r="B34" s="399" t="s">
        <v>231</v>
      </c>
      <c r="C34" s="400" t="s">
        <v>329</v>
      </c>
      <c r="D34" s="401" t="s">
        <v>23</v>
      </c>
      <c r="E34" s="402">
        <v>1.2999999999999999E-3</v>
      </c>
      <c r="F34" s="403">
        <v>33000</v>
      </c>
      <c r="G34" s="28">
        <f t="shared" si="2"/>
        <v>43</v>
      </c>
      <c r="H34" s="402"/>
      <c r="I34" s="403"/>
      <c r="J34" s="28"/>
      <c r="K34" s="3"/>
    </row>
    <row r="35" spans="1:11" x14ac:dyDescent="0.2">
      <c r="A35" s="27">
        <v>26</v>
      </c>
      <c r="B35" s="399" t="s">
        <v>232</v>
      </c>
      <c r="C35" s="400" t="s">
        <v>330</v>
      </c>
      <c r="D35" s="401" t="s">
        <v>422</v>
      </c>
      <c r="E35" s="278"/>
      <c r="F35" s="279"/>
      <c r="G35" s="280"/>
      <c r="H35" s="402">
        <v>2.6240000000000001</v>
      </c>
      <c r="I35" s="403">
        <v>186.27</v>
      </c>
      <c r="J35" s="28">
        <f t="shared" si="0"/>
        <v>489</v>
      </c>
      <c r="K35" s="3"/>
    </row>
    <row r="36" spans="1:11" x14ac:dyDescent="0.2">
      <c r="A36" s="27">
        <v>27</v>
      </c>
      <c r="B36" s="399" t="s">
        <v>233</v>
      </c>
      <c r="C36" s="400" t="s">
        <v>331</v>
      </c>
      <c r="D36" s="401" t="s">
        <v>25</v>
      </c>
      <c r="E36" s="278"/>
      <c r="F36" s="279"/>
      <c r="G36" s="280"/>
      <c r="H36" s="402">
        <v>1.1299999999999999</v>
      </c>
      <c r="I36" s="403">
        <v>106.76</v>
      </c>
      <c r="J36" s="28">
        <f t="shared" si="0"/>
        <v>121</v>
      </c>
      <c r="K36" s="3"/>
    </row>
    <row r="37" spans="1:11" x14ac:dyDescent="0.2">
      <c r="A37" s="27">
        <v>28</v>
      </c>
      <c r="B37" s="399" t="s">
        <v>63</v>
      </c>
      <c r="C37" s="400" t="s">
        <v>64</v>
      </c>
      <c r="D37" s="401" t="s">
        <v>23</v>
      </c>
      <c r="E37" s="278"/>
      <c r="F37" s="279"/>
      <c r="G37" s="280"/>
      <c r="H37" s="402">
        <v>9.9000000000000008E-3</v>
      </c>
      <c r="I37" s="403">
        <v>64245.66</v>
      </c>
      <c r="J37" s="28">
        <f t="shared" si="0"/>
        <v>636</v>
      </c>
      <c r="K37" s="3"/>
    </row>
    <row r="38" spans="1:11" x14ac:dyDescent="0.2">
      <c r="A38" s="27">
        <v>29</v>
      </c>
      <c r="B38" s="399" t="s">
        <v>234</v>
      </c>
      <c r="C38" s="400" t="s">
        <v>332</v>
      </c>
      <c r="D38" s="401" t="s">
        <v>25</v>
      </c>
      <c r="E38" s="278"/>
      <c r="F38" s="279"/>
      <c r="G38" s="280"/>
      <c r="H38" s="402">
        <v>1.7050000000000001</v>
      </c>
      <c r="I38" s="403">
        <v>13.77</v>
      </c>
      <c r="J38" s="28">
        <f t="shared" si="0"/>
        <v>23</v>
      </c>
      <c r="K38" s="3"/>
    </row>
    <row r="39" spans="1:11" x14ac:dyDescent="0.2">
      <c r="A39" s="27">
        <v>30</v>
      </c>
      <c r="B39" s="399" t="s">
        <v>198</v>
      </c>
      <c r="C39" s="400" t="s">
        <v>201</v>
      </c>
      <c r="D39" s="401" t="s">
        <v>23</v>
      </c>
      <c r="E39" s="278"/>
      <c r="F39" s="279"/>
      <c r="G39" s="280"/>
      <c r="H39" s="402">
        <v>5.9999999999999995E-4</v>
      </c>
      <c r="I39" s="403">
        <v>92886</v>
      </c>
      <c r="J39" s="28">
        <f t="shared" si="0"/>
        <v>56</v>
      </c>
      <c r="K39" s="3"/>
    </row>
    <row r="40" spans="1:11" x14ac:dyDescent="0.2">
      <c r="A40" s="27">
        <v>31</v>
      </c>
      <c r="B40" s="399" t="s">
        <v>235</v>
      </c>
      <c r="C40" s="400" t="s">
        <v>333</v>
      </c>
      <c r="D40" s="401" t="s">
        <v>23</v>
      </c>
      <c r="E40" s="278"/>
      <c r="F40" s="279"/>
      <c r="G40" s="280"/>
      <c r="H40" s="402">
        <v>6.3E-3</v>
      </c>
      <c r="I40" s="403">
        <v>38300.300000000003</v>
      </c>
      <c r="J40" s="28">
        <f t="shared" si="0"/>
        <v>241</v>
      </c>
      <c r="K40" s="3"/>
    </row>
    <row r="41" spans="1:11" x14ac:dyDescent="0.2">
      <c r="A41" s="27">
        <v>32</v>
      </c>
      <c r="B41" s="399" t="s">
        <v>236</v>
      </c>
      <c r="C41" s="400" t="s">
        <v>334</v>
      </c>
      <c r="D41" s="401" t="s">
        <v>23</v>
      </c>
      <c r="E41" s="402">
        <v>4.1599999999999998E-2</v>
      </c>
      <c r="F41" s="403">
        <v>38000</v>
      </c>
      <c r="G41" s="28">
        <f t="shared" ref="G41" si="3">E41*F41</f>
        <v>1581</v>
      </c>
      <c r="H41" s="402"/>
      <c r="I41" s="403"/>
      <c r="J41" s="28"/>
      <c r="K41" s="3"/>
    </row>
    <row r="42" spans="1:11" x14ac:dyDescent="0.2">
      <c r="A42" s="27">
        <v>33</v>
      </c>
      <c r="B42" s="399" t="s">
        <v>167</v>
      </c>
      <c r="C42" s="400" t="s">
        <v>324</v>
      </c>
      <c r="D42" s="401" t="s">
        <v>25</v>
      </c>
      <c r="E42" s="278"/>
      <c r="F42" s="279"/>
      <c r="G42" s="280"/>
      <c r="H42" s="402">
        <v>1.04</v>
      </c>
      <c r="I42" s="403">
        <v>130</v>
      </c>
      <c r="J42" s="28">
        <f t="shared" si="0"/>
        <v>135</v>
      </c>
      <c r="K42" s="3"/>
    </row>
    <row r="43" spans="1:11" x14ac:dyDescent="0.2">
      <c r="A43" s="27">
        <v>34</v>
      </c>
      <c r="B43" s="399" t="s">
        <v>237</v>
      </c>
      <c r="C43" s="400" t="s">
        <v>64</v>
      </c>
      <c r="D43" s="401" t="s">
        <v>25</v>
      </c>
      <c r="E43" s="278"/>
      <c r="F43" s="279"/>
      <c r="G43" s="280"/>
      <c r="H43" s="402">
        <v>6.44</v>
      </c>
      <c r="I43" s="403">
        <v>64.239999999999995</v>
      </c>
      <c r="J43" s="28">
        <f t="shared" si="0"/>
        <v>414</v>
      </c>
      <c r="K43" s="3"/>
    </row>
    <row r="44" spans="1:11" x14ac:dyDescent="0.2">
      <c r="A44" s="27">
        <v>35</v>
      </c>
      <c r="B44" s="399" t="s">
        <v>238</v>
      </c>
      <c r="C44" s="400" t="s">
        <v>335</v>
      </c>
      <c r="D44" s="401" t="s">
        <v>25</v>
      </c>
      <c r="E44" s="278"/>
      <c r="F44" s="279"/>
      <c r="G44" s="280"/>
      <c r="H44" s="402">
        <v>0.1</v>
      </c>
      <c r="I44" s="403">
        <v>275.32</v>
      </c>
      <c r="J44" s="28">
        <f t="shared" si="0"/>
        <v>28</v>
      </c>
      <c r="K44" s="3"/>
    </row>
    <row r="45" spans="1:11" x14ac:dyDescent="0.2">
      <c r="A45" s="27">
        <v>36</v>
      </c>
      <c r="B45" s="399" t="s">
        <v>239</v>
      </c>
      <c r="C45" s="400" t="s">
        <v>336</v>
      </c>
      <c r="D45" s="401" t="s">
        <v>23</v>
      </c>
      <c r="E45" s="278"/>
      <c r="F45" s="279"/>
      <c r="G45" s="280"/>
      <c r="H45" s="402">
        <v>4.4000000000000003E-3</v>
      </c>
      <c r="I45" s="403">
        <v>29406.9</v>
      </c>
      <c r="J45" s="28">
        <f t="shared" si="0"/>
        <v>129</v>
      </c>
      <c r="K45" s="3"/>
    </row>
    <row r="46" spans="1:11" x14ac:dyDescent="0.2">
      <c r="A46" s="27">
        <v>37</v>
      </c>
      <c r="B46" s="399" t="s">
        <v>240</v>
      </c>
      <c r="C46" s="400" t="s">
        <v>337</v>
      </c>
      <c r="D46" s="401" t="s">
        <v>25</v>
      </c>
      <c r="E46" s="278"/>
      <c r="F46" s="279"/>
      <c r="G46" s="280"/>
      <c r="H46" s="402">
        <v>0.73599999999999999</v>
      </c>
      <c r="I46" s="403">
        <v>123.91</v>
      </c>
      <c r="J46" s="28">
        <f t="shared" si="0"/>
        <v>91</v>
      </c>
      <c r="K46" s="3"/>
    </row>
    <row r="47" spans="1:11" x14ac:dyDescent="0.2">
      <c r="A47" s="27">
        <v>38</v>
      </c>
      <c r="B47" s="399" t="s">
        <v>49</v>
      </c>
      <c r="C47" s="400" t="s">
        <v>139</v>
      </c>
      <c r="D47" s="401" t="s">
        <v>25</v>
      </c>
      <c r="E47" s="278"/>
      <c r="F47" s="279"/>
      <c r="G47" s="280"/>
      <c r="H47" s="402">
        <v>0.77090000000000003</v>
      </c>
      <c r="I47" s="403">
        <v>29.69</v>
      </c>
      <c r="J47" s="28">
        <f t="shared" si="0"/>
        <v>23</v>
      </c>
      <c r="K47" s="3"/>
    </row>
    <row r="48" spans="1:11" x14ac:dyDescent="0.2">
      <c r="A48" s="27">
        <v>39</v>
      </c>
      <c r="B48" s="399" t="s">
        <v>241</v>
      </c>
      <c r="C48" s="400" t="s">
        <v>338</v>
      </c>
      <c r="D48" s="401" t="s">
        <v>51</v>
      </c>
      <c r="E48" s="278"/>
      <c r="F48" s="279"/>
      <c r="G48" s="280"/>
      <c r="H48" s="402">
        <v>2.7</v>
      </c>
      <c r="I48" s="403">
        <v>39.14</v>
      </c>
      <c r="J48" s="28">
        <f t="shared" si="0"/>
        <v>106</v>
      </c>
      <c r="K48" s="3"/>
    </row>
    <row r="49" spans="1:11" x14ac:dyDescent="0.2">
      <c r="A49" s="27">
        <v>40</v>
      </c>
      <c r="B49" s="399" t="s">
        <v>50</v>
      </c>
      <c r="C49" s="400" t="s">
        <v>93</v>
      </c>
      <c r="D49" s="401" t="s">
        <v>23</v>
      </c>
      <c r="E49" s="278"/>
      <c r="F49" s="279"/>
      <c r="G49" s="280"/>
      <c r="H49" s="402">
        <v>6.9999999999999999E-4</v>
      </c>
      <c r="I49" s="403">
        <v>60937.81</v>
      </c>
      <c r="J49" s="28">
        <f t="shared" si="0"/>
        <v>43</v>
      </c>
      <c r="K49" s="3"/>
    </row>
    <row r="50" spans="1:11" x14ac:dyDescent="0.2">
      <c r="A50" s="27">
        <v>41</v>
      </c>
      <c r="B50" s="399" t="s">
        <v>176</v>
      </c>
      <c r="C50" s="400" t="s">
        <v>187</v>
      </c>
      <c r="D50" s="401" t="s">
        <v>23</v>
      </c>
      <c r="E50" s="278"/>
      <c r="F50" s="279"/>
      <c r="G50" s="280"/>
      <c r="H50" s="402">
        <v>1.1000000000000001E-3</v>
      </c>
      <c r="I50" s="403">
        <v>60261.82</v>
      </c>
      <c r="J50" s="28">
        <f t="shared" si="0"/>
        <v>66</v>
      </c>
      <c r="K50" s="3"/>
    </row>
    <row r="51" spans="1:11" x14ac:dyDescent="0.2">
      <c r="A51" s="27">
        <v>42</v>
      </c>
      <c r="B51" s="399" t="s">
        <v>242</v>
      </c>
      <c r="C51" s="400" t="s">
        <v>339</v>
      </c>
      <c r="D51" s="401" t="s">
        <v>422</v>
      </c>
      <c r="E51" s="278"/>
      <c r="F51" s="279"/>
      <c r="G51" s="280"/>
      <c r="H51" s="402">
        <v>2.6240000000000001</v>
      </c>
      <c r="I51" s="403">
        <v>68.94</v>
      </c>
      <c r="J51" s="28">
        <f t="shared" si="0"/>
        <v>181</v>
      </c>
      <c r="K51" s="3"/>
    </row>
    <row r="52" spans="1:11" s="389" customFormat="1" x14ac:dyDescent="0.2">
      <c r="A52" s="386">
        <v>43</v>
      </c>
      <c r="B52" s="399" t="s">
        <v>243</v>
      </c>
      <c r="C52" s="400" t="s">
        <v>340</v>
      </c>
      <c r="D52" s="401" t="s">
        <v>423</v>
      </c>
      <c r="E52" s="387"/>
      <c r="F52" s="388"/>
      <c r="G52" s="280"/>
      <c r="H52" s="402">
        <v>4.0800000000000003E-2</v>
      </c>
      <c r="I52" s="403">
        <v>270.22000000000003</v>
      </c>
      <c r="J52" s="28">
        <f t="shared" si="0"/>
        <v>11</v>
      </c>
    </row>
    <row r="53" spans="1:11" x14ac:dyDescent="0.2">
      <c r="A53" s="27">
        <v>44</v>
      </c>
      <c r="B53" s="399" t="s">
        <v>177</v>
      </c>
      <c r="C53" s="400" t="s">
        <v>188</v>
      </c>
      <c r="D53" s="401" t="s">
        <v>54</v>
      </c>
      <c r="E53" s="278"/>
      <c r="F53" s="279"/>
      <c r="G53" s="280"/>
      <c r="H53" s="402">
        <v>1.0449999999999999</v>
      </c>
      <c r="I53" s="403">
        <v>141.41</v>
      </c>
      <c r="J53" s="28">
        <f t="shared" si="0"/>
        <v>148</v>
      </c>
      <c r="K53" s="3"/>
    </row>
    <row r="54" spans="1:11" x14ac:dyDescent="0.2">
      <c r="A54" s="27">
        <v>45</v>
      </c>
      <c r="B54" s="399" t="s">
        <v>178</v>
      </c>
      <c r="C54" s="400" t="s">
        <v>189</v>
      </c>
      <c r="D54" s="401" t="s">
        <v>54</v>
      </c>
      <c r="E54" s="278"/>
      <c r="F54" s="279"/>
      <c r="G54" s="280"/>
      <c r="H54" s="402">
        <v>2.6070000000000002</v>
      </c>
      <c r="I54" s="403">
        <v>319.2</v>
      </c>
      <c r="J54" s="28">
        <f t="shared" si="0"/>
        <v>832</v>
      </c>
      <c r="K54" s="3"/>
    </row>
    <row r="55" spans="1:11" x14ac:dyDescent="0.2">
      <c r="A55" s="27">
        <v>46</v>
      </c>
      <c r="B55" s="399" t="s">
        <v>179</v>
      </c>
      <c r="C55" s="400" t="s">
        <v>190</v>
      </c>
      <c r="D55" s="401" t="s">
        <v>23</v>
      </c>
      <c r="E55" s="278"/>
      <c r="F55" s="279"/>
      <c r="G55" s="280"/>
      <c r="H55" s="402">
        <v>1.9000999999999999</v>
      </c>
      <c r="I55" s="403">
        <v>130000</v>
      </c>
      <c r="J55" s="28">
        <f t="shared" si="0"/>
        <v>247013</v>
      </c>
      <c r="K55" s="3"/>
    </row>
    <row r="56" spans="1:11" x14ac:dyDescent="0.2">
      <c r="A56" s="27">
        <v>47</v>
      </c>
      <c r="B56" s="399" t="s">
        <v>180</v>
      </c>
      <c r="C56" s="400" t="s">
        <v>191</v>
      </c>
      <c r="D56" s="401" t="s">
        <v>23</v>
      </c>
      <c r="E56" s="278"/>
      <c r="F56" s="279"/>
      <c r="G56" s="280"/>
      <c r="H56" s="402">
        <v>1.6000000000000001E-3</v>
      </c>
      <c r="I56" s="403">
        <v>130000</v>
      </c>
      <c r="J56" s="28">
        <f t="shared" si="0"/>
        <v>208</v>
      </c>
      <c r="K56" s="3"/>
    </row>
    <row r="57" spans="1:11" x14ac:dyDescent="0.2">
      <c r="A57" s="27">
        <v>48</v>
      </c>
      <c r="B57" s="399" t="s">
        <v>199</v>
      </c>
      <c r="C57" s="400" t="s">
        <v>202</v>
      </c>
      <c r="D57" s="401" t="s">
        <v>23</v>
      </c>
      <c r="E57" s="278"/>
      <c r="F57" s="279"/>
      <c r="G57" s="280"/>
      <c r="H57" s="402">
        <v>3.5000000000000003E-2</v>
      </c>
      <c r="I57" s="403">
        <v>130000</v>
      </c>
      <c r="J57" s="28">
        <f t="shared" si="0"/>
        <v>4550</v>
      </c>
      <c r="K57" s="3"/>
    </row>
    <row r="58" spans="1:11" x14ac:dyDescent="0.2">
      <c r="A58" s="27">
        <v>52</v>
      </c>
      <c r="B58" s="399" t="s">
        <v>206</v>
      </c>
      <c r="C58" s="400" t="s">
        <v>214</v>
      </c>
      <c r="D58" s="401" t="s">
        <v>54</v>
      </c>
      <c r="E58" s="278"/>
      <c r="F58" s="279"/>
      <c r="G58" s="280"/>
      <c r="H58" s="402">
        <v>1.2</v>
      </c>
      <c r="I58" s="403">
        <v>1500</v>
      </c>
      <c r="J58" s="28">
        <f t="shared" si="0"/>
        <v>1800</v>
      </c>
      <c r="K58" s="3"/>
    </row>
    <row r="59" spans="1:11" x14ac:dyDescent="0.2">
      <c r="A59" s="27">
        <v>53</v>
      </c>
      <c r="B59" s="399" t="s">
        <v>127</v>
      </c>
      <c r="C59" s="400" t="s">
        <v>130</v>
      </c>
      <c r="D59" s="401" t="s">
        <v>55</v>
      </c>
      <c r="E59" s="278"/>
      <c r="F59" s="279"/>
      <c r="G59" s="280"/>
      <c r="H59" s="402">
        <v>56</v>
      </c>
      <c r="I59" s="403">
        <v>80.22</v>
      </c>
      <c r="J59" s="28">
        <f t="shared" si="0"/>
        <v>4492</v>
      </c>
      <c r="K59" s="3"/>
    </row>
    <row r="60" spans="1:11" x14ac:dyDescent="0.2">
      <c r="A60" s="27">
        <v>54</v>
      </c>
      <c r="B60" s="399" t="s">
        <v>181</v>
      </c>
      <c r="C60" s="400" t="s">
        <v>192</v>
      </c>
      <c r="D60" s="401" t="s">
        <v>91</v>
      </c>
      <c r="E60" s="278"/>
      <c r="F60" s="279"/>
      <c r="G60" s="280"/>
      <c r="H60" s="402">
        <v>4</v>
      </c>
      <c r="I60" s="403">
        <v>319.2</v>
      </c>
      <c r="J60" s="28">
        <f t="shared" si="0"/>
        <v>1277</v>
      </c>
      <c r="K60" s="3"/>
    </row>
    <row r="61" spans="1:11" x14ac:dyDescent="0.2">
      <c r="A61" s="27">
        <v>55</v>
      </c>
      <c r="B61" s="399" t="s">
        <v>182</v>
      </c>
      <c r="C61" s="400" t="s">
        <v>193</v>
      </c>
      <c r="D61" s="401" t="s">
        <v>91</v>
      </c>
      <c r="E61" s="278"/>
      <c r="F61" s="279"/>
      <c r="G61" s="280"/>
      <c r="H61" s="402">
        <v>5</v>
      </c>
      <c r="I61" s="403">
        <v>58.8</v>
      </c>
      <c r="J61" s="28">
        <f t="shared" si="0"/>
        <v>294</v>
      </c>
      <c r="K61" s="3"/>
    </row>
    <row r="62" spans="1:11" x14ac:dyDescent="0.2">
      <c r="A62" s="27">
        <v>56</v>
      </c>
      <c r="B62" s="399" t="s">
        <v>244</v>
      </c>
      <c r="C62" s="400" t="s">
        <v>341</v>
      </c>
      <c r="D62" s="401" t="s">
        <v>25</v>
      </c>
      <c r="E62" s="278"/>
      <c r="F62" s="279"/>
      <c r="G62" s="280"/>
      <c r="H62" s="402">
        <v>4.5599999999999996</v>
      </c>
      <c r="I62" s="403">
        <v>132</v>
      </c>
      <c r="J62" s="28">
        <f t="shared" si="0"/>
        <v>602</v>
      </c>
      <c r="K62" s="3"/>
    </row>
    <row r="63" spans="1:11" ht="25.5" x14ac:dyDescent="0.2">
      <c r="A63" s="27">
        <v>57</v>
      </c>
      <c r="B63" s="399" t="s">
        <v>65</v>
      </c>
      <c r="C63" s="400" t="s">
        <v>131</v>
      </c>
      <c r="D63" s="401" t="s">
        <v>24</v>
      </c>
      <c r="E63" s="278"/>
      <c r="F63" s="279"/>
      <c r="G63" s="280"/>
      <c r="H63" s="402">
        <v>30.6099</v>
      </c>
      <c r="I63" s="403">
        <v>2365.3000000000002</v>
      </c>
      <c r="J63" s="28">
        <f t="shared" si="0"/>
        <v>72402</v>
      </c>
      <c r="K63" s="3"/>
    </row>
    <row r="64" spans="1:11" ht="25.5" x14ac:dyDescent="0.2">
      <c r="A64" s="27">
        <v>58</v>
      </c>
      <c r="B64" s="399" t="s">
        <v>66</v>
      </c>
      <c r="C64" s="400" t="s">
        <v>94</v>
      </c>
      <c r="D64" s="401" t="s">
        <v>24</v>
      </c>
      <c r="E64" s="278"/>
      <c r="F64" s="279"/>
      <c r="G64" s="280"/>
      <c r="H64" s="402">
        <v>1.2999999999999999E-3</v>
      </c>
      <c r="I64" s="403">
        <v>7001.47</v>
      </c>
      <c r="J64" s="28">
        <f t="shared" si="0"/>
        <v>9</v>
      </c>
      <c r="K64" s="3"/>
    </row>
    <row r="65" spans="1:11" ht="25.5" x14ac:dyDescent="0.2">
      <c r="A65" s="27">
        <v>59</v>
      </c>
      <c r="B65" s="399" t="s">
        <v>183</v>
      </c>
      <c r="C65" s="400" t="s">
        <v>194</v>
      </c>
      <c r="D65" s="401" t="s">
        <v>24</v>
      </c>
      <c r="E65" s="278"/>
      <c r="F65" s="279"/>
      <c r="G65" s="280"/>
      <c r="H65" s="402">
        <v>1.2616000000000001</v>
      </c>
      <c r="I65" s="403">
        <v>5759.56</v>
      </c>
      <c r="J65" s="28">
        <f t="shared" si="0"/>
        <v>7266</v>
      </c>
      <c r="K65" s="3"/>
    </row>
    <row r="66" spans="1:11" ht="38.25" x14ac:dyDescent="0.2">
      <c r="A66" s="27">
        <v>60</v>
      </c>
      <c r="B66" s="399" t="s">
        <v>207</v>
      </c>
      <c r="C66" s="400" t="s">
        <v>215</v>
      </c>
      <c r="D66" s="401" t="s">
        <v>55</v>
      </c>
      <c r="E66" s="429">
        <v>30.36</v>
      </c>
      <c r="F66" s="430">
        <v>4500</v>
      </c>
      <c r="G66" s="28">
        <f t="shared" ref="G66" si="4">E66*F66</f>
        <v>136620</v>
      </c>
      <c r="H66" s="402"/>
      <c r="I66" s="403"/>
      <c r="J66" s="28"/>
      <c r="K66" s="3"/>
    </row>
    <row r="67" spans="1:11" ht="25.5" x14ac:dyDescent="0.2">
      <c r="A67" s="27">
        <v>61</v>
      </c>
      <c r="B67" s="399" t="s">
        <v>208</v>
      </c>
      <c r="C67" s="400" t="s">
        <v>216</v>
      </c>
      <c r="D67" s="401" t="s">
        <v>55</v>
      </c>
      <c r="E67" s="278"/>
      <c r="F67" s="279"/>
      <c r="G67" s="280"/>
      <c r="H67" s="402">
        <v>0.39</v>
      </c>
      <c r="I67" s="403">
        <v>2236.65</v>
      </c>
      <c r="J67" s="28">
        <f t="shared" si="0"/>
        <v>872</v>
      </c>
      <c r="K67" s="3"/>
    </row>
    <row r="68" spans="1:11" x14ac:dyDescent="0.2">
      <c r="A68" s="27">
        <v>62</v>
      </c>
      <c r="B68" s="399" t="s">
        <v>245</v>
      </c>
      <c r="C68" s="400" t="s">
        <v>342</v>
      </c>
      <c r="D68" s="401" t="s">
        <v>56</v>
      </c>
      <c r="E68" s="278"/>
      <c r="F68" s="279"/>
      <c r="G68" s="280"/>
      <c r="H68" s="402">
        <v>2</v>
      </c>
      <c r="I68" s="403">
        <v>103.97</v>
      </c>
      <c r="J68" s="28">
        <f t="shared" si="0"/>
        <v>208</v>
      </c>
      <c r="K68" s="3"/>
    </row>
    <row r="69" spans="1:11" x14ac:dyDescent="0.2">
      <c r="A69" s="27">
        <v>63</v>
      </c>
      <c r="B69" s="399" t="s">
        <v>246</v>
      </c>
      <c r="C69" s="400" t="s">
        <v>343</v>
      </c>
      <c r="D69" s="401" t="s">
        <v>23</v>
      </c>
      <c r="E69" s="278"/>
      <c r="F69" s="279"/>
      <c r="G69" s="280"/>
      <c r="H69" s="402">
        <v>0.26029999999999998</v>
      </c>
      <c r="I69" s="403">
        <v>70000.98</v>
      </c>
      <c r="J69" s="28">
        <f t="shared" si="0"/>
        <v>18221</v>
      </c>
      <c r="K69" s="3"/>
    </row>
    <row r="70" spans="1:11" x14ac:dyDescent="0.2">
      <c r="A70" s="27">
        <v>64</v>
      </c>
      <c r="B70" s="399" t="s">
        <v>52</v>
      </c>
      <c r="C70" s="400" t="s">
        <v>140</v>
      </c>
      <c r="D70" s="401" t="s">
        <v>23</v>
      </c>
      <c r="E70" s="278"/>
      <c r="F70" s="279"/>
      <c r="G70" s="280"/>
      <c r="H70" s="402">
        <v>5.8999999999999999E-3</v>
      </c>
      <c r="I70" s="403">
        <v>60359.23</v>
      </c>
      <c r="J70" s="28">
        <f t="shared" si="0"/>
        <v>356</v>
      </c>
      <c r="K70" s="3"/>
    </row>
    <row r="71" spans="1:11" x14ac:dyDescent="0.2">
      <c r="A71" s="27">
        <v>65</v>
      </c>
      <c r="B71" s="399" t="s">
        <v>53</v>
      </c>
      <c r="C71" s="400" t="s">
        <v>78</v>
      </c>
      <c r="D71" s="401" t="s">
        <v>23</v>
      </c>
      <c r="E71" s="278"/>
      <c r="F71" s="279"/>
      <c r="G71" s="280"/>
      <c r="H71" s="402">
        <v>1.9E-3</v>
      </c>
      <c r="I71" s="403">
        <v>66708.31</v>
      </c>
      <c r="J71" s="28">
        <f t="shared" si="0"/>
        <v>127</v>
      </c>
      <c r="K71" s="3"/>
    </row>
    <row r="72" spans="1:11" x14ac:dyDescent="0.2">
      <c r="A72" s="27">
        <v>66</v>
      </c>
      <c r="B72" s="399" t="s">
        <v>247</v>
      </c>
      <c r="C72" s="400" t="s">
        <v>344</v>
      </c>
      <c r="D72" s="401" t="s">
        <v>23</v>
      </c>
      <c r="E72" s="278"/>
      <c r="F72" s="279"/>
      <c r="G72" s="280"/>
      <c r="H72" s="402">
        <v>1.7999999999999999E-2</v>
      </c>
      <c r="I72" s="403">
        <v>85497.45</v>
      </c>
      <c r="J72" s="28">
        <f t="shared" si="0"/>
        <v>1539</v>
      </c>
      <c r="K72" s="3"/>
    </row>
    <row r="73" spans="1:11" x14ac:dyDescent="0.2">
      <c r="A73" s="27">
        <v>68</v>
      </c>
      <c r="B73" s="399" t="s">
        <v>248</v>
      </c>
      <c r="C73" s="400" t="s">
        <v>345</v>
      </c>
      <c r="D73" s="401" t="s">
        <v>23</v>
      </c>
      <c r="E73" s="278"/>
      <c r="F73" s="279"/>
      <c r="G73" s="280"/>
      <c r="H73" s="402">
        <v>1.6000000000000001E-3</v>
      </c>
      <c r="I73" s="403">
        <v>55542.37</v>
      </c>
      <c r="J73" s="28">
        <f t="shared" ref="J73:J134" si="5">H73*I73</f>
        <v>89</v>
      </c>
      <c r="K73" s="3"/>
    </row>
    <row r="74" spans="1:11" x14ac:dyDescent="0.2">
      <c r="A74" s="27">
        <v>69</v>
      </c>
      <c r="B74" s="399" t="s">
        <v>249</v>
      </c>
      <c r="C74" s="400" t="s">
        <v>346</v>
      </c>
      <c r="D74" s="401" t="s">
        <v>23</v>
      </c>
      <c r="E74" s="278"/>
      <c r="F74" s="279"/>
      <c r="G74" s="280"/>
      <c r="H74" s="402">
        <v>1.9E-2</v>
      </c>
      <c r="I74" s="403">
        <v>10175.24</v>
      </c>
      <c r="J74" s="28">
        <f t="shared" si="5"/>
        <v>193</v>
      </c>
      <c r="K74" s="3"/>
    </row>
    <row r="75" spans="1:11" ht="25.5" x14ac:dyDescent="0.2">
      <c r="A75" s="27">
        <v>70</v>
      </c>
      <c r="B75" s="399" t="s">
        <v>79</v>
      </c>
      <c r="C75" s="400" t="s">
        <v>90</v>
      </c>
      <c r="D75" s="401" t="s">
        <v>23</v>
      </c>
      <c r="E75" s="278"/>
      <c r="F75" s="279"/>
      <c r="G75" s="280"/>
      <c r="H75" s="402">
        <v>1.4E-3</v>
      </c>
      <c r="I75" s="403">
        <v>52842.71</v>
      </c>
      <c r="J75" s="28">
        <f t="shared" si="5"/>
        <v>74</v>
      </c>
      <c r="K75" s="3"/>
    </row>
    <row r="76" spans="1:11" ht="38.25" x14ac:dyDescent="0.2">
      <c r="A76" s="27">
        <v>71</v>
      </c>
      <c r="B76" s="399" t="s">
        <v>67</v>
      </c>
      <c r="C76" s="400" t="s">
        <v>132</v>
      </c>
      <c r="D76" s="401" t="s">
        <v>23</v>
      </c>
      <c r="E76" s="278"/>
      <c r="F76" s="279"/>
      <c r="G76" s="280"/>
      <c r="H76" s="402">
        <v>8.9999999999999998E-4</v>
      </c>
      <c r="I76" s="403">
        <v>68427.88</v>
      </c>
      <c r="J76" s="28">
        <f t="shared" si="5"/>
        <v>62</v>
      </c>
      <c r="K76" s="3"/>
    </row>
    <row r="77" spans="1:11" ht="38.25" x14ac:dyDescent="0.2">
      <c r="A77" s="27">
        <v>72</v>
      </c>
      <c r="B77" s="399" t="s">
        <v>250</v>
      </c>
      <c r="C77" s="400" t="s">
        <v>347</v>
      </c>
      <c r="D77" s="401" t="s">
        <v>23</v>
      </c>
      <c r="E77" s="278"/>
      <c r="F77" s="279"/>
      <c r="G77" s="280"/>
      <c r="H77" s="402">
        <v>0.02</v>
      </c>
      <c r="I77" s="403">
        <v>69303.86</v>
      </c>
      <c r="J77" s="28">
        <f t="shared" si="5"/>
        <v>1386</v>
      </c>
      <c r="K77" s="3"/>
    </row>
    <row r="78" spans="1:11" x14ac:dyDescent="0.2">
      <c r="A78" s="27">
        <v>73</v>
      </c>
      <c r="B78" s="399" t="s">
        <v>251</v>
      </c>
      <c r="C78" s="400" t="s">
        <v>348</v>
      </c>
      <c r="D78" s="401" t="s">
        <v>56</v>
      </c>
      <c r="E78" s="278"/>
      <c r="F78" s="279"/>
      <c r="G78" s="280"/>
      <c r="H78" s="402">
        <v>2</v>
      </c>
      <c r="I78" s="403">
        <v>17.78</v>
      </c>
      <c r="J78" s="28">
        <f t="shared" si="5"/>
        <v>36</v>
      </c>
      <c r="K78" s="3"/>
    </row>
    <row r="79" spans="1:11" x14ac:dyDescent="0.2">
      <c r="A79" s="27">
        <v>74</v>
      </c>
      <c r="B79" s="399" t="s">
        <v>252</v>
      </c>
      <c r="C79" s="400" t="s">
        <v>349</v>
      </c>
      <c r="D79" s="401" t="s">
        <v>24</v>
      </c>
      <c r="E79" s="278"/>
      <c r="F79" s="279"/>
      <c r="G79" s="280"/>
      <c r="H79" s="402">
        <v>1.53</v>
      </c>
      <c r="I79" s="403">
        <v>5208.34</v>
      </c>
      <c r="J79" s="28">
        <f t="shared" si="5"/>
        <v>7969</v>
      </c>
      <c r="K79" s="3"/>
    </row>
    <row r="80" spans="1:11" ht="25.5" x14ac:dyDescent="0.2">
      <c r="A80" s="27">
        <v>75</v>
      </c>
      <c r="B80" s="399" t="s">
        <v>168</v>
      </c>
      <c r="C80" s="400" t="s">
        <v>171</v>
      </c>
      <c r="D80" s="401" t="s">
        <v>24</v>
      </c>
      <c r="E80" s="278"/>
      <c r="F80" s="279"/>
      <c r="G80" s="280"/>
      <c r="H80" s="402">
        <v>0.88190000000000002</v>
      </c>
      <c r="I80" s="403">
        <v>1800</v>
      </c>
      <c r="J80" s="28">
        <f t="shared" si="5"/>
        <v>1587</v>
      </c>
      <c r="K80" s="3"/>
    </row>
    <row r="81" spans="1:11" x14ac:dyDescent="0.2">
      <c r="A81" s="27">
        <v>76</v>
      </c>
      <c r="B81" s="399" t="s">
        <v>253</v>
      </c>
      <c r="C81" s="400" t="s">
        <v>350</v>
      </c>
      <c r="D81" s="401" t="s">
        <v>24</v>
      </c>
      <c r="E81" s="278"/>
      <c r="F81" s="279"/>
      <c r="G81" s="280"/>
      <c r="H81" s="402">
        <v>0.23</v>
      </c>
      <c r="I81" s="403">
        <v>180</v>
      </c>
      <c r="J81" s="28">
        <f t="shared" si="5"/>
        <v>41</v>
      </c>
      <c r="K81" s="3"/>
    </row>
    <row r="82" spans="1:11" x14ac:dyDescent="0.2">
      <c r="A82" s="27">
        <v>77</v>
      </c>
      <c r="B82" s="399" t="s">
        <v>135</v>
      </c>
      <c r="C82" s="400" t="s">
        <v>172</v>
      </c>
      <c r="D82" s="401" t="s">
        <v>24</v>
      </c>
      <c r="E82" s="278"/>
      <c r="F82" s="279"/>
      <c r="G82" s="280"/>
      <c r="H82" s="402">
        <v>64.655000000000001</v>
      </c>
      <c r="I82" s="403">
        <v>26.61</v>
      </c>
      <c r="J82" s="28">
        <f t="shared" si="5"/>
        <v>1720</v>
      </c>
      <c r="K82" s="3"/>
    </row>
    <row r="83" spans="1:11" x14ac:dyDescent="0.2">
      <c r="A83" s="27">
        <v>78</v>
      </c>
      <c r="B83" s="399" t="s">
        <v>135</v>
      </c>
      <c r="C83" s="400" t="s">
        <v>172</v>
      </c>
      <c r="D83" s="401" t="s">
        <v>24</v>
      </c>
      <c r="E83" s="278"/>
      <c r="F83" s="279"/>
      <c r="G83" s="280"/>
      <c r="H83" s="402">
        <v>66.38</v>
      </c>
      <c r="I83" s="403">
        <v>26.61</v>
      </c>
      <c r="J83" s="28">
        <f t="shared" si="5"/>
        <v>1766</v>
      </c>
      <c r="K83" s="3"/>
    </row>
    <row r="84" spans="1:11" x14ac:dyDescent="0.2">
      <c r="A84" s="27">
        <v>79</v>
      </c>
      <c r="B84" s="399" t="s">
        <v>254</v>
      </c>
      <c r="C84" s="400" t="s">
        <v>351</v>
      </c>
      <c r="D84" s="401" t="s">
        <v>424</v>
      </c>
      <c r="E84" s="278"/>
      <c r="F84" s="279"/>
      <c r="G84" s="280"/>
      <c r="H84" s="402">
        <v>44.4</v>
      </c>
      <c r="I84" s="403">
        <v>2.0699999999999998</v>
      </c>
      <c r="J84" s="28">
        <f t="shared" si="5"/>
        <v>92</v>
      </c>
      <c r="K84" s="3"/>
    </row>
    <row r="85" spans="1:11" ht="25.5" x14ac:dyDescent="0.2">
      <c r="A85" s="27">
        <v>80</v>
      </c>
      <c r="B85" s="399" t="s">
        <v>255</v>
      </c>
      <c r="C85" s="400" t="s">
        <v>352</v>
      </c>
      <c r="D85" s="401" t="s">
        <v>425</v>
      </c>
      <c r="E85" s="278"/>
      <c r="F85" s="279"/>
      <c r="G85" s="280"/>
      <c r="H85" s="402">
        <v>2.0000000000000001E-4</v>
      </c>
      <c r="I85" s="403">
        <v>784041.18</v>
      </c>
      <c r="J85" s="28">
        <f t="shared" si="5"/>
        <v>157</v>
      </c>
      <c r="K85" s="3"/>
    </row>
    <row r="86" spans="1:11" ht="38.25" x14ac:dyDescent="0.2">
      <c r="A86" s="27">
        <v>81</v>
      </c>
      <c r="B86" s="399" t="s">
        <v>256</v>
      </c>
      <c r="C86" s="400" t="s">
        <v>353</v>
      </c>
      <c r="D86" s="401" t="s">
        <v>425</v>
      </c>
      <c r="E86" s="278"/>
      <c r="F86" s="279"/>
      <c r="G86" s="280"/>
      <c r="H86" s="402">
        <v>5.0000000000000001E-4</v>
      </c>
      <c r="I86" s="403">
        <v>61688.59</v>
      </c>
      <c r="J86" s="28">
        <f t="shared" si="5"/>
        <v>31</v>
      </c>
      <c r="K86" s="3"/>
    </row>
    <row r="87" spans="1:11" x14ac:dyDescent="0.2">
      <c r="A87" s="27">
        <v>82</v>
      </c>
      <c r="B87" s="399" t="s">
        <v>257</v>
      </c>
      <c r="C87" s="400" t="s">
        <v>354</v>
      </c>
      <c r="D87" s="401" t="s">
        <v>56</v>
      </c>
      <c r="E87" s="278"/>
      <c r="F87" s="279"/>
      <c r="G87" s="280"/>
      <c r="H87" s="402">
        <v>2</v>
      </c>
      <c r="I87" s="403">
        <v>28.56</v>
      </c>
      <c r="J87" s="28">
        <f t="shared" si="5"/>
        <v>57</v>
      </c>
      <c r="K87" s="3"/>
    </row>
    <row r="88" spans="1:11" x14ac:dyDescent="0.2">
      <c r="A88" s="27">
        <v>83</v>
      </c>
      <c r="B88" s="399" t="s">
        <v>258</v>
      </c>
      <c r="C88" s="400" t="s">
        <v>355</v>
      </c>
      <c r="D88" s="401" t="s">
        <v>55</v>
      </c>
      <c r="E88" s="278"/>
      <c r="F88" s="279"/>
      <c r="G88" s="280"/>
      <c r="H88" s="402">
        <v>0.56000000000000005</v>
      </c>
      <c r="I88" s="403">
        <v>63.94</v>
      </c>
      <c r="J88" s="28">
        <f t="shared" si="5"/>
        <v>36</v>
      </c>
      <c r="K88" s="3"/>
    </row>
    <row r="89" spans="1:11" ht="25.5" x14ac:dyDescent="0.2">
      <c r="A89" s="27">
        <v>84</v>
      </c>
      <c r="B89" s="399" t="s">
        <v>68</v>
      </c>
      <c r="C89" s="400" t="s">
        <v>133</v>
      </c>
      <c r="D89" s="401" t="s">
        <v>69</v>
      </c>
      <c r="E89" s="278"/>
      <c r="F89" s="279"/>
      <c r="G89" s="280"/>
      <c r="H89" s="402">
        <v>2.4299999999999999E-2</v>
      </c>
      <c r="I89" s="403">
        <v>239.93</v>
      </c>
      <c r="J89" s="28">
        <f t="shared" si="5"/>
        <v>6</v>
      </c>
      <c r="K89" s="3"/>
    </row>
    <row r="90" spans="1:11" x14ac:dyDescent="0.2">
      <c r="A90" s="27">
        <v>85</v>
      </c>
      <c r="B90" s="399" t="s">
        <v>259</v>
      </c>
      <c r="C90" s="400" t="s">
        <v>356</v>
      </c>
      <c r="D90" s="401" t="s">
        <v>56</v>
      </c>
      <c r="E90" s="278"/>
      <c r="F90" s="279"/>
      <c r="G90" s="280"/>
      <c r="H90" s="402">
        <v>4.08</v>
      </c>
      <c r="I90" s="403">
        <v>186.35</v>
      </c>
      <c r="J90" s="28">
        <f t="shared" si="5"/>
        <v>760</v>
      </c>
      <c r="K90" s="3"/>
    </row>
    <row r="91" spans="1:11" x14ac:dyDescent="0.2">
      <c r="A91" s="27">
        <v>86</v>
      </c>
      <c r="B91" s="399" t="s">
        <v>260</v>
      </c>
      <c r="C91" s="400" t="s">
        <v>357</v>
      </c>
      <c r="D91" s="401" t="s">
        <v>422</v>
      </c>
      <c r="E91" s="278"/>
      <c r="F91" s="279"/>
      <c r="G91" s="280"/>
      <c r="H91" s="402">
        <v>0.88800000000000001</v>
      </c>
      <c r="I91" s="403">
        <v>293.8</v>
      </c>
      <c r="J91" s="28">
        <f t="shared" si="5"/>
        <v>261</v>
      </c>
      <c r="K91" s="3"/>
    </row>
    <row r="92" spans="1:11" x14ac:dyDescent="0.2">
      <c r="A92" s="27">
        <v>87</v>
      </c>
      <c r="B92" s="399" t="s">
        <v>261</v>
      </c>
      <c r="C92" s="400" t="s">
        <v>358</v>
      </c>
      <c r="D92" s="401" t="s">
        <v>23</v>
      </c>
      <c r="E92" s="278"/>
      <c r="F92" s="279"/>
      <c r="G92" s="280"/>
      <c r="H92" s="402">
        <v>1.9400000000000001E-2</v>
      </c>
      <c r="I92" s="403">
        <v>45642.96</v>
      </c>
      <c r="J92" s="28">
        <f t="shared" si="5"/>
        <v>885</v>
      </c>
      <c r="K92" s="3"/>
    </row>
    <row r="93" spans="1:11" x14ac:dyDescent="0.2">
      <c r="A93" s="27">
        <v>88</v>
      </c>
      <c r="B93" s="399" t="s">
        <v>262</v>
      </c>
      <c r="C93" s="400" t="s">
        <v>359</v>
      </c>
      <c r="D93" s="401" t="s">
        <v>23</v>
      </c>
      <c r="E93" s="278"/>
      <c r="F93" s="279"/>
      <c r="G93" s="280"/>
      <c r="H93" s="402">
        <v>1.2999999999999999E-3</v>
      </c>
      <c r="I93" s="403">
        <v>499972.65</v>
      </c>
      <c r="J93" s="385">
        <f t="shared" si="5"/>
        <v>650</v>
      </c>
      <c r="K93" s="3"/>
    </row>
    <row r="94" spans="1:11" x14ac:dyDescent="0.2">
      <c r="A94" s="27">
        <v>89</v>
      </c>
      <c r="B94" s="399" t="s">
        <v>263</v>
      </c>
      <c r="C94" s="400" t="s">
        <v>360</v>
      </c>
      <c r="D94" s="401" t="s">
        <v>23</v>
      </c>
      <c r="E94" s="278"/>
      <c r="F94" s="279"/>
      <c r="G94" s="280"/>
      <c r="H94" s="402">
        <v>1.1000000000000001E-3</v>
      </c>
      <c r="I94" s="403">
        <v>279092.08</v>
      </c>
      <c r="J94" s="385">
        <f t="shared" si="5"/>
        <v>307</v>
      </c>
      <c r="K94" s="3"/>
    </row>
    <row r="95" spans="1:11" x14ac:dyDescent="0.2">
      <c r="A95" s="27">
        <v>90</v>
      </c>
      <c r="B95" s="399" t="s">
        <v>264</v>
      </c>
      <c r="C95" s="400" t="s">
        <v>70</v>
      </c>
      <c r="D95" s="401" t="s">
        <v>25</v>
      </c>
      <c r="E95" s="278"/>
      <c r="F95" s="279"/>
      <c r="G95" s="280"/>
      <c r="H95" s="402">
        <v>0.126</v>
      </c>
      <c r="I95" s="403">
        <v>119.72</v>
      </c>
      <c r="J95" s="385">
        <f t="shared" si="5"/>
        <v>15.1</v>
      </c>
      <c r="K95" s="3"/>
    </row>
    <row r="96" spans="1:11" ht="25.5" x14ac:dyDescent="0.2">
      <c r="A96" s="27">
        <v>91</v>
      </c>
      <c r="B96" s="399" t="s">
        <v>184</v>
      </c>
      <c r="C96" s="400" t="s">
        <v>195</v>
      </c>
      <c r="D96" s="401" t="s">
        <v>69</v>
      </c>
      <c r="E96" s="278"/>
      <c r="F96" s="279"/>
      <c r="G96" s="280"/>
      <c r="H96" s="402">
        <v>11.22</v>
      </c>
      <c r="I96" s="403">
        <v>5108.3999999999996</v>
      </c>
      <c r="J96" s="28">
        <f t="shared" si="5"/>
        <v>57316</v>
      </c>
      <c r="K96" s="3"/>
    </row>
    <row r="97" spans="1:11" x14ac:dyDescent="0.2">
      <c r="A97" s="27">
        <v>92</v>
      </c>
      <c r="B97" s="399" t="s">
        <v>185</v>
      </c>
      <c r="C97" s="400" t="s">
        <v>139</v>
      </c>
      <c r="D97" s="401" t="s">
        <v>25</v>
      </c>
      <c r="E97" s="278"/>
      <c r="F97" s="279"/>
      <c r="G97" s="280"/>
      <c r="H97" s="402">
        <v>24.08</v>
      </c>
      <c r="I97" s="403">
        <v>29.69</v>
      </c>
      <c r="J97" s="28">
        <f t="shared" si="5"/>
        <v>715</v>
      </c>
      <c r="K97" s="3"/>
    </row>
    <row r="98" spans="1:11" x14ac:dyDescent="0.2">
      <c r="A98" s="27">
        <v>93</v>
      </c>
      <c r="B98" s="399" t="s">
        <v>209</v>
      </c>
      <c r="C98" s="400" t="s">
        <v>217</v>
      </c>
      <c r="D98" s="401" t="s">
        <v>23</v>
      </c>
      <c r="E98" s="402">
        <v>1.2E-2</v>
      </c>
      <c r="F98" s="403">
        <v>132000</v>
      </c>
      <c r="G98" s="28">
        <f t="shared" ref="G98:G100" si="6">E98*F98</f>
        <v>1584</v>
      </c>
      <c r="H98" s="402"/>
      <c r="I98" s="403"/>
      <c r="J98" s="28"/>
      <c r="K98" s="3"/>
    </row>
    <row r="99" spans="1:11" ht="25.5" x14ac:dyDescent="0.2">
      <c r="A99" s="27">
        <v>94</v>
      </c>
      <c r="B99" s="399" t="s">
        <v>210</v>
      </c>
      <c r="C99" s="400" t="s">
        <v>218</v>
      </c>
      <c r="D99" s="401" t="s">
        <v>51</v>
      </c>
      <c r="E99" s="402">
        <v>118.4</v>
      </c>
      <c r="F99" s="403">
        <v>125</v>
      </c>
      <c r="G99" s="28">
        <f t="shared" si="6"/>
        <v>14800</v>
      </c>
      <c r="H99" s="402"/>
      <c r="I99" s="403"/>
      <c r="J99" s="28"/>
      <c r="K99" s="3"/>
    </row>
    <row r="100" spans="1:11" x14ac:dyDescent="0.2">
      <c r="A100" s="27">
        <v>95</v>
      </c>
      <c r="B100" s="399" t="s">
        <v>211</v>
      </c>
      <c r="C100" s="400" t="s">
        <v>219</v>
      </c>
      <c r="D100" s="401" t="s">
        <v>51</v>
      </c>
      <c r="E100" s="402">
        <v>55.1</v>
      </c>
      <c r="F100" s="403">
        <v>125</v>
      </c>
      <c r="G100" s="28">
        <f t="shared" si="6"/>
        <v>6888</v>
      </c>
      <c r="H100" s="402"/>
      <c r="I100" s="403"/>
      <c r="J100" s="28"/>
      <c r="K100" s="3"/>
    </row>
    <row r="101" spans="1:11" x14ac:dyDescent="0.2">
      <c r="A101" s="27">
        <v>96</v>
      </c>
      <c r="B101" s="399" t="s">
        <v>200</v>
      </c>
      <c r="C101" s="400" t="s">
        <v>203</v>
      </c>
      <c r="D101" s="401" t="s">
        <v>54</v>
      </c>
      <c r="E101" s="278"/>
      <c r="F101" s="279"/>
      <c r="G101" s="280"/>
      <c r="H101" s="402">
        <v>6</v>
      </c>
      <c r="I101" s="403">
        <v>3198.47</v>
      </c>
      <c r="J101" s="28">
        <f t="shared" si="5"/>
        <v>19191</v>
      </c>
      <c r="K101" s="3"/>
    </row>
    <row r="102" spans="1:11" x14ac:dyDescent="0.2">
      <c r="A102" s="27">
        <v>97</v>
      </c>
      <c r="B102" s="399" t="s">
        <v>212</v>
      </c>
      <c r="C102" s="400" t="s">
        <v>220</v>
      </c>
      <c r="D102" s="401" t="s">
        <v>54</v>
      </c>
      <c r="E102" s="278"/>
      <c r="F102" s="279"/>
      <c r="G102" s="280"/>
      <c r="H102" s="402">
        <v>10.199999999999999</v>
      </c>
      <c r="I102" s="403">
        <v>3397.84</v>
      </c>
      <c r="J102" s="28">
        <f t="shared" si="5"/>
        <v>34658</v>
      </c>
      <c r="K102" s="3"/>
    </row>
    <row r="103" spans="1:11" ht="25.5" x14ac:dyDescent="0.2">
      <c r="A103" s="27">
        <v>98</v>
      </c>
      <c r="B103" s="399" t="s">
        <v>265</v>
      </c>
      <c r="C103" s="400" t="s">
        <v>361</v>
      </c>
      <c r="D103" s="401" t="s">
        <v>54</v>
      </c>
      <c r="E103" s="429">
        <v>4</v>
      </c>
      <c r="F103" s="430">
        <v>220</v>
      </c>
      <c r="G103" s="28">
        <f t="shared" ref="G103:G104" si="7">E103*F103</f>
        <v>880</v>
      </c>
      <c r="H103" s="402"/>
      <c r="I103" s="403"/>
      <c r="J103" s="28"/>
      <c r="K103" s="3"/>
    </row>
    <row r="104" spans="1:11" ht="25.5" x14ac:dyDescent="0.2">
      <c r="A104" s="27">
        <v>99</v>
      </c>
      <c r="B104" s="399" t="s">
        <v>266</v>
      </c>
      <c r="C104" s="400" t="s">
        <v>362</v>
      </c>
      <c r="D104" s="401" t="s">
        <v>54</v>
      </c>
      <c r="E104" s="402">
        <v>111</v>
      </c>
      <c r="F104" s="403">
        <v>350</v>
      </c>
      <c r="G104" s="28">
        <f t="shared" si="7"/>
        <v>38850</v>
      </c>
      <c r="H104" s="402"/>
      <c r="I104" s="403"/>
      <c r="J104" s="28"/>
      <c r="K104" s="3"/>
    </row>
    <row r="105" spans="1:11" ht="25.5" x14ac:dyDescent="0.2">
      <c r="A105" s="27">
        <v>102</v>
      </c>
      <c r="B105" s="399" t="s">
        <v>186</v>
      </c>
      <c r="C105" s="400" t="s">
        <v>363</v>
      </c>
      <c r="D105" s="401" t="s">
        <v>55</v>
      </c>
      <c r="E105" s="278"/>
      <c r="F105" s="279"/>
      <c r="G105" s="280"/>
      <c r="H105" s="402">
        <v>2.5750000000000002</v>
      </c>
      <c r="I105" s="403">
        <v>2201.17</v>
      </c>
      <c r="J105" s="28">
        <f t="shared" si="5"/>
        <v>5668</v>
      </c>
      <c r="K105" s="3"/>
    </row>
    <row r="106" spans="1:11" ht="25.5" x14ac:dyDescent="0.2">
      <c r="A106" s="27">
        <v>103</v>
      </c>
      <c r="B106" s="399" t="s">
        <v>186</v>
      </c>
      <c r="C106" s="400" t="s">
        <v>364</v>
      </c>
      <c r="D106" s="401" t="s">
        <v>55</v>
      </c>
      <c r="E106" s="278"/>
      <c r="F106" s="279"/>
      <c r="G106" s="280"/>
      <c r="H106" s="402">
        <v>0.41199999999999998</v>
      </c>
      <c r="I106" s="403">
        <v>1104.33</v>
      </c>
      <c r="J106" s="28">
        <f t="shared" si="5"/>
        <v>455</v>
      </c>
      <c r="K106" s="3"/>
    </row>
    <row r="107" spans="1:11" ht="25.5" x14ac:dyDescent="0.2">
      <c r="A107" s="27">
        <v>104</v>
      </c>
      <c r="B107" s="399" t="s">
        <v>186</v>
      </c>
      <c r="C107" s="400" t="s">
        <v>365</v>
      </c>
      <c r="D107" s="401" t="s">
        <v>55</v>
      </c>
      <c r="E107" s="429">
        <v>441.37</v>
      </c>
      <c r="F107" s="430">
        <v>8300</v>
      </c>
      <c r="G107" s="28">
        <f t="shared" ref="G107" si="8">E107*F107</f>
        <v>3663371</v>
      </c>
      <c r="H107" s="402"/>
      <c r="I107" s="403"/>
      <c r="J107" s="28"/>
      <c r="K107" s="3"/>
    </row>
    <row r="108" spans="1:11" x14ac:dyDescent="0.2">
      <c r="A108" s="27">
        <v>105</v>
      </c>
      <c r="B108" s="399" t="s">
        <v>267</v>
      </c>
      <c r="C108" s="400" t="s">
        <v>366</v>
      </c>
      <c r="D108" s="401" t="s">
        <v>54</v>
      </c>
      <c r="E108" s="278"/>
      <c r="F108" s="279"/>
      <c r="G108" s="280"/>
      <c r="H108" s="402">
        <v>2</v>
      </c>
      <c r="I108" s="403">
        <v>642.29</v>
      </c>
      <c r="J108" s="28">
        <f t="shared" si="5"/>
        <v>1285</v>
      </c>
      <c r="K108" s="3"/>
    </row>
    <row r="109" spans="1:11" x14ac:dyDescent="0.2">
      <c r="A109" s="27">
        <v>106</v>
      </c>
      <c r="B109" s="399" t="s">
        <v>268</v>
      </c>
      <c r="C109" s="400" t="s">
        <v>367</v>
      </c>
      <c r="D109" s="401" t="s">
        <v>54</v>
      </c>
      <c r="E109" s="278"/>
      <c r="F109" s="279"/>
      <c r="G109" s="280"/>
      <c r="H109" s="402">
        <v>2</v>
      </c>
      <c r="I109" s="403">
        <v>4262.42</v>
      </c>
      <c r="J109" s="28">
        <f t="shared" si="5"/>
        <v>8525</v>
      </c>
      <c r="K109" s="3"/>
    </row>
    <row r="110" spans="1:11" x14ac:dyDescent="0.2">
      <c r="A110" s="27">
        <v>107</v>
      </c>
      <c r="B110" s="399" t="s">
        <v>268</v>
      </c>
      <c r="C110" s="400" t="s">
        <v>368</v>
      </c>
      <c r="D110" s="401" t="s">
        <v>54</v>
      </c>
      <c r="E110" s="402">
        <v>2</v>
      </c>
      <c r="F110" s="403">
        <v>2100</v>
      </c>
      <c r="G110" s="28">
        <f t="shared" ref="G110:G111" si="9">E110*F110</f>
        <v>4200</v>
      </c>
      <c r="H110" s="402"/>
      <c r="I110" s="403"/>
      <c r="J110" s="28"/>
      <c r="K110" s="3"/>
    </row>
    <row r="111" spans="1:11" x14ac:dyDescent="0.2">
      <c r="A111" s="27">
        <v>108</v>
      </c>
      <c r="B111" s="399" t="s">
        <v>268</v>
      </c>
      <c r="C111" s="400" t="s">
        <v>369</v>
      </c>
      <c r="D111" s="401" t="s">
        <v>54</v>
      </c>
      <c r="E111" s="402">
        <v>58</v>
      </c>
      <c r="F111" s="403">
        <v>5700</v>
      </c>
      <c r="G111" s="28">
        <f t="shared" si="9"/>
        <v>330600</v>
      </c>
      <c r="H111" s="402"/>
      <c r="I111" s="403"/>
      <c r="J111" s="28"/>
      <c r="K111" s="3"/>
    </row>
    <row r="112" spans="1:11" x14ac:dyDescent="0.2">
      <c r="A112" s="27">
        <v>109</v>
      </c>
      <c r="B112" s="399" t="s">
        <v>268</v>
      </c>
      <c r="C112" s="400" t="s">
        <v>370</v>
      </c>
      <c r="D112" s="401" t="s">
        <v>91</v>
      </c>
      <c r="E112" s="278"/>
      <c r="F112" s="279"/>
      <c r="G112" s="280"/>
      <c r="H112" s="402">
        <v>5.4930000000000003</v>
      </c>
      <c r="I112" s="403">
        <v>556.94000000000005</v>
      </c>
      <c r="J112" s="28">
        <f t="shared" si="5"/>
        <v>3059</v>
      </c>
      <c r="K112" s="3"/>
    </row>
    <row r="113" spans="1:11" x14ac:dyDescent="0.2">
      <c r="A113" s="27">
        <v>110</v>
      </c>
      <c r="B113" s="399" t="s">
        <v>268</v>
      </c>
      <c r="C113" s="400" t="s">
        <v>371</v>
      </c>
      <c r="D113" s="401" t="s">
        <v>91</v>
      </c>
      <c r="E113" s="278"/>
      <c r="F113" s="279"/>
      <c r="G113" s="280"/>
      <c r="H113" s="402">
        <v>0.68600000000000005</v>
      </c>
      <c r="I113" s="403">
        <v>595.77</v>
      </c>
      <c r="J113" s="28">
        <f t="shared" si="5"/>
        <v>409</v>
      </c>
      <c r="K113" s="3"/>
    </row>
    <row r="114" spans="1:11" ht="25.5" x14ac:dyDescent="0.2">
      <c r="A114" s="27">
        <v>111</v>
      </c>
      <c r="B114" s="399" t="s">
        <v>268</v>
      </c>
      <c r="C114" s="400" t="s">
        <v>372</v>
      </c>
      <c r="D114" s="401" t="s">
        <v>54</v>
      </c>
      <c r="E114" s="278"/>
      <c r="F114" s="279"/>
      <c r="G114" s="280"/>
      <c r="H114" s="402">
        <v>1</v>
      </c>
      <c r="I114" s="403">
        <v>53000</v>
      </c>
      <c r="J114" s="28">
        <f t="shared" si="5"/>
        <v>53000</v>
      </c>
      <c r="K114" s="3"/>
    </row>
    <row r="115" spans="1:11" ht="25.5" x14ac:dyDescent="0.2">
      <c r="A115" s="27">
        <v>112</v>
      </c>
      <c r="B115" s="399" t="s">
        <v>268</v>
      </c>
      <c r="C115" s="400" t="s">
        <v>373</v>
      </c>
      <c r="D115" s="401" t="s">
        <v>54</v>
      </c>
      <c r="E115" s="278"/>
      <c r="F115" s="279"/>
      <c r="G115" s="280"/>
      <c r="H115" s="402">
        <v>2</v>
      </c>
      <c r="I115" s="403">
        <v>14000</v>
      </c>
      <c r="J115" s="28">
        <f t="shared" si="5"/>
        <v>28000</v>
      </c>
      <c r="K115" s="3"/>
    </row>
    <row r="116" spans="1:11" x14ac:dyDescent="0.2">
      <c r="A116" s="27">
        <v>113</v>
      </c>
      <c r="B116" s="399" t="s">
        <v>268</v>
      </c>
      <c r="C116" s="400" t="s">
        <v>374</v>
      </c>
      <c r="D116" s="401" t="s">
        <v>54</v>
      </c>
      <c r="E116" s="278"/>
      <c r="F116" s="279"/>
      <c r="G116" s="280"/>
      <c r="H116" s="402">
        <v>1</v>
      </c>
      <c r="I116" s="403">
        <v>68000</v>
      </c>
      <c r="J116" s="28">
        <f t="shared" si="5"/>
        <v>68000</v>
      </c>
      <c r="K116" s="3"/>
    </row>
    <row r="117" spans="1:11" x14ac:dyDescent="0.2">
      <c r="A117" s="27">
        <v>114</v>
      </c>
      <c r="B117" s="399" t="s">
        <v>268</v>
      </c>
      <c r="C117" s="400" t="s">
        <v>375</v>
      </c>
      <c r="D117" s="401" t="s">
        <v>54</v>
      </c>
      <c r="E117" s="278"/>
      <c r="F117" s="279"/>
      <c r="G117" s="280"/>
      <c r="H117" s="402">
        <v>1</v>
      </c>
      <c r="I117" s="403">
        <v>68000</v>
      </c>
      <c r="J117" s="28">
        <f t="shared" si="5"/>
        <v>68000</v>
      </c>
      <c r="K117" s="3"/>
    </row>
    <row r="118" spans="1:11" x14ac:dyDescent="0.2">
      <c r="A118" s="27">
        <v>115</v>
      </c>
      <c r="B118" s="399" t="s">
        <v>268</v>
      </c>
      <c r="C118" s="400" t="s">
        <v>428</v>
      </c>
      <c r="D118" s="401" t="s">
        <v>54</v>
      </c>
      <c r="E118" s="278"/>
      <c r="F118" s="279"/>
      <c r="G118" s="280"/>
      <c r="H118" s="402">
        <v>4</v>
      </c>
      <c r="I118" s="403">
        <v>25000</v>
      </c>
      <c r="J118" s="28">
        <f t="shared" si="5"/>
        <v>100000</v>
      </c>
      <c r="K118" s="3"/>
    </row>
    <row r="119" spans="1:11" x14ac:dyDescent="0.2">
      <c r="A119" s="27">
        <v>116</v>
      </c>
      <c r="B119" s="399" t="s">
        <v>268</v>
      </c>
      <c r="C119" s="400" t="s">
        <v>376</v>
      </c>
      <c r="D119" s="401" t="s">
        <v>54</v>
      </c>
      <c r="E119" s="278"/>
      <c r="F119" s="279"/>
      <c r="G119" s="280"/>
      <c r="H119" s="402">
        <v>1</v>
      </c>
      <c r="I119" s="403">
        <v>183442.73</v>
      </c>
      <c r="J119" s="28">
        <f t="shared" si="5"/>
        <v>183443</v>
      </c>
      <c r="K119" s="3"/>
    </row>
    <row r="120" spans="1:11" x14ac:dyDescent="0.2">
      <c r="A120" s="27">
        <v>117</v>
      </c>
      <c r="B120" s="399" t="s">
        <v>269</v>
      </c>
      <c r="C120" s="400" t="s">
        <v>213</v>
      </c>
      <c r="D120" s="401" t="s">
        <v>23</v>
      </c>
      <c r="E120" s="278"/>
      <c r="F120" s="279"/>
      <c r="G120" s="280"/>
      <c r="H120" s="402">
        <v>2.3999999999999998E-3</v>
      </c>
      <c r="I120" s="403">
        <v>130000</v>
      </c>
      <c r="J120" s="28">
        <f t="shared" si="5"/>
        <v>312</v>
      </c>
      <c r="K120" s="3"/>
    </row>
    <row r="121" spans="1:11" x14ac:dyDescent="0.2">
      <c r="A121" s="27">
        <v>118</v>
      </c>
      <c r="B121" s="399" t="s">
        <v>270</v>
      </c>
      <c r="C121" s="400" t="s">
        <v>136</v>
      </c>
      <c r="D121" s="401" t="s">
        <v>24</v>
      </c>
      <c r="E121" s="278"/>
      <c r="F121" s="279"/>
      <c r="G121" s="280"/>
      <c r="H121" s="402">
        <v>0.17530000000000001</v>
      </c>
      <c r="I121" s="403">
        <v>47.09</v>
      </c>
      <c r="J121" s="28">
        <f t="shared" si="5"/>
        <v>8</v>
      </c>
      <c r="K121" s="3"/>
    </row>
    <row r="122" spans="1:11" x14ac:dyDescent="0.2">
      <c r="A122" s="27">
        <v>119</v>
      </c>
      <c r="B122" s="399" t="s">
        <v>270</v>
      </c>
      <c r="C122" s="400" t="s">
        <v>136</v>
      </c>
      <c r="D122" s="401" t="s">
        <v>24</v>
      </c>
      <c r="E122" s="278"/>
      <c r="F122" s="279"/>
      <c r="G122" s="280"/>
      <c r="H122" s="402">
        <v>5.3600000000000002E-2</v>
      </c>
      <c r="I122" s="403">
        <v>47.09</v>
      </c>
      <c r="J122" s="28">
        <f t="shared" si="5"/>
        <v>3</v>
      </c>
      <c r="K122" s="3"/>
    </row>
    <row r="123" spans="1:11" x14ac:dyDescent="0.2">
      <c r="A123" s="27">
        <v>120</v>
      </c>
      <c r="B123" s="399" t="s">
        <v>271</v>
      </c>
      <c r="C123" s="400" t="s">
        <v>377</v>
      </c>
      <c r="D123" s="401" t="s">
        <v>56</v>
      </c>
      <c r="E123" s="278"/>
      <c r="F123" s="279"/>
      <c r="G123" s="280"/>
      <c r="H123" s="402">
        <v>6</v>
      </c>
      <c r="I123" s="403">
        <v>53.72</v>
      </c>
      <c r="J123" s="28">
        <f t="shared" si="5"/>
        <v>322</v>
      </c>
      <c r="K123" s="3"/>
    </row>
    <row r="124" spans="1:11" x14ac:dyDescent="0.2">
      <c r="A124" s="27">
        <v>121</v>
      </c>
      <c r="B124" s="399" t="s">
        <v>272</v>
      </c>
      <c r="C124" s="400" t="s">
        <v>378</v>
      </c>
      <c r="D124" s="401" t="s">
        <v>23</v>
      </c>
      <c r="E124" s="402">
        <v>2.5999999999999999E-2</v>
      </c>
      <c r="F124" s="403">
        <v>38000</v>
      </c>
      <c r="G124" s="28">
        <f t="shared" ref="G124" si="10">E124*F124</f>
        <v>988</v>
      </c>
      <c r="H124" s="402"/>
      <c r="I124" s="403"/>
      <c r="J124" s="28"/>
      <c r="K124" s="3"/>
    </row>
    <row r="125" spans="1:11" x14ac:dyDescent="0.2">
      <c r="A125" s="27">
        <v>122</v>
      </c>
      <c r="B125" s="399" t="s">
        <v>273</v>
      </c>
      <c r="C125" s="400" t="s">
        <v>129</v>
      </c>
      <c r="D125" s="401" t="s">
        <v>23</v>
      </c>
      <c r="E125" s="278"/>
      <c r="F125" s="279"/>
      <c r="G125" s="280"/>
      <c r="H125" s="402">
        <v>2.9999999999999997E-4</v>
      </c>
      <c r="I125" s="403">
        <v>130000</v>
      </c>
      <c r="J125" s="28">
        <f t="shared" si="5"/>
        <v>39</v>
      </c>
      <c r="K125" s="3"/>
    </row>
    <row r="126" spans="1:11" x14ac:dyDescent="0.2">
      <c r="A126" s="27">
        <v>123</v>
      </c>
      <c r="B126" s="399" t="s">
        <v>273</v>
      </c>
      <c r="C126" s="400" t="s">
        <v>129</v>
      </c>
      <c r="D126" s="401" t="s">
        <v>23</v>
      </c>
      <c r="E126" s="278"/>
      <c r="F126" s="279"/>
      <c r="G126" s="280"/>
      <c r="H126" s="402">
        <v>1.9E-3</v>
      </c>
      <c r="I126" s="403">
        <v>130000</v>
      </c>
      <c r="J126" s="28">
        <f t="shared" si="5"/>
        <v>247</v>
      </c>
      <c r="K126" s="3"/>
    </row>
    <row r="127" spans="1:11" x14ac:dyDescent="0.2">
      <c r="A127" s="27">
        <v>124</v>
      </c>
      <c r="B127" s="399" t="s">
        <v>274</v>
      </c>
      <c r="C127" s="400" t="s">
        <v>89</v>
      </c>
      <c r="D127" s="401" t="s">
        <v>23</v>
      </c>
      <c r="E127" s="278"/>
      <c r="F127" s="279"/>
      <c r="G127" s="280"/>
      <c r="H127" s="402">
        <v>2.0000000000000001E-4</v>
      </c>
      <c r="I127" s="403">
        <v>130000</v>
      </c>
      <c r="J127" s="28">
        <f t="shared" si="5"/>
        <v>26</v>
      </c>
      <c r="K127" s="3"/>
    </row>
    <row r="128" spans="1:11" x14ac:dyDescent="0.2">
      <c r="A128" s="27">
        <v>125</v>
      </c>
      <c r="B128" s="399" t="s">
        <v>275</v>
      </c>
      <c r="C128" s="400" t="s">
        <v>138</v>
      </c>
      <c r="D128" s="401" t="s">
        <v>24</v>
      </c>
      <c r="E128" s="278"/>
      <c r="F128" s="279"/>
      <c r="G128" s="280"/>
      <c r="H128" s="402">
        <v>1.4999999999999999E-2</v>
      </c>
      <c r="I128" s="403">
        <v>358.31</v>
      </c>
      <c r="J128" s="28">
        <f t="shared" si="5"/>
        <v>5</v>
      </c>
      <c r="K128" s="3"/>
    </row>
    <row r="129" spans="1:11" x14ac:dyDescent="0.2">
      <c r="A129" s="27">
        <v>126</v>
      </c>
      <c r="B129" s="399" t="s">
        <v>275</v>
      </c>
      <c r="C129" s="400" t="s">
        <v>138</v>
      </c>
      <c r="D129" s="401" t="s">
        <v>24</v>
      </c>
      <c r="E129" s="278"/>
      <c r="F129" s="279"/>
      <c r="G129" s="280"/>
      <c r="H129" s="402">
        <v>1.2E-2</v>
      </c>
      <c r="I129" s="403">
        <v>358.31</v>
      </c>
      <c r="J129" s="28">
        <f t="shared" si="5"/>
        <v>4</v>
      </c>
      <c r="K129" s="3"/>
    </row>
    <row r="130" spans="1:11" x14ac:dyDescent="0.2">
      <c r="A130" s="27">
        <v>127</v>
      </c>
      <c r="B130" s="399" t="s">
        <v>276</v>
      </c>
      <c r="C130" s="400" t="s">
        <v>379</v>
      </c>
      <c r="D130" s="401" t="s">
        <v>23</v>
      </c>
      <c r="E130" s="278"/>
      <c r="F130" s="279"/>
      <c r="G130" s="280"/>
      <c r="H130" s="402">
        <v>2E-3</v>
      </c>
      <c r="I130" s="403">
        <v>38000</v>
      </c>
      <c r="J130" s="28">
        <f t="shared" si="5"/>
        <v>76</v>
      </c>
      <c r="K130" s="3"/>
    </row>
    <row r="131" spans="1:11" x14ac:dyDescent="0.2">
      <c r="A131" s="27">
        <v>128</v>
      </c>
      <c r="B131" s="399" t="s">
        <v>277</v>
      </c>
      <c r="C131" s="400" t="s">
        <v>380</v>
      </c>
      <c r="D131" s="401" t="s">
        <v>23</v>
      </c>
      <c r="E131" s="402">
        <v>1E-3</v>
      </c>
      <c r="F131" s="403">
        <v>38000</v>
      </c>
      <c r="G131" s="28">
        <f t="shared" ref="G131:G132" si="11">E131*F131</f>
        <v>38</v>
      </c>
      <c r="H131" s="402"/>
      <c r="I131" s="403"/>
      <c r="J131" s="28"/>
      <c r="K131" s="3"/>
    </row>
    <row r="132" spans="1:11" x14ac:dyDescent="0.2">
      <c r="A132" s="27">
        <v>129</v>
      </c>
      <c r="B132" s="399" t="s">
        <v>278</v>
      </c>
      <c r="C132" s="400" t="s">
        <v>381</v>
      </c>
      <c r="D132" s="401" t="s">
        <v>23</v>
      </c>
      <c r="E132" s="402">
        <v>0.01</v>
      </c>
      <c r="F132" s="403">
        <v>38000</v>
      </c>
      <c r="G132" s="28">
        <f t="shared" si="11"/>
        <v>380</v>
      </c>
      <c r="H132" s="402"/>
      <c r="I132" s="403"/>
      <c r="J132" s="28"/>
      <c r="K132" s="3"/>
    </row>
    <row r="133" spans="1:11" x14ac:dyDescent="0.2">
      <c r="A133" s="27">
        <v>130</v>
      </c>
      <c r="B133" s="399" t="s">
        <v>279</v>
      </c>
      <c r="C133" s="400" t="s">
        <v>64</v>
      </c>
      <c r="D133" s="401" t="s">
        <v>23</v>
      </c>
      <c r="E133" s="278"/>
      <c r="F133" s="279"/>
      <c r="G133" s="280"/>
      <c r="H133" s="402">
        <v>2.0000000000000001E-4</v>
      </c>
      <c r="I133" s="403">
        <v>64245.66</v>
      </c>
      <c r="J133" s="28">
        <f t="shared" si="5"/>
        <v>13</v>
      </c>
      <c r="K133" s="3"/>
    </row>
    <row r="134" spans="1:11" x14ac:dyDescent="0.2">
      <c r="A134" s="27">
        <v>131</v>
      </c>
      <c r="B134" s="399" t="s">
        <v>280</v>
      </c>
      <c r="C134" s="400" t="s">
        <v>382</v>
      </c>
      <c r="D134" s="401" t="s">
        <v>25</v>
      </c>
      <c r="E134" s="278"/>
      <c r="F134" s="279"/>
      <c r="G134" s="280"/>
      <c r="H134" s="402">
        <v>3.36</v>
      </c>
      <c r="I134" s="403">
        <v>64.239999999999995</v>
      </c>
      <c r="J134" s="28">
        <f t="shared" si="5"/>
        <v>216</v>
      </c>
      <c r="K134" s="3"/>
    </row>
    <row r="135" spans="1:11" x14ac:dyDescent="0.2">
      <c r="A135" s="27">
        <v>132</v>
      </c>
      <c r="B135" s="399" t="s">
        <v>280</v>
      </c>
      <c r="C135" s="400" t="s">
        <v>64</v>
      </c>
      <c r="D135" s="401" t="s">
        <v>25</v>
      </c>
      <c r="E135" s="278"/>
      <c r="F135" s="279"/>
      <c r="G135" s="280"/>
      <c r="H135" s="402">
        <v>0.81</v>
      </c>
      <c r="I135" s="403">
        <v>64.239999999999995</v>
      </c>
      <c r="J135" s="28">
        <f t="shared" ref="J135:J178" si="12">H135*I135</f>
        <v>52</v>
      </c>
      <c r="K135" s="3"/>
    </row>
    <row r="136" spans="1:11" x14ac:dyDescent="0.2">
      <c r="A136" s="27">
        <v>133</v>
      </c>
      <c r="B136" s="399" t="s">
        <v>280</v>
      </c>
      <c r="C136" s="400" t="s">
        <v>64</v>
      </c>
      <c r="D136" s="401" t="s">
        <v>25</v>
      </c>
      <c r="E136" s="278"/>
      <c r="F136" s="279"/>
      <c r="G136" s="280"/>
      <c r="H136" s="402">
        <v>0.27</v>
      </c>
      <c r="I136" s="403">
        <v>64.239999999999995</v>
      </c>
      <c r="J136" s="28">
        <f t="shared" si="12"/>
        <v>17</v>
      </c>
      <c r="K136" s="3"/>
    </row>
    <row r="137" spans="1:11" x14ac:dyDescent="0.2">
      <c r="A137" s="27">
        <v>134</v>
      </c>
      <c r="B137" s="399" t="s">
        <v>281</v>
      </c>
      <c r="C137" s="400" t="s">
        <v>139</v>
      </c>
      <c r="D137" s="401" t="s">
        <v>25</v>
      </c>
      <c r="E137" s="278"/>
      <c r="F137" s="279"/>
      <c r="G137" s="280"/>
      <c r="H137" s="402">
        <v>3.2599999999999997E-2</v>
      </c>
      <c r="I137" s="403">
        <v>29.69</v>
      </c>
      <c r="J137" s="28">
        <f t="shared" si="12"/>
        <v>1</v>
      </c>
      <c r="K137" s="3"/>
    </row>
    <row r="138" spans="1:11" x14ac:dyDescent="0.2">
      <c r="A138" s="27">
        <v>135</v>
      </c>
      <c r="B138" s="399" t="s">
        <v>282</v>
      </c>
      <c r="C138" s="400" t="s">
        <v>383</v>
      </c>
      <c r="D138" s="401" t="s">
        <v>23</v>
      </c>
      <c r="E138" s="402">
        <v>0.30099999999999999</v>
      </c>
      <c r="F138" s="403">
        <v>38000</v>
      </c>
      <c r="G138" s="28">
        <f t="shared" ref="G138:G143" si="13">E138*F138</f>
        <v>11438</v>
      </c>
      <c r="H138" s="402"/>
      <c r="I138" s="403"/>
      <c r="J138" s="28"/>
      <c r="K138" s="3"/>
    </row>
    <row r="139" spans="1:11" x14ac:dyDescent="0.2">
      <c r="A139" s="27">
        <v>136</v>
      </c>
      <c r="B139" s="399" t="s">
        <v>282</v>
      </c>
      <c r="C139" s="400" t="s">
        <v>384</v>
      </c>
      <c r="D139" s="401" t="s">
        <v>23</v>
      </c>
      <c r="E139" s="402">
        <v>0.115</v>
      </c>
      <c r="F139" s="403">
        <v>38000</v>
      </c>
      <c r="G139" s="28">
        <f t="shared" si="13"/>
        <v>4370</v>
      </c>
      <c r="H139" s="402"/>
      <c r="I139" s="403"/>
      <c r="J139" s="28"/>
      <c r="K139" s="3"/>
    </row>
    <row r="140" spans="1:11" x14ac:dyDescent="0.2">
      <c r="A140" s="27">
        <v>137</v>
      </c>
      <c r="B140" s="399" t="s">
        <v>283</v>
      </c>
      <c r="C140" s="400" t="s">
        <v>385</v>
      </c>
      <c r="D140" s="401" t="s">
        <v>23</v>
      </c>
      <c r="E140" s="402">
        <v>1.0999999999999999E-2</v>
      </c>
      <c r="F140" s="403">
        <v>38000</v>
      </c>
      <c r="G140" s="28">
        <f t="shared" si="13"/>
        <v>418</v>
      </c>
      <c r="H140" s="402"/>
      <c r="I140" s="403"/>
      <c r="J140" s="28"/>
      <c r="K140" s="3"/>
    </row>
    <row r="141" spans="1:11" x14ac:dyDescent="0.2">
      <c r="A141" s="27">
        <v>138</v>
      </c>
      <c r="B141" s="399" t="s">
        <v>283</v>
      </c>
      <c r="C141" s="400" t="s">
        <v>386</v>
      </c>
      <c r="D141" s="401" t="s">
        <v>23</v>
      </c>
      <c r="E141" s="402">
        <v>1E-3</v>
      </c>
      <c r="F141" s="403">
        <v>38000</v>
      </c>
      <c r="G141" s="28">
        <f t="shared" si="13"/>
        <v>38</v>
      </c>
      <c r="H141" s="402"/>
      <c r="I141" s="403"/>
      <c r="J141" s="28"/>
      <c r="K141" s="3"/>
    </row>
    <row r="142" spans="1:11" x14ac:dyDescent="0.2">
      <c r="A142" s="27">
        <v>139</v>
      </c>
      <c r="B142" s="399" t="s">
        <v>284</v>
      </c>
      <c r="C142" s="400" t="s">
        <v>387</v>
      </c>
      <c r="D142" s="401" t="s">
        <v>23</v>
      </c>
      <c r="E142" s="402">
        <v>7.5999999999999998E-2</v>
      </c>
      <c r="F142" s="403">
        <v>43000</v>
      </c>
      <c r="G142" s="28">
        <f t="shared" si="13"/>
        <v>3268</v>
      </c>
      <c r="H142" s="402"/>
      <c r="I142" s="403"/>
      <c r="J142" s="28"/>
      <c r="K142" s="3"/>
    </row>
    <row r="143" spans="1:11" x14ac:dyDescent="0.2">
      <c r="A143" s="27">
        <v>140</v>
      </c>
      <c r="B143" s="399" t="s">
        <v>285</v>
      </c>
      <c r="C143" s="400" t="s">
        <v>388</v>
      </c>
      <c r="D143" s="401" t="s">
        <v>23</v>
      </c>
      <c r="E143" s="402">
        <v>2.1999999999999999E-2</v>
      </c>
      <c r="F143" s="403">
        <v>43000</v>
      </c>
      <c r="G143" s="28">
        <f t="shared" si="13"/>
        <v>946</v>
      </c>
      <c r="H143" s="402"/>
      <c r="I143" s="403"/>
      <c r="J143" s="28"/>
      <c r="K143" s="3"/>
    </row>
    <row r="144" spans="1:11" x14ac:dyDescent="0.2">
      <c r="A144" s="27">
        <v>141</v>
      </c>
      <c r="B144" s="399" t="s">
        <v>286</v>
      </c>
      <c r="C144" s="400" t="s">
        <v>389</v>
      </c>
      <c r="D144" s="401" t="s">
        <v>23</v>
      </c>
      <c r="E144" s="278"/>
      <c r="F144" s="279"/>
      <c r="G144" s="280"/>
      <c r="H144" s="402">
        <v>0.108</v>
      </c>
      <c r="I144" s="403">
        <v>33000</v>
      </c>
      <c r="J144" s="28">
        <f t="shared" si="12"/>
        <v>3564</v>
      </c>
      <c r="K144" s="3"/>
    </row>
    <row r="145" spans="1:11" x14ac:dyDescent="0.2">
      <c r="A145" s="27">
        <v>142</v>
      </c>
      <c r="B145" s="399" t="s">
        <v>287</v>
      </c>
      <c r="C145" s="400" t="s">
        <v>390</v>
      </c>
      <c r="D145" s="401" t="s">
        <v>23</v>
      </c>
      <c r="E145" s="402">
        <v>0.01</v>
      </c>
      <c r="F145" s="403">
        <v>33000</v>
      </c>
      <c r="G145" s="28">
        <f t="shared" ref="G145:G152" si="14">E145*F145</f>
        <v>330</v>
      </c>
      <c r="H145" s="402"/>
      <c r="I145" s="403"/>
      <c r="J145" s="28"/>
      <c r="K145" s="3"/>
    </row>
    <row r="146" spans="1:11" x14ac:dyDescent="0.2">
      <c r="A146" s="27">
        <v>143</v>
      </c>
      <c r="B146" s="399" t="s">
        <v>288</v>
      </c>
      <c r="C146" s="400" t="s">
        <v>391</v>
      </c>
      <c r="D146" s="401" t="s">
        <v>23</v>
      </c>
      <c r="E146" s="402">
        <v>3.5999999999999999E-3</v>
      </c>
      <c r="F146" s="403">
        <v>33000</v>
      </c>
      <c r="G146" s="28">
        <f t="shared" si="14"/>
        <v>119</v>
      </c>
      <c r="H146" s="402"/>
      <c r="I146" s="403"/>
      <c r="J146" s="28"/>
      <c r="K146" s="3"/>
    </row>
    <row r="147" spans="1:11" x14ac:dyDescent="0.2">
      <c r="A147" s="27">
        <v>144</v>
      </c>
      <c r="B147" s="399" t="s">
        <v>289</v>
      </c>
      <c r="C147" s="400" t="s">
        <v>392</v>
      </c>
      <c r="D147" s="401" t="s">
        <v>23</v>
      </c>
      <c r="E147" s="402">
        <v>4.0000000000000001E-3</v>
      </c>
      <c r="F147" s="403">
        <v>33000</v>
      </c>
      <c r="G147" s="28">
        <f t="shared" si="14"/>
        <v>132</v>
      </c>
      <c r="H147" s="402"/>
      <c r="I147" s="403"/>
      <c r="J147" s="28"/>
      <c r="K147" s="3"/>
    </row>
    <row r="148" spans="1:11" x14ac:dyDescent="0.2">
      <c r="A148" s="27">
        <v>145</v>
      </c>
      <c r="B148" s="399" t="s">
        <v>289</v>
      </c>
      <c r="C148" s="400" t="s">
        <v>393</v>
      </c>
      <c r="D148" s="401" t="s">
        <v>23</v>
      </c>
      <c r="E148" s="402">
        <v>1.2999999999999999E-2</v>
      </c>
      <c r="F148" s="403">
        <v>33000</v>
      </c>
      <c r="G148" s="28">
        <f t="shared" si="14"/>
        <v>429</v>
      </c>
      <c r="H148" s="402"/>
      <c r="I148" s="403"/>
      <c r="J148" s="28"/>
      <c r="K148" s="3"/>
    </row>
    <row r="149" spans="1:11" x14ac:dyDescent="0.2">
      <c r="A149" s="27">
        <v>146</v>
      </c>
      <c r="B149" s="399" t="s">
        <v>290</v>
      </c>
      <c r="C149" s="400" t="s">
        <v>394</v>
      </c>
      <c r="D149" s="401" t="s">
        <v>23</v>
      </c>
      <c r="E149" s="402">
        <v>1.4E-2</v>
      </c>
      <c r="F149" s="403">
        <v>33000</v>
      </c>
      <c r="G149" s="28">
        <f t="shared" si="14"/>
        <v>462</v>
      </c>
      <c r="H149" s="402"/>
      <c r="I149" s="403"/>
      <c r="J149" s="28"/>
      <c r="K149" s="3"/>
    </row>
    <row r="150" spans="1:11" x14ac:dyDescent="0.2">
      <c r="A150" s="27">
        <v>147</v>
      </c>
      <c r="B150" s="399" t="s">
        <v>290</v>
      </c>
      <c r="C150" s="400" t="s">
        <v>395</v>
      </c>
      <c r="D150" s="401" t="s">
        <v>23</v>
      </c>
      <c r="E150" s="402">
        <v>2.5999999999999999E-2</v>
      </c>
      <c r="F150" s="403">
        <v>33000</v>
      </c>
      <c r="G150" s="28">
        <f t="shared" si="14"/>
        <v>858</v>
      </c>
      <c r="H150" s="402"/>
      <c r="I150" s="403"/>
      <c r="J150" s="28"/>
      <c r="K150" s="3"/>
    </row>
    <row r="151" spans="1:11" x14ac:dyDescent="0.2">
      <c r="A151" s="27">
        <v>148</v>
      </c>
      <c r="B151" s="399" t="s">
        <v>291</v>
      </c>
      <c r="C151" s="400" t="s">
        <v>396</v>
      </c>
      <c r="D151" s="401" t="s">
        <v>23</v>
      </c>
      <c r="E151" s="402">
        <v>7.0000000000000001E-3</v>
      </c>
      <c r="F151" s="403">
        <v>33000</v>
      </c>
      <c r="G151" s="28">
        <f t="shared" si="14"/>
        <v>231</v>
      </c>
      <c r="H151" s="402"/>
      <c r="I151" s="403"/>
      <c r="J151" s="28"/>
      <c r="K151" s="3"/>
    </row>
    <row r="152" spans="1:11" x14ac:dyDescent="0.2">
      <c r="A152" s="27">
        <v>149</v>
      </c>
      <c r="B152" s="399" t="s">
        <v>291</v>
      </c>
      <c r="C152" s="400" t="s">
        <v>397</v>
      </c>
      <c r="D152" s="401" t="s">
        <v>23</v>
      </c>
      <c r="E152" s="402">
        <v>6.2E-2</v>
      </c>
      <c r="F152" s="403">
        <v>33000</v>
      </c>
      <c r="G152" s="28">
        <f t="shared" si="14"/>
        <v>2046</v>
      </c>
      <c r="H152" s="402"/>
      <c r="I152" s="403"/>
      <c r="J152" s="28"/>
      <c r="K152" s="3"/>
    </row>
    <row r="153" spans="1:11" ht="25.5" x14ac:dyDescent="0.2">
      <c r="A153" s="27">
        <v>150</v>
      </c>
      <c r="B153" s="399" t="s">
        <v>292</v>
      </c>
      <c r="C153" s="400" t="s">
        <v>398</v>
      </c>
      <c r="D153" s="401" t="s">
        <v>56</v>
      </c>
      <c r="E153" s="278"/>
      <c r="F153" s="279"/>
      <c r="G153" s="280"/>
      <c r="H153" s="402">
        <v>3</v>
      </c>
      <c r="I153" s="403">
        <v>1500</v>
      </c>
      <c r="J153" s="28">
        <f t="shared" si="12"/>
        <v>4500</v>
      </c>
      <c r="K153" s="3"/>
    </row>
    <row r="154" spans="1:11" x14ac:dyDescent="0.2">
      <c r="A154" s="27">
        <v>151</v>
      </c>
      <c r="B154" s="399" t="s">
        <v>293</v>
      </c>
      <c r="C154" s="400" t="s">
        <v>399</v>
      </c>
      <c r="D154" s="401" t="s">
        <v>55</v>
      </c>
      <c r="E154" s="402">
        <v>3.06</v>
      </c>
      <c r="F154" s="403">
        <v>200</v>
      </c>
      <c r="G154" s="28">
        <f t="shared" ref="G154" si="15">E154*F154</f>
        <v>612</v>
      </c>
      <c r="H154" s="402"/>
      <c r="I154" s="403"/>
      <c r="J154" s="28"/>
      <c r="K154" s="3"/>
    </row>
    <row r="155" spans="1:11" x14ac:dyDescent="0.2">
      <c r="A155" s="27">
        <v>152</v>
      </c>
      <c r="B155" s="399" t="s">
        <v>294</v>
      </c>
      <c r="C155" s="400" t="s">
        <v>400</v>
      </c>
      <c r="D155" s="401" t="s">
        <v>55</v>
      </c>
      <c r="E155" s="278"/>
      <c r="F155" s="279"/>
      <c r="G155" s="280"/>
      <c r="H155" s="402">
        <v>23.76</v>
      </c>
      <c r="I155" s="403">
        <v>250</v>
      </c>
      <c r="J155" s="28">
        <f t="shared" si="12"/>
        <v>5940</v>
      </c>
      <c r="K155" s="3"/>
    </row>
    <row r="156" spans="1:11" x14ac:dyDescent="0.2">
      <c r="A156" s="27">
        <v>153</v>
      </c>
      <c r="B156" s="399" t="s">
        <v>295</v>
      </c>
      <c r="C156" s="400" t="s">
        <v>401</v>
      </c>
      <c r="D156" s="401" t="s">
        <v>55</v>
      </c>
      <c r="E156" s="278"/>
      <c r="F156" s="279"/>
      <c r="G156" s="280"/>
      <c r="H156" s="402">
        <v>2.0640000000000001</v>
      </c>
      <c r="I156" s="403">
        <v>400</v>
      </c>
      <c r="J156" s="28">
        <f t="shared" si="12"/>
        <v>826</v>
      </c>
      <c r="K156" s="3"/>
    </row>
    <row r="157" spans="1:11" x14ac:dyDescent="0.2">
      <c r="A157" s="27">
        <v>154</v>
      </c>
      <c r="B157" s="399" t="s">
        <v>296</v>
      </c>
      <c r="C157" s="400" t="s">
        <v>402</v>
      </c>
      <c r="D157" s="401" t="s">
        <v>55</v>
      </c>
      <c r="E157" s="278"/>
      <c r="F157" s="279"/>
      <c r="G157" s="280"/>
      <c r="H157" s="402">
        <v>36.36</v>
      </c>
      <c r="I157" s="403">
        <v>600</v>
      </c>
      <c r="J157" s="28">
        <f t="shared" si="12"/>
        <v>21816</v>
      </c>
      <c r="K157" s="3"/>
    </row>
    <row r="158" spans="1:11" x14ac:dyDescent="0.2">
      <c r="A158" s="27">
        <v>155</v>
      </c>
      <c r="B158" s="399" t="s">
        <v>296</v>
      </c>
      <c r="C158" s="400" t="s">
        <v>403</v>
      </c>
      <c r="D158" s="401" t="s">
        <v>55</v>
      </c>
      <c r="E158" s="278"/>
      <c r="F158" s="279"/>
      <c r="G158" s="280"/>
      <c r="H158" s="402">
        <v>23.562000000000001</v>
      </c>
      <c r="I158" s="403">
        <v>600</v>
      </c>
      <c r="J158" s="28">
        <f t="shared" si="12"/>
        <v>14137</v>
      </c>
      <c r="K158" s="3"/>
    </row>
    <row r="159" spans="1:11" x14ac:dyDescent="0.2">
      <c r="A159" s="27">
        <v>156</v>
      </c>
      <c r="B159" s="399" t="s">
        <v>297</v>
      </c>
      <c r="C159" s="400" t="s">
        <v>404</v>
      </c>
      <c r="D159" s="401" t="s">
        <v>55</v>
      </c>
      <c r="E159" s="402">
        <v>7.07</v>
      </c>
      <c r="F159" s="403">
        <v>1000</v>
      </c>
      <c r="G159" s="28">
        <f t="shared" ref="G159:G163" si="16">E159*F159</f>
        <v>7070</v>
      </c>
      <c r="H159" s="402"/>
      <c r="I159" s="403"/>
      <c r="J159" s="28"/>
      <c r="K159" s="3"/>
    </row>
    <row r="160" spans="1:11" x14ac:dyDescent="0.2">
      <c r="A160" s="27">
        <v>157</v>
      </c>
      <c r="B160" s="399" t="s">
        <v>297</v>
      </c>
      <c r="C160" s="400" t="s">
        <v>405</v>
      </c>
      <c r="D160" s="401" t="s">
        <v>55</v>
      </c>
      <c r="E160" s="402">
        <v>3.468</v>
      </c>
      <c r="F160" s="403">
        <v>1000</v>
      </c>
      <c r="G160" s="28">
        <f t="shared" si="16"/>
        <v>3468</v>
      </c>
      <c r="H160" s="402"/>
      <c r="I160" s="403"/>
      <c r="J160" s="28"/>
      <c r="K160" s="3"/>
    </row>
    <row r="161" spans="1:11" x14ac:dyDescent="0.2">
      <c r="A161" s="27">
        <v>158</v>
      </c>
      <c r="B161" s="399" t="s">
        <v>297</v>
      </c>
      <c r="C161" s="400" t="s">
        <v>406</v>
      </c>
      <c r="D161" s="401" t="s">
        <v>55</v>
      </c>
      <c r="E161" s="402">
        <v>14.14</v>
      </c>
      <c r="F161" s="403">
        <v>1000</v>
      </c>
      <c r="G161" s="28">
        <f t="shared" si="16"/>
        <v>14140</v>
      </c>
      <c r="H161" s="402"/>
      <c r="I161" s="403"/>
      <c r="J161" s="28"/>
      <c r="K161" s="3"/>
    </row>
    <row r="162" spans="1:11" x14ac:dyDescent="0.2">
      <c r="A162" s="27">
        <v>159</v>
      </c>
      <c r="B162" s="399" t="s">
        <v>298</v>
      </c>
      <c r="C162" s="400" t="s">
        <v>407</v>
      </c>
      <c r="D162" s="401" t="s">
        <v>55</v>
      </c>
      <c r="E162" s="402">
        <v>29.29</v>
      </c>
      <c r="F162" s="403">
        <v>1450</v>
      </c>
      <c r="G162" s="28">
        <f t="shared" si="16"/>
        <v>42471</v>
      </c>
      <c r="H162" s="402"/>
      <c r="I162" s="403"/>
      <c r="J162" s="28"/>
      <c r="K162" s="3"/>
    </row>
    <row r="163" spans="1:11" x14ac:dyDescent="0.2">
      <c r="A163" s="27">
        <v>160</v>
      </c>
      <c r="B163" s="399" t="s">
        <v>299</v>
      </c>
      <c r="C163" s="400" t="s">
        <v>408</v>
      </c>
      <c r="D163" s="401" t="s">
        <v>55</v>
      </c>
      <c r="E163" s="402">
        <v>3.37</v>
      </c>
      <c r="F163" s="403">
        <v>1450</v>
      </c>
      <c r="G163" s="28">
        <f t="shared" si="16"/>
        <v>4887</v>
      </c>
      <c r="H163" s="402"/>
      <c r="I163" s="403"/>
      <c r="J163" s="28"/>
      <c r="K163" s="3"/>
    </row>
    <row r="164" spans="1:11" x14ac:dyDescent="0.2">
      <c r="A164" s="27">
        <v>161</v>
      </c>
      <c r="B164" s="399" t="s">
        <v>300</v>
      </c>
      <c r="C164" s="400" t="s">
        <v>409</v>
      </c>
      <c r="D164" s="401" t="s">
        <v>23</v>
      </c>
      <c r="E164" s="278"/>
      <c r="F164" s="279"/>
      <c r="G164" s="280"/>
      <c r="H164" s="402">
        <v>0.16800000000000001</v>
      </c>
      <c r="I164" s="403">
        <v>49521.99</v>
      </c>
      <c r="J164" s="28">
        <f t="shared" si="12"/>
        <v>8320</v>
      </c>
      <c r="K164" s="3"/>
    </row>
    <row r="165" spans="1:11" x14ac:dyDescent="0.2">
      <c r="A165" s="27">
        <v>162</v>
      </c>
      <c r="B165" s="399" t="s">
        <v>301</v>
      </c>
      <c r="C165" s="400" t="s">
        <v>410</v>
      </c>
      <c r="D165" s="401" t="s">
        <v>23</v>
      </c>
      <c r="E165" s="278"/>
      <c r="F165" s="279"/>
      <c r="G165" s="280"/>
      <c r="H165" s="402">
        <v>5.4000000000000003E-3</v>
      </c>
      <c r="I165" s="403">
        <v>217381.35</v>
      </c>
      <c r="J165" s="28">
        <f t="shared" si="12"/>
        <v>1174</v>
      </c>
      <c r="K165" s="3"/>
    </row>
    <row r="166" spans="1:11" x14ac:dyDescent="0.2">
      <c r="A166" s="27">
        <v>163</v>
      </c>
      <c r="B166" s="399" t="s">
        <v>302</v>
      </c>
      <c r="C166" s="400" t="s">
        <v>411</v>
      </c>
      <c r="D166" s="401" t="s">
        <v>23</v>
      </c>
      <c r="E166" s="278"/>
      <c r="F166" s="279"/>
      <c r="G166" s="280"/>
      <c r="H166" s="402">
        <v>2.8799999999999999E-2</v>
      </c>
      <c r="I166" s="403">
        <v>69282.759999999995</v>
      </c>
      <c r="J166" s="28">
        <f t="shared" si="12"/>
        <v>1995</v>
      </c>
      <c r="K166" s="3"/>
    </row>
    <row r="167" spans="1:11" x14ac:dyDescent="0.2">
      <c r="A167" s="27">
        <v>164</v>
      </c>
      <c r="B167" s="399" t="s">
        <v>303</v>
      </c>
      <c r="C167" s="400" t="s">
        <v>221</v>
      </c>
      <c r="D167" s="401" t="s">
        <v>24</v>
      </c>
      <c r="E167" s="278"/>
      <c r="F167" s="279"/>
      <c r="G167" s="280"/>
      <c r="H167" s="402">
        <v>1.53</v>
      </c>
      <c r="I167" s="403">
        <v>2778.95</v>
      </c>
      <c r="J167" s="28">
        <f t="shared" si="12"/>
        <v>4252</v>
      </c>
      <c r="K167" s="3"/>
    </row>
    <row r="168" spans="1:11" x14ac:dyDescent="0.2">
      <c r="A168" s="27">
        <v>165</v>
      </c>
      <c r="B168" s="399" t="s">
        <v>304</v>
      </c>
      <c r="C168" s="400" t="s">
        <v>149</v>
      </c>
      <c r="D168" s="401" t="s">
        <v>24</v>
      </c>
      <c r="E168" s="278"/>
      <c r="F168" s="279"/>
      <c r="G168" s="280"/>
      <c r="H168" s="402">
        <v>1878</v>
      </c>
      <c r="I168" s="403">
        <v>158.4</v>
      </c>
      <c r="J168" s="28">
        <f t="shared" si="12"/>
        <v>297475</v>
      </c>
      <c r="K168" s="3"/>
    </row>
    <row r="169" spans="1:11" x14ac:dyDescent="0.2">
      <c r="A169" s="27">
        <v>166</v>
      </c>
      <c r="B169" s="399" t="s">
        <v>305</v>
      </c>
      <c r="C169" s="400" t="s">
        <v>412</v>
      </c>
      <c r="D169" s="401" t="s">
        <v>24</v>
      </c>
      <c r="E169" s="278"/>
      <c r="F169" s="279"/>
      <c r="G169" s="280"/>
      <c r="H169" s="402">
        <v>49.5</v>
      </c>
      <c r="I169" s="403">
        <v>1774</v>
      </c>
      <c r="J169" s="28">
        <f t="shared" si="12"/>
        <v>87813</v>
      </c>
      <c r="K169" s="3"/>
    </row>
    <row r="170" spans="1:11" x14ac:dyDescent="0.2">
      <c r="A170" s="27">
        <v>167</v>
      </c>
      <c r="B170" s="399" t="s">
        <v>306</v>
      </c>
      <c r="C170" s="400" t="s">
        <v>413</v>
      </c>
      <c r="D170" s="401" t="s">
        <v>25</v>
      </c>
      <c r="E170" s="278"/>
      <c r="F170" s="279"/>
      <c r="G170" s="280"/>
      <c r="H170" s="402">
        <v>28.65</v>
      </c>
      <c r="I170" s="403">
        <v>314.05</v>
      </c>
      <c r="J170" s="28">
        <f t="shared" si="12"/>
        <v>8998</v>
      </c>
      <c r="K170" s="3"/>
    </row>
    <row r="171" spans="1:11" ht="25.5" x14ac:dyDescent="0.2">
      <c r="A171" s="27">
        <v>168</v>
      </c>
      <c r="B171" s="399" t="s">
        <v>307</v>
      </c>
      <c r="C171" s="400" t="s">
        <v>414</v>
      </c>
      <c r="D171" s="401" t="s">
        <v>425</v>
      </c>
      <c r="E171" s="278"/>
      <c r="F171" s="279"/>
      <c r="G171" s="280"/>
      <c r="H171" s="402">
        <v>2E-3</v>
      </c>
      <c r="I171" s="403">
        <v>53464.01</v>
      </c>
      <c r="J171" s="28">
        <f t="shared" si="12"/>
        <v>107</v>
      </c>
      <c r="K171" s="3"/>
    </row>
    <row r="172" spans="1:11" x14ac:dyDescent="0.2">
      <c r="A172" s="27">
        <v>169</v>
      </c>
      <c r="B172" s="399" t="s">
        <v>308</v>
      </c>
      <c r="C172" s="400" t="s">
        <v>415</v>
      </c>
      <c r="D172" s="401" t="s">
        <v>56</v>
      </c>
      <c r="E172" s="278"/>
      <c r="F172" s="279"/>
      <c r="G172" s="280"/>
      <c r="H172" s="402">
        <v>1</v>
      </c>
      <c r="I172" s="403">
        <v>12000</v>
      </c>
      <c r="J172" s="28">
        <f t="shared" si="12"/>
        <v>12000</v>
      </c>
      <c r="K172" s="3"/>
    </row>
    <row r="173" spans="1:11" x14ac:dyDescent="0.2">
      <c r="A173" s="27">
        <v>170</v>
      </c>
      <c r="B173" s="399" t="s">
        <v>309</v>
      </c>
      <c r="C173" s="400" t="s">
        <v>416</v>
      </c>
      <c r="D173" s="401" t="s">
        <v>56</v>
      </c>
      <c r="E173" s="278"/>
      <c r="F173" s="279"/>
      <c r="G173" s="280"/>
      <c r="H173" s="402">
        <v>2</v>
      </c>
      <c r="I173" s="403">
        <v>27000</v>
      </c>
      <c r="J173" s="28">
        <f t="shared" si="12"/>
        <v>54000</v>
      </c>
      <c r="K173" s="3"/>
    </row>
    <row r="174" spans="1:11" x14ac:dyDescent="0.2">
      <c r="A174" s="27">
        <v>171</v>
      </c>
      <c r="B174" s="399" t="s">
        <v>310</v>
      </c>
      <c r="C174" s="400" t="s">
        <v>417</v>
      </c>
      <c r="D174" s="401" t="s">
        <v>56</v>
      </c>
      <c r="E174" s="278"/>
      <c r="F174" s="279"/>
      <c r="G174" s="280"/>
      <c r="H174" s="402">
        <v>1</v>
      </c>
      <c r="I174" s="403">
        <v>35000</v>
      </c>
      <c r="J174" s="28">
        <f t="shared" si="12"/>
        <v>35000</v>
      </c>
      <c r="K174" s="3"/>
    </row>
    <row r="175" spans="1:11" x14ac:dyDescent="0.2">
      <c r="A175" s="27">
        <v>172</v>
      </c>
      <c r="B175" s="399" t="s">
        <v>311</v>
      </c>
      <c r="C175" s="400" t="s">
        <v>418</v>
      </c>
      <c r="D175" s="401" t="s">
        <v>56</v>
      </c>
      <c r="E175" s="278"/>
      <c r="F175" s="279"/>
      <c r="G175" s="280"/>
      <c r="H175" s="402">
        <v>1</v>
      </c>
      <c r="I175" s="403">
        <v>488.39</v>
      </c>
      <c r="J175" s="28">
        <f t="shared" si="12"/>
        <v>488</v>
      </c>
      <c r="K175" s="3"/>
    </row>
    <row r="176" spans="1:11" x14ac:dyDescent="0.2">
      <c r="A176" s="27">
        <v>173</v>
      </c>
      <c r="B176" s="399" t="s">
        <v>312</v>
      </c>
      <c r="C176" s="400" t="s">
        <v>419</v>
      </c>
      <c r="D176" s="401" t="s">
        <v>56</v>
      </c>
      <c r="E176" s="278"/>
      <c r="F176" s="279"/>
      <c r="G176" s="280"/>
      <c r="H176" s="402">
        <v>1</v>
      </c>
      <c r="I176" s="403">
        <v>1571.22</v>
      </c>
      <c r="J176" s="28">
        <f t="shared" si="12"/>
        <v>1571</v>
      </c>
      <c r="K176" s="3"/>
    </row>
    <row r="177" spans="1:11" x14ac:dyDescent="0.2">
      <c r="A177" s="27">
        <v>174</v>
      </c>
      <c r="B177" s="399" t="s">
        <v>313</v>
      </c>
      <c r="C177" s="400" t="s">
        <v>420</v>
      </c>
      <c r="D177" s="401" t="s">
        <v>56</v>
      </c>
      <c r="E177" s="278"/>
      <c r="F177" s="279"/>
      <c r="G177" s="280"/>
      <c r="H177" s="402">
        <v>1</v>
      </c>
      <c r="I177" s="403">
        <v>546.62</v>
      </c>
      <c r="J177" s="28">
        <f t="shared" si="12"/>
        <v>547</v>
      </c>
      <c r="K177" s="3"/>
    </row>
    <row r="178" spans="1:11" ht="26.25" thickBot="1" x14ac:dyDescent="0.25">
      <c r="A178" s="27">
        <v>175</v>
      </c>
      <c r="B178" s="399" t="s">
        <v>314</v>
      </c>
      <c r="C178" s="400" t="s">
        <v>421</v>
      </c>
      <c r="D178" s="401" t="s">
        <v>69</v>
      </c>
      <c r="E178" s="278"/>
      <c r="F178" s="279"/>
      <c r="G178" s="280"/>
      <c r="H178" s="402">
        <v>1.1000000000000001E-3</v>
      </c>
      <c r="I178" s="403">
        <v>239.93</v>
      </c>
      <c r="J178" s="385">
        <f t="shared" si="12"/>
        <v>0.3</v>
      </c>
      <c r="K178" s="3"/>
    </row>
    <row r="179" spans="1:11" ht="17.25" customHeight="1" thickBot="1" x14ac:dyDescent="0.25">
      <c r="A179" s="529"/>
      <c r="B179" s="530"/>
      <c r="C179" s="530"/>
      <c r="D179" s="531"/>
      <c r="E179" s="38" t="s">
        <v>57</v>
      </c>
      <c r="F179" s="29"/>
      <c r="G179" s="31">
        <f>SUM(G10:G178)</f>
        <v>4301118</v>
      </c>
      <c r="H179" s="532" t="s">
        <v>57</v>
      </c>
      <c r="I179" s="533"/>
      <c r="J179" s="31">
        <f>SUM(J10:J178)</f>
        <v>1615874</v>
      </c>
      <c r="K179" s="3"/>
    </row>
    <row r="180" spans="1:11" ht="17.25" customHeight="1" thickBot="1" x14ac:dyDescent="0.25">
      <c r="A180" s="534" t="s">
        <v>58</v>
      </c>
      <c r="B180" s="535"/>
      <c r="C180" s="535"/>
      <c r="D180" s="536"/>
      <c r="E180" s="537">
        <f>G179+J179</f>
        <v>5916992</v>
      </c>
      <c r="F180" s="538"/>
      <c r="G180" s="538"/>
      <c r="H180" s="538"/>
      <c r="I180" s="538"/>
      <c r="J180" s="539"/>
      <c r="K180" s="3"/>
    </row>
    <row r="181" spans="1:11" x14ac:dyDescent="0.2">
      <c r="A181" s="73"/>
      <c r="C181" s="13"/>
      <c r="D181" s="16"/>
      <c r="E181" s="16"/>
      <c r="F181" s="16"/>
      <c r="G181" s="16"/>
      <c r="H181" s="16"/>
      <c r="I181" s="12"/>
    </row>
    <row r="182" spans="1:11" x14ac:dyDescent="0.2">
      <c r="A182" s="73"/>
      <c r="C182" s="13"/>
      <c r="D182" s="16"/>
      <c r="E182" s="16"/>
      <c r="F182" s="16"/>
      <c r="G182" s="16"/>
      <c r="H182" s="16"/>
      <c r="I182" s="12"/>
    </row>
    <row r="183" spans="1:11" x14ac:dyDescent="0.2">
      <c r="A183" s="73"/>
      <c r="C183" s="13"/>
      <c r="D183" s="16"/>
      <c r="E183" s="16"/>
      <c r="F183" s="16"/>
      <c r="G183" s="16"/>
      <c r="H183" s="16"/>
      <c r="I183" s="12"/>
    </row>
    <row r="184" spans="1:11" x14ac:dyDescent="0.2">
      <c r="A184" s="73"/>
      <c r="C184" s="13"/>
      <c r="D184" s="16"/>
      <c r="E184" s="16"/>
      <c r="F184" s="16"/>
      <c r="G184" s="16"/>
      <c r="H184" s="16"/>
      <c r="I184" s="12"/>
    </row>
    <row r="185" spans="1:11" x14ac:dyDescent="0.2">
      <c r="A185" s="73"/>
      <c r="C185" s="74"/>
      <c r="D185" s="73"/>
      <c r="E185" s="75"/>
      <c r="F185" s="76"/>
      <c r="G185" s="76"/>
      <c r="H185" s="10"/>
    </row>
    <row r="186" spans="1:11" x14ac:dyDescent="0.2">
      <c r="A186" s="73"/>
      <c r="C186" s="77" t="s">
        <v>83</v>
      </c>
      <c r="D186" s="78"/>
      <c r="E186" s="78"/>
      <c r="F186" s="79"/>
      <c r="G186" s="79"/>
      <c r="H186" s="80" t="s">
        <v>84</v>
      </c>
      <c r="K186" s="96"/>
    </row>
    <row r="187" spans="1:11" x14ac:dyDescent="0.2">
      <c r="D187" s="16"/>
      <c r="E187" s="16"/>
      <c r="F187" s="76"/>
      <c r="G187" s="76"/>
      <c r="H187" s="82"/>
      <c r="K187" s="96"/>
    </row>
    <row r="188" spans="1:11" x14ac:dyDescent="0.2">
      <c r="D188" s="16"/>
      <c r="E188" s="16"/>
      <c r="F188" s="76"/>
      <c r="G188" s="76"/>
      <c r="H188" s="82"/>
      <c r="K188" s="96"/>
    </row>
    <row r="189" spans="1:11" x14ac:dyDescent="0.2">
      <c r="C189" s="77" t="s">
        <v>85</v>
      </c>
      <c r="D189" s="78"/>
      <c r="E189" s="78"/>
      <c r="F189" s="79"/>
      <c r="G189" s="79"/>
      <c r="H189" s="80" t="s">
        <v>86</v>
      </c>
      <c r="K189" s="96"/>
    </row>
    <row r="190" spans="1:11" x14ac:dyDescent="0.2">
      <c r="D190" s="16"/>
      <c r="E190" s="16"/>
      <c r="F190" s="76"/>
      <c r="G190" s="76"/>
      <c r="H190" s="82"/>
      <c r="K190" s="32"/>
    </row>
    <row r="191" spans="1:11" x14ac:dyDescent="0.2">
      <c r="D191" s="16"/>
      <c r="E191" s="16"/>
      <c r="F191" s="76"/>
      <c r="G191" s="76"/>
      <c r="H191" s="82"/>
      <c r="K191" s="32"/>
    </row>
    <row r="192" spans="1:11" x14ac:dyDescent="0.2">
      <c r="C192" s="77" t="s">
        <v>87</v>
      </c>
      <c r="D192" s="78"/>
      <c r="E192" s="78"/>
      <c r="F192" s="79"/>
      <c r="G192" s="79"/>
      <c r="H192" s="80" t="s">
        <v>88</v>
      </c>
      <c r="K192" s="32"/>
    </row>
    <row r="193" spans="3:11" x14ac:dyDescent="0.2">
      <c r="D193" s="16"/>
      <c r="E193" s="16"/>
      <c r="F193" s="76"/>
      <c r="G193" s="76"/>
      <c r="H193" s="82"/>
      <c r="K193" s="32"/>
    </row>
    <row r="194" spans="3:11" x14ac:dyDescent="0.2">
      <c r="D194" s="16"/>
      <c r="E194" s="16"/>
      <c r="F194" s="76"/>
      <c r="G194" s="76"/>
      <c r="H194" s="82"/>
      <c r="K194" s="32"/>
    </row>
    <row r="195" spans="3:11" x14ac:dyDescent="0.2">
      <c r="C195" s="77" t="s">
        <v>204</v>
      </c>
      <c r="D195" s="78"/>
      <c r="E195" s="78"/>
      <c r="F195" s="79"/>
      <c r="G195" s="79"/>
      <c r="H195" s="80" t="s">
        <v>465</v>
      </c>
      <c r="K195" s="95"/>
    </row>
    <row r="196" spans="3:11" x14ac:dyDescent="0.2">
      <c r="D196" s="16"/>
      <c r="E196" s="16"/>
      <c r="F196" s="76"/>
      <c r="G196" s="76"/>
      <c r="H196" s="82"/>
      <c r="K196" s="32"/>
    </row>
    <row r="197" spans="3:11" x14ac:dyDescent="0.2">
      <c r="D197" s="16"/>
      <c r="E197" s="16"/>
      <c r="F197" s="76"/>
      <c r="G197" s="76"/>
      <c r="H197" s="82"/>
      <c r="K197" s="32"/>
    </row>
    <row r="198" spans="3:11" x14ac:dyDescent="0.2">
      <c r="C198" s="77" t="s">
        <v>125</v>
      </c>
      <c r="D198" s="78"/>
      <c r="E198" s="78"/>
      <c r="F198" s="79"/>
      <c r="G198" s="79"/>
      <c r="H198" s="80" t="s">
        <v>126</v>
      </c>
    </row>
  </sheetData>
  <mergeCells count="12">
    <mergeCell ref="A179:D179"/>
    <mergeCell ref="H179:I179"/>
    <mergeCell ref="A180:D180"/>
    <mergeCell ref="E180:J180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1"/>
  <sheetViews>
    <sheetView showGridLines="0" view="pageBreakPreview" zoomScale="70" zoomScaleNormal="100" zoomScaleSheetLayoutView="70" workbookViewId="0">
      <selection activeCell="F21" sqref="F21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40" t="s">
        <v>123</v>
      </c>
      <c r="B2" s="540"/>
      <c r="C2" s="540"/>
      <c r="D2" s="540"/>
      <c r="E2" s="540"/>
      <c r="F2" s="540"/>
      <c r="G2" s="540"/>
      <c r="H2" s="540"/>
      <c r="I2" s="540"/>
      <c r="J2" s="540"/>
    </row>
    <row r="3" spans="1:12" x14ac:dyDescent="0.2">
      <c r="B3" s="18" t="s">
        <v>17</v>
      </c>
      <c r="C3" s="559" t="str">
        <f>'Форма 8.11'!C2:W2</f>
        <v>Обустройство Ново-Покурского месторождения нефти. Кусты скважин № 75, 76, 77</v>
      </c>
      <c r="D3" s="559"/>
      <c r="E3" s="559"/>
      <c r="F3" s="559"/>
      <c r="G3" s="559"/>
      <c r="H3" s="559"/>
      <c r="I3" s="559"/>
      <c r="J3" s="559"/>
    </row>
    <row r="4" spans="1:12" x14ac:dyDescent="0.2">
      <c r="B4" s="19" t="s">
        <v>18</v>
      </c>
      <c r="C4" s="569" t="str">
        <f>'Форма 8.11'!C3:W3</f>
        <v>Нефтегазопровод  т.вр.к.42,13-т.вр.к.12</v>
      </c>
      <c r="D4" s="559"/>
      <c r="E4" s="559"/>
      <c r="F4" s="559"/>
      <c r="G4" s="559"/>
      <c r="H4" s="559"/>
      <c r="I4" s="559"/>
      <c r="J4" s="559"/>
    </row>
    <row r="5" spans="1:12" ht="17.25" thickBot="1" x14ac:dyDescent="0.25"/>
    <row r="6" spans="1:12" ht="18" thickBot="1" x14ac:dyDescent="0.25">
      <c r="A6" s="560" t="s">
        <v>80</v>
      </c>
      <c r="B6" s="561"/>
      <c r="C6" s="561"/>
      <c r="D6" s="561"/>
      <c r="E6" s="561"/>
      <c r="F6" s="561"/>
      <c r="G6" s="561"/>
      <c r="H6" s="561"/>
      <c r="I6" s="561"/>
      <c r="J6" s="562"/>
      <c r="K6" s="3"/>
    </row>
    <row r="7" spans="1:12" ht="17.25" customHeight="1" thickBot="1" x14ac:dyDescent="0.25">
      <c r="A7" s="541" t="s">
        <v>15</v>
      </c>
      <c r="B7" s="544" t="s">
        <v>37</v>
      </c>
      <c r="C7" s="544" t="s">
        <v>82</v>
      </c>
      <c r="D7" s="550" t="s">
        <v>22</v>
      </c>
      <c r="E7" s="566" t="s">
        <v>39</v>
      </c>
      <c r="F7" s="567"/>
      <c r="G7" s="567"/>
      <c r="H7" s="567"/>
      <c r="I7" s="567"/>
      <c r="J7" s="568"/>
      <c r="K7" s="3"/>
    </row>
    <row r="8" spans="1:12" ht="17.25" customHeight="1" x14ac:dyDescent="0.2">
      <c r="A8" s="542"/>
      <c r="B8" s="545"/>
      <c r="C8" s="545"/>
      <c r="D8" s="551"/>
      <c r="E8" s="556" t="s">
        <v>41</v>
      </c>
      <c r="F8" s="544"/>
      <c r="G8" s="555"/>
      <c r="H8" s="556" t="s">
        <v>40</v>
      </c>
      <c r="I8" s="544"/>
      <c r="J8" s="555"/>
      <c r="K8" s="3"/>
    </row>
    <row r="9" spans="1:12" ht="33.75" thickBot="1" x14ac:dyDescent="0.25">
      <c r="A9" s="563"/>
      <c r="B9" s="564"/>
      <c r="C9" s="564"/>
      <c r="D9" s="565"/>
      <c r="E9" s="37" t="s">
        <v>21</v>
      </c>
      <c r="F9" s="71" t="s">
        <v>42</v>
      </c>
      <c r="G9" s="35" t="s">
        <v>43</v>
      </c>
      <c r="H9" s="37" t="s">
        <v>21</v>
      </c>
      <c r="I9" s="71" t="s">
        <v>44</v>
      </c>
      <c r="J9" s="35" t="s">
        <v>43</v>
      </c>
      <c r="K9" s="3"/>
    </row>
    <row r="10" spans="1:12" ht="45.75" customHeight="1" x14ac:dyDescent="0.2">
      <c r="A10" s="27">
        <v>1</v>
      </c>
      <c r="B10" s="396" t="s">
        <v>267</v>
      </c>
      <c r="C10" s="398" t="s">
        <v>427</v>
      </c>
      <c r="D10" s="397" t="s">
        <v>54</v>
      </c>
      <c r="E10" s="396" t="s">
        <v>16</v>
      </c>
      <c r="F10" s="376"/>
      <c r="G10" s="377"/>
      <c r="H10" s="378"/>
      <c r="I10" s="379"/>
      <c r="J10" s="380"/>
      <c r="K10" s="3"/>
    </row>
    <row r="11" spans="1:12" ht="45.75" customHeight="1" thickBot="1" x14ac:dyDescent="0.25">
      <c r="A11" s="390">
        <v>2</v>
      </c>
      <c r="B11" s="396" t="s">
        <v>267</v>
      </c>
      <c r="C11" s="398" t="s">
        <v>426</v>
      </c>
      <c r="D11" s="397" t="s">
        <v>54</v>
      </c>
      <c r="E11" s="396"/>
      <c r="F11" s="391"/>
      <c r="G11" s="392"/>
      <c r="H11" s="393">
        <v>1</v>
      </c>
      <c r="I11" s="394">
        <v>190000</v>
      </c>
      <c r="J11" s="395">
        <v>190000</v>
      </c>
      <c r="K11" s="3"/>
    </row>
    <row r="12" spans="1:12" ht="17.25" thickBot="1" x14ac:dyDescent="0.25">
      <c r="A12" s="72"/>
      <c r="B12" s="33" t="s">
        <v>77</v>
      </c>
      <c r="C12" s="34"/>
      <c r="D12" s="36"/>
      <c r="E12" s="38" t="s">
        <v>57</v>
      </c>
      <c r="F12" s="29"/>
      <c r="G12" s="30">
        <f>SUM(G10:G10)</f>
        <v>0</v>
      </c>
      <c r="H12" s="532" t="s">
        <v>57</v>
      </c>
      <c r="I12" s="533"/>
      <c r="J12" s="31">
        <f>J11</f>
        <v>190000</v>
      </c>
      <c r="K12" s="3"/>
    </row>
    <row r="13" spans="1:12" ht="17.25" thickBot="1" x14ac:dyDescent="0.25">
      <c r="A13" s="534" t="s">
        <v>81</v>
      </c>
      <c r="B13" s="535"/>
      <c r="C13" s="535"/>
      <c r="D13" s="536"/>
      <c r="E13" s="537">
        <f>G12+J12</f>
        <v>190000</v>
      </c>
      <c r="F13" s="538"/>
      <c r="G13" s="538"/>
      <c r="H13" s="538"/>
      <c r="I13" s="538"/>
      <c r="J13" s="539"/>
      <c r="K13" s="3"/>
    </row>
    <row r="16" spans="1:12" x14ac:dyDescent="0.2">
      <c r="A16" s="73"/>
      <c r="B16" s="10"/>
      <c r="C16" s="77" t="s">
        <v>83</v>
      </c>
      <c r="D16" s="78"/>
      <c r="E16" s="78"/>
      <c r="F16" s="79"/>
      <c r="G16" s="79"/>
      <c r="H16" s="80" t="s">
        <v>84</v>
      </c>
      <c r="I16" s="14"/>
      <c r="K16" s="96"/>
      <c r="L16" s="97"/>
    </row>
    <row r="17" spans="1:13" x14ac:dyDescent="0.2">
      <c r="A17" s="73"/>
      <c r="B17" s="10"/>
      <c r="C17" s="270"/>
      <c r="D17" s="271"/>
      <c r="E17" s="271"/>
      <c r="F17" s="272"/>
      <c r="G17" s="272"/>
      <c r="H17" s="273"/>
      <c r="I17" s="14"/>
      <c r="K17" s="96"/>
      <c r="L17" s="97"/>
    </row>
    <row r="18" spans="1:13" x14ac:dyDescent="0.2">
      <c r="B18" s="10"/>
      <c r="C18" s="81"/>
      <c r="D18" s="16"/>
      <c r="E18" s="16"/>
      <c r="F18" s="76"/>
      <c r="G18" s="76"/>
      <c r="H18" s="82"/>
      <c r="I18" s="14"/>
      <c r="K18" s="96"/>
      <c r="L18" s="97"/>
    </row>
    <row r="19" spans="1:13" x14ac:dyDescent="0.2">
      <c r="B19" s="10"/>
      <c r="C19" s="77" t="s">
        <v>87</v>
      </c>
      <c r="D19" s="78"/>
      <c r="E19" s="78"/>
      <c r="F19" s="79"/>
      <c r="G19" s="79"/>
      <c r="H19" s="80" t="s">
        <v>88</v>
      </c>
      <c r="I19" s="14"/>
      <c r="K19" s="32"/>
      <c r="L19" s="98"/>
      <c r="M19" s="9"/>
    </row>
    <row r="20" spans="1:13" x14ac:dyDescent="0.2">
      <c r="B20" s="10"/>
      <c r="C20" s="81"/>
      <c r="D20" s="16"/>
      <c r="E20" s="16"/>
      <c r="F20" s="76"/>
      <c r="G20" s="76"/>
      <c r="H20" s="82"/>
      <c r="I20" s="14"/>
      <c r="K20" s="32"/>
      <c r="L20" s="98"/>
      <c r="M20" s="9"/>
    </row>
    <row r="21" spans="1:13" x14ac:dyDescent="0.2">
      <c r="B21" s="10"/>
      <c r="C21" s="81"/>
      <c r="D21" s="16"/>
      <c r="E21" s="16"/>
      <c r="F21" s="76"/>
      <c r="G21" s="76"/>
      <c r="H21" s="82"/>
      <c r="I21" s="14"/>
      <c r="K21" s="32"/>
      <c r="L21" s="99"/>
      <c r="M21" s="9"/>
    </row>
    <row r="22" spans="1:13" x14ac:dyDescent="0.2">
      <c r="B22" s="10"/>
      <c r="C22" s="77" t="s">
        <v>204</v>
      </c>
      <c r="D22" s="78"/>
      <c r="E22" s="78"/>
      <c r="F22" s="79"/>
      <c r="G22" s="79"/>
      <c r="H22" s="80" t="s">
        <v>465</v>
      </c>
      <c r="I22" s="14"/>
      <c r="K22" s="95"/>
      <c r="L22" s="98"/>
      <c r="M22" s="9"/>
    </row>
    <row r="23" spans="1:13" x14ac:dyDescent="0.2">
      <c r="B23" s="10"/>
      <c r="C23" s="81"/>
      <c r="D23" s="16"/>
      <c r="E23" s="16"/>
      <c r="F23" s="76"/>
      <c r="G23" s="76"/>
      <c r="H23" s="82"/>
      <c r="I23" s="14"/>
      <c r="K23" s="32"/>
      <c r="L23" s="98"/>
      <c r="M23" s="9"/>
    </row>
    <row r="24" spans="1:13" x14ac:dyDescent="0.2">
      <c r="B24" s="10"/>
      <c r="C24" s="81"/>
      <c r="D24" s="16"/>
      <c r="E24" s="16"/>
      <c r="F24" s="76"/>
      <c r="G24" s="76"/>
      <c r="H24" s="82"/>
      <c r="I24" s="14"/>
      <c r="K24" s="32"/>
      <c r="L24" s="98"/>
      <c r="M24" s="9"/>
    </row>
    <row r="25" spans="1:13" x14ac:dyDescent="0.2">
      <c r="B25" s="10"/>
      <c r="C25" s="77" t="s">
        <v>125</v>
      </c>
      <c r="D25" s="78"/>
      <c r="E25" s="78"/>
      <c r="F25" s="79"/>
      <c r="G25" s="79"/>
      <c r="H25" s="80" t="s">
        <v>126</v>
      </c>
      <c r="I25" s="14"/>
      <c r="L25" s="97"/>
    </row>
    <row r="26" spans="1:13" x14ac:dyDescent="0.2">
      <c r="B26" s="83"/>
      <c r="C26" s="84"/>
      <c r="D26" s="85"/>
      <c r="E26" s="86"/>
      <c r="F26" s="11"/>
      <c r="K26" s="67"/>
      <c r="L26" s="70"/>
      <c r="M26" s="9"/>
    </row>
    <row r="27" spans="1:13" x14ac:dyDescent="0.2">
      <c r="B27" s="83"/>
      <c r="C27" s="84"/>
      <c r="D27" s="85"/>
      <c r="E27" s="86"/>
      <c r="F27" s="11"/>
      <c r="K27" s="9"/>
      <c r="L27" s="68"/>
      <c r="M27" s="9"/>
    </row>
    <row r="28" spans="1:13" x14ac:dyDescent="0.2">
      <c r="B28" s="83"/>
      <c r="C28" s="84"/>
      <c r="D28" s="85"/>
      <c r="E28" s="86"/>
      <c r="F28" s="11"/>
      <c r="K28" s="9"/>
      <c r="L28" s="68"/>
      <c r="M28" s="9"/>
    </row>
    <row r="29" spans="1:13" x14ac:dyDescent="0.2">
      <c r="B29" s="83"/>
      <c r="C29" s="84"/>
      <c r="D29" s="85"/>
      <c r="E29" s="86"/>
      <c r="F29" s="11"/>
    </row>
    <row r="30" spans="1:13" x14ac:dyDescent="0.2">
      <c r="B30" s="83"/>
      <c r="C30" s="84"/>
      <c r="D30" s="85"/>
      <c r="E30" s="86"/>
      <c r="F30" s="11"/>
    </row>
    <row r="31" spans="1:13" x14ac:dyDescent="0.2">
      <c r="B31" s="83"/>
      <c r="C31" s="84"/>
      <c r="D31" s="85"/>
      <c r="E31" s="86"/>
      <c r="F31" s="11"/>
    </row>
    <row r="32" spans="1:13" x14ac:dyDescent="0.2">
      <c r="B32" s="83"/>
      <c r="C32" s="84"/>
      <c r="D32" s="85"/>
      <c r="E32" s="86"/>
      <c r="F32" s="11"/>
    </row>
    <row r="33" spans="2:6" x14ac:dyDescent="0.2">
      <c r="B33" s="83"/>
      <c r="C33" s="84"/>
      <c r="D33" s="85"/>
      <c r="E33" s="86"/>
      <c r="F33" s="11"/>
    </row>
    <row r="34" spans="2:6" x14ac:dyDescent="0.2">
      <c r="B34" s="83"/>
      <c r="C34" s="84"/>
      <c r="D34" s="85"/>
      <c r="E34" s="86"/>
      <c r="F34" s="11"/>
    </row>
    <row r="35" spans="2:6" x14ac:dyDescent="0.2">
      <c r="B35" s="83"/>
      <c r="C35" s="84"/>
      <c r="D35" s="85"/>
      <c r="E35" s="86"/>
      <c r="F35" s="11"/>
    </row>
    <row r="36" spans="2:6" x14ac:dyDescent="0.2">
      <c r="B36" s="83"/>
      <c r="C36" s="84"/>
      <c r="D36" s="85"/>
      <c r="E36" s="86"/>
      <c r="F36" s="11"/>
    </row>
    <row r="37" spans="2:6" x14ac:dyDescent="0.2">
      <c r="B37" s="83"/>
      <c r="C37" s="84"/>
      <c r="D37" s="85"/>
      <c r="E37" s="86"/>
      <c r="F37" s="11"/>
    </row>
    <row r="38" spans="2:6" x14ac:dyDescent="0.2">
      <c r="B38" s="83"/>
      <c r="C38" s="84"/>
      <c r="D38" s="85"/>
      <c r="E38" s="86"/>
      <c r="F38" s="11"/>
    </row>
    <row r="39" spans="2:6" x14ac:dyDescent="0.2">
      <c r="B39" s="83"/>
      <c r="C39" s="84"/>
      <c r="D39" s="85"/>
      <c r="E39" s="86"/>
      <c r="F39" s="11"/>
    </row>
    <row r="40" spans="2:6" x14ac:dyDescent="0.2">
      <c r="B40" s="87"/>
      <c r="C40" s="88"/>
      <c r="D40" s="89"/>
      <c r="E40" s="90"/>
      <c r="F40" s="11"/>
    </row>
    <row r="41" spans="2:6" x14ac:dyDescent="0.2">
      <c r="B41" s="11"/>
      <c r="C41" s="91"/>
      <c r="D41" s="92"/>
      <c r="E41" s="93"/>
      <c r="F41" s="11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8.11</vt:lpstr>
      <vt:lpstr>Пр. 1 к ф. 8.11</vt:lpstr>
      <vt:lpstr>прил. №2 к ф.8.11</vt:lpstr>
      <vt:lpstr>Пр. 3 к ф. 8.11</vt:lpstr>
      <vt:lpstr>Оборудование</vt:lpstr>
      <vt:lpstr>'Пр. 3 к ф. 8.11'!Заголовки_для_печати</vt:lpstr>
      <vt:lpstr>Оборудование!Область_печати</vt:lpstr>
      <vt:lpstr>'Пр. 3 к ф. 8.11'!Область_печати</vt:lpstr>
      <vt:lpstr>'Форма 8.11'!Область_печати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2016-04-08T11:07:22Z</cp:lastPrinted>
  <dcterms:created xsi:type="dcterms:W3CDTF">2014-07-13T09:38:46Z</dcterms:created>
  <dcterms:modified xsi:type="dcterms:W3CDTF">2016-05-16T12:37:02Z</dcterms:modified>
</cp:coreProperties>
</file>