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16" sheetId="17" r:id="rId1"/>
    <sheet name="Пр. 1 к ф. 8.16" sheetId="38" r:id="rId2"/>
    <sheet name="прил. №2 к ф.8.16" sheetId="39" r:id="rId3"/>
    <sheet name="Пр. 3 к ф. 8.16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'Пр. 3 к ф. 8.16'!$A$9:$J$144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'Пр. 3 к ф. 8.16'!$6:$9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Оборудование!$A$1:$J$14</definedName>
    <definedName name="_xlnm.Print_Area" localSheetId="3">'Пр. 3 к ф. 8.16'!$A$1:$J$149</definedName>
    <definedName name="_xlnm.Print_Area" localSheetId="0">'Форма 8.16'!$A$1:$W$51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26" i="39" l="1"/>
  <c r="J24" i="39"/>
  <c r="I23" i="39"/>
  <c r="J23" i="39" s="1"/>
  <c r="I22" i="39"/>
  <c r="J22" i="39" s="1"/>
  <c r="J25" i="39" s="1"/>
  <c r="J19" i="39"/>
  <c r="I19" i="39"/>
  <c r="J18" i="39"/>
  <c r="I18" i="39"/>
  <c r="J17" i="39"/>
  <c r="J20" i="39" s="1"/>
  <c r="I17" i="39"/>
  <c r="J14" i="39"/>
  <c r="I14" i="39"/>
  <c r="I13" i="39"/>
  <c r="J13" i="39" s="1"/>
  <c r="I12" i="39"/>
  <c r="J12" i="39" s="1"/>
  <c r="J15" i="39" s="1"/>
  <c r="J26" i="39" s="1"/>
  <c r="J12" i="38"/>
  <c r="J96" i="37" l="1"/>
  <c r="J141" i="37" l="1"/>
  <c r="J89" i="37" l="1"/>
  <c r="J88" i="37"/>
  <c r="J138" i="37" l="1"/>
  <c r="J139" i="37"/>
  <c r="J140" i="37"/>
  <c r="G133" i="37"/>
  <c r="G132" i="37"/>
  <c r="G99" i="37"/>
  <c r="G98" i="37"/>
  <c r="G91" i="37"/>
  <c r="G90" i="37"/>
  <c r="G82" i="37"/>
  <c r="G81" i="37"/>
  <c r="G58" i="37"/>
  <c r="J38" i="37"/>
  <c r="G38" i="37"/>
  <c r="G32" i="37"/>
  <c r="M14" i="17" l="1"/>
  <c r="C14" i="17"/>
  <c r="J65" i="37" l="1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19" i="37" l="1"/>
  <c r="J20" i="37"/>
  <c r="J21" i="37"/>
  <c r="J22" i="37"/>
  <c r="J23" i="37"/>
  <c r="J24" i="37"/>
  <c r="J25" i="37"/>
  <c r="J26" i="37"/>
  <c r="J27" i="37"/>
  <c r="J28" i="37"/>
  <c r="J29" i="37"/>
  <c r="J30" i="37"/>
  <c r="J31" i="37"/>
  <c r="J33" i="37"/>
  <c r="J34" i="37"/>
  <c r="J35" i="37"/>
  <c r="J36" i="37"/>
  <c r="J37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9" i="37"/>
  <c r="J60" i="37"/>
  <c r="J61" i="37"/>
  <c r="J62" i="37"/>
  <c r="J63" i="37"/>
  <c r="J64" i="37"/>
  <c r="J83" i="37"/>
  <c r="J84" i="37"/>
  <c r="J85" i="37"/>
  <c r="J86" i="37"/>
  <c r="J87" i="37"/>
  <c r="J10" i="28" l="1"/>
  <c r="J11" i="28" s="1"/>
  <c r="P17" i="17" s="1"/>
  <c r="G10" i="28"/>
  <c r="G11" i="28" s="1"/>
  <c r="N17" i="17" s="1"/>
  <c r="C3" i="17" l="1"/>
  <c r="C2" i="17"/>
  <c r="C4" i="28"/>
  <c r="C3" i="28"/>
  <c r="C13" i="17" l="1"/>
  <c r="C15" i="17"/>
  <c r="C16" i="17"/>
  <c r="M13" i="17"/>
  <c r="M15" i="17"/>
  <c r="M16" i="17"/>
  <c r="J12" i="37" l="1"/>
  <c r="J13" i="37"/>
  <c r="J14" i="37"/>
  <c r="J15" i="37"/>
  <c r="J16" i="37"/>
  <c r="J17" i="37"/>
  <c r="J18" i="37"/>
  <c r="J92" i="37"/>
  <c r="J93" i="37"/>
  <c r="J94" i="37"/>
  <c r="J95" i="37"/>
  <c r="J97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1" i="37"/>
  <c r="J134" i="37"/>
  <c r="J135" i="37"/>
  <c r="J136" i="37"/>
  <c r="J137" i="37"/>
  <c r="J142" i="37"/>
  <c r="J10" i="37"/>
  <c r="J11" i="37"/>
  <c r="J143" i="37" l="1"/>
  <c r="Q17" i="17" s="1"/>
  <c r="G143" i="37"/>
  <c r="O17" i="17" s="1"/>
  <c r="E144" i="37" l="1"/>
  <c r="C12" i="17" l="1"/>
  <c r="L17" i="17" l="1"/>
  <c r="K17" i="17"/>
  <c r="J17" i="17"/>
  <c r="I17" i="17"/>
  <c r="H17" i="17"/>
  <c r="G17" i="17"/>
  <c r="F17" i="17"/>
  <c r="E17" i="17"/>
  <c r="D17" i="17"/>
  <c r="M12" i="17"/>
  <c r="C17" i="17" l="1"/>
  <c r="C22" i="17" s="1"/>
  <c r="C28" i="17" s="1"/>
  <c r="D51" i="17"/>
  <c r="D50" i="17"/>
  <c r="E12" i="28" l="1"/>
  <c r="M17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<sst xmlns="http://schemas.openxmlformats.org/spreadsheetml/2006/main" count="600" uniqueCount="391">
  <si>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</si>
  <si>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</si>
  <si>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</si>
  <si>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</si>
  <si>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</si>
  <si>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</si>
  <si>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</si>
  <si>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</si>
  <si>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</si>
  <si>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</si>
  <si>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</si>
  <si>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</si>
  <si>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</si>
  <si>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</si>
  <si>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</si>
  <si>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</si>
  <si>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</si>
  <si>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</si>
  <si>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</si>
  <si>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</si>
  <si>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</si>
  <si>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</si>
  <si>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</si>
  <si>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</si>
  <si>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</si>
  <si>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</si>
  <si>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</si>
  <si>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</si>
  <si>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</si>
  <si>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</si>
  <si>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</si>
  <si>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</si>
  <si>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</si>
  <si>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</si>
  <si>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</si>
  <si>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</si>
  <si>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</si>
  <si>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</si>
  <si>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</si>
  <si>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</si>
  <si>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</si>
  <si>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</si>
  <si>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</si>
  <si>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</si>
  <si>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</si>
  <si>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</si>
  <si>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</si>
  <si>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</si>
  <si>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</si>
  <si>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</si>
  <si>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</si>
  <si>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</si>
  <si>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</si>
  <si>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</si>
  <si>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</si>
  <si>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</si>
  <si>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</si>
  <si>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</si>
  <si>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</si>
  <si>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</si>
  <si>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</si>
  <si>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</si>
  <si>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</si>
  <si>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</si>
  <si>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</si>
  <si>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</si>
  <si>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</si>
  <si>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</si>
  <si>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</si>
  <si>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</si>
  <si>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</si>
  <si>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</si>
  <si>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</si>
  <si>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</si>
  <si>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</si>
  <si>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</si>
  <si>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</si>
  <si>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</si>
  <si>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</si>
  <si>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</si>
  <si>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</si>
  <si>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</si>
  <si>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</si>
  <si>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542-0042</t>
  </si>
  <si>
    <t xml:space="preserve">               Оборудование</t>
  </si>
  <si>
    <t>Общая стоимость оборудования</t>
  </si>
  <si>
    <t>Наименование оборудования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</si>
  <si>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</si>
  <si>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</si>
  <si>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</si>
  <si>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</si>
  <si>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</si>
  <si>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</si>
  <si>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</si>
  <si>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</si>
  <si>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</si>
  <si>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</si>
  <si>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</si>
  <si>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</si>
  <si>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</si>
  <si>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</si>
  <si>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</si>
  <si>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</si>
  <si>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</si>
  <si>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</si>
  <si>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</si>
  <si>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</si>
  <si>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</si>
  <si>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</si>
  <si>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</si>
  <si>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</si>
  <si>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</si>
  <si>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</si>
  <si>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</si>
  <si>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</si>
  <si>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</si>
  <si>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</si>
  <si>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</si>
  <si>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</si>
  <si>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</si>
  <si>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</si>
  <si>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</si>
  <si>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</si>
  <si>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</si>
  <si>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</si>
  <si>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</si>
  <si>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</si>
  <si>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</si>
  <si>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</si>
  <si>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</si>
  <si>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</si>
  <si>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</si>
  <si>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</si>
  <si>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</si>
  <si>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</si>
  <si>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</si>
  <si>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</si>
  <si>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</si>
  <si>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</si>
  <si>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</si>
  <si>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</si>
  <si>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</si>
  <si>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</si>
  <si>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</si>
  <si>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</si>
  <si>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</si>
  <si>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</si>
  <si>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</si>
  <si>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</si>
  <si>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</si>
  <si>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</si>
  <si>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</si>
  <si>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</si>
  <si>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</si>
  <si>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</si>
  <si>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</si>
  <si>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</si>
  <si>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</si>
  <si>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</si>
  <si>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</si>
  <si>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</si>
  <si>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</si>
  <si>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</si>
  <si>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114-0021</t>
  </si>
  <si>
    <t>408-0015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</si>
  <si>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</si>
  <si>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</si>
  <si>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</si>
  <si>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</si>
  <si>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</si>
  <si>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</si>
  <si>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</si>
  <si>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</si>
  <si>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</si>
  <si>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</si>
  <si>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</si>
  <si>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</si>
  <si>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</si>
  <si>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</si>
  <si>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</si>
  <si>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</si>
  <si>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</si>
  <si>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</si>
  <si>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</si>
  <si>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</si>
  <si>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</si>
  <si>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</si>
  <si>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</si>
  <si>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</si>
  <si>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</si>
  <si>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</si>
  <si>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</si>
  <si>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</si>
  <si>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</si>
  <si>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101-1795</t>
  </si>
  <si>
    <t>Краска БТ-177 серебристая</t>
  </si>
  <si>
    <t>Сталь полосовая: 40х4 мм, кипящая</t>
  </si>
  <si>
    <t>101-1994</t>
  </si>
  <si>
    <t>Краски маркировочные МКЭ-4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</si>
  <si>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</si>
  <si>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</si>
  <si>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</si>
  <si>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</si>
  <si>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</si>
  <si>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</si>
  <si>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</si>
  <si>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</si>
  <si>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</si>
  <si>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</si>
  <si>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</si>
  <si>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</si>
  <si>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</si>
  <si>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103-1009</t>
  </si>
  <si>
    <t>Фасонные стальные сварные части, диаметр: до 800 мм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</si>
  <si>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</si>
  <si>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</si>
  <si>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</si>
  <si>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</si>
  <si>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</si>
  <si>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</si>
  <si>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</si>
  <si>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</si>
  <si>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</si>
  <si>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</si>
  <si>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548-9111</t>
  </si>
  <si>
    <t>данные Заказчика</t>
  </si>
  <si>
    <t>прай-лист</t>
  </si>
  <si>
    <t>прайс-лист</t>
  </si>
  <si>
    <t>ТСЦ-101-0324</t>
  </si>
  <si>
    <t>ТСЦ-101-0956</t>
  </si>
  <si>
    <t>Навес</t>
  </si>
  <si>
    <t>Просечно-вытяжной прокат ПВ506</t>
  </si>
  <si>
    <t>ТСЦ-101-1513</t>
  </si>
  <si>
    <t>ТСЦ-101-1515</t>
  </si>
  <si>
    <t>ТСЦ-101-1602</t>
  </si>
  <si>
    <t>ТСЦ-101-1714</t>
  </si>
  <si>
    <t>ТСЦ-101-1977</t>
  </si>
  <si>
    <t>ТСЦ-101-2545</t>
  </si>
  <si>
    <t>Швеллеры: № 12</t>
  </si>
  <si>
    <t>ТСЦ-101-3687</t>
  </si>
  <si>
    <t>Швеллеры: № 14</t>
  </si>
  <si>
    <t>ТСЦ-101-3770</t>
  </si>
  <si>
    <t>ТСЦ-101-3773</t>
  </si>
  <si>
    <t>ТСЦ-101-3775</t>
  </si>
  <si>
    <t>ТСЦ-101-3776</t>
  </si>
  <si>
    <t>ТСЦ-101-3777</t>
  </si>
  <si>
    <t>ТСЦ-103-0169</t>
  </si>
  <si>
    <t>ТСЦ-103-0178</t>
  </si>
  <si>
    <t>ТСЦ-103-0190</t>
  </si>
  <si>
    <t>ТСЦ-110-0243</t>
  </si>
  <si>
    <t>ТСЦ-113-0263</t>
  </si>
  <si>
    <t>Эмаль кремнийорганическая: КО-174</t>
  </si>
  <si>
    <t>ТСЦ-201-0850</t>
  </si>
  <si>
    <t>ТСЦ-409-0083</t>
  </si>
  <si>
    <t>ТСЦ-414-0137</t>
  </si>
  <si>
    <t>Семена  трав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</si>
  <si>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</si>
  <si>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</si>
  <si>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</si>
  <si>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ТСЦ-101-1019</t>
  </si>
  <si>
    <t>101-0309</t>
  </si>
  <si>
    <t>Канаты пеньковые пропитанные</t>
  </si>
  <si>
    <t>Кислород технический: газообразный</t>
  </si>
  <si>
    <t>Уайт-спирит</t>
  </si>
  <si>
    <t>101-1891</t>
  </si>
  <si>
    <t>Сталь легированная</t>
  </si>
  <si>
    <t>Манжета термоусадочная для изоляции трубопровода из труб с заводской изоляцией Ду 200 мм</t>
  </si>
  <si>
    <t>Отборное устройство РУ40МПа</t>
  </si>
  <si>
    <t>прайс лист</t>
  </si>
  <si>
    <t>Быстросборное соединение Ду50 БРС-2</t>
  </si>
  <si>
    <t>1шт.</t>
  </si>
  <si>
    <t>СЦМ-101-9610</t>
  </si>
  <si>
    <t>Щитки металлические</t>
  </si>
  <si>
    <t>СЦМ-502-0025</t>
  </si>
  <si>
    <t>Кабели силовые переносные с гибкими медными жилами в резиновой оболочке марки КГ, с числом жил - 1 и сечением 6 мм2</t>
  </si>
  <si>
    <t>ТСЦ-101-1068</t>
  </si>
  <si>
    <t>ТСЦ-101-1616</t>
  </si>
  <si>
    <t>Сталь круглая д-10 мм</t>
  </si>
  <si>
    <t>ТСЦ-101-1641</t>
  </si>
  <si>
    <t>Сталь угловая 50x50x5 мм</t>
  </si>
  <si>
    <t>ТСЦ-101-1694</t>
  </si>
  <si>
    <t>ТСЦ-101-1755</t>
  </si>
  <si>
    <t>Сталь полосовая  150х4</t>
  </si>
  <si>
    <t>ТСЦ-101-1800</t>
  </si>
  <si>
    <t>Сталь угловая  100x100x8 мм</t>
  </si>
  <si>
    <t>Сталь угловая: 75х75x6 мм</t>
  </si>
  <si>
    <t>ТСЦ-101-3690</t>
  </si>
  <si>
    <t>Швеллеры: № 20</t>
  </si>
  <si>
    <t>ТСЦ-101-3721</t>
  </si>
  <si>
    <t>Сталь полосовая: 50х4 мм</t>
  </si>
  <si>
    <t>Сталь листовая 2 мм</t>
  </si>
  <si>
    <t>Сталь листовая 4 мм</t>
  </si>
  <si>
    <t>Сталь листовая 6 мм</t>
  </si>
  <si>
    <t>Сталь листовая 8 мм</t>
  </si>
  <si>
    <t>ТСЦ-103-0145 прим</t>
  </si>
  <si>
    <t>Трубы стальные электросварные д-76*5 мм (0,238) Ст1/14шт L=1,94 м</t>
  </si>
  <si>
    <t>Трубы стальные электросварные д-114*5,5 мм (0,347)</t>
  </si>
  <si>
    <t>Трубы стальные электросварные д-219*6 мм</t>
  </si>
  <si>
    <t>ТСЦ-103-0362</t>
  </si>
  <si>
    <t>Трубы стальные бесшовные, горячедеформированные д-57*6 мм</t>
  </si>
  <si>
    <t>Стойки металлические для дорожных знаков д-114*5 мм            L=4 м/80шт</t>
  </si>
  <si>
    <t>Конструкции стальные  листовые 10 мм</t>
  </si>
  <si>
    <t>Конструкции стальные  листовые 8 мм</t>
  </si>
  <si>
    <t>Щебень шлаковый 40-70 мм, марка 800</t>
  </si>
  <si>
    <t>СЦМ-300-9340-25</t>
  </si>
  <si>
    <t>Манометры МП-4-У-250</t>
  </si>
  <si>
    <t>Задвижки 31лс 545нж Д= 200 мм Р=25 МПа</t>
  </si>
  <si>
    <t>Плоская решетка Геоспан СПД 45 (41,38/2,42)</t>
  </si>
  <si>
    <t>ТСЦ-101-3778</t>
  </si>
  <si>
    <t>Сталь листовая 16 мм</t>
  </si>
  <si>
    <t>ТСЦ-102-0023</t>
  </si>
  <si>
    <t>Высоконапорный водовод т.вр.к. 78, 73 - т.вр.к. 71, 76.</t>
  </si>
  <si>
    <t>Высоконапорный  водоводт.вр.к.78,73-т.вр.к.71,76</t>
  </si>
  <si>
    <t>270/2016</t>
  </si>
  <si>
    <t>Инженерная подготовка. Узел 4.1,  4.2</t>
  </si>
  <si>
    <t>271/2016</t>
  </si>
  <si>
    <t>Строительные работы. Узел 4.1</t>
  </si>
  <si>
    <t>272/2016</t>
  </si>
  <si>
    <t>Строительные работы. Узел 4.2</t>
  </si>
  <si>
    <t>273/2016</t>
  </si>
  <si>
    <t>Устройство покрытия проездов и площадок. Узел 4.1,  4.2</t>
  </si>
  <si>
    <t>274/2016</t>
  </si>
  <si>
    <t>411-0001</t>
  </si>
  <si>
    <t>Электроды диаметром: 5 мм Э42</t>
  </si>
  <si>
    <t>Грунтовка: ГФ-021 красно-коричневая</t>
  </si>
  <si>
    <t>Ксилол нефтяной марки А</t>
  </si>
  <si>
    <t>Эмаль ПФ-115 серая</t>
  </si>
  <si>
    <t>Вода</t>
  </si>
  <si>
    <t>Заглушка д-168*14 мм</t>
  </si>
  <si>
    <t>Задвижки 30лс 41нж Д= 50 мм Р=25 МПа</t>
  </si>
  <si>
    <t>Отвод гнутый ОГ 3°</t>
  </si>
  <si>
    <t>Отвод гнутый ОГ 6°</t>
  </si>
  <si>
    <t>Торф</t>
  </si>
  <si>
    <t>Тройники  219х18-114х11 мм</t>
  </si>
  <si>
    <t>Тройники  219х18-168х16 мм</t>
  </si>
  <si>
    <t>Трубы стальные бесшовные, горячедеформированные с наружным двухслойным полиэтиленовым покрытием д-168*16 мм</t>
  </si>
  <si>
    <t>Трубы стальные бесшовные, горячедеформированные с наружным двухслойным полиэтиленовым покрытием д-219*18 мм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</si>
  <si>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</si>
  <si>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</si>
  <si>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30лс 45нж Д= 150 мм Р=25 МПа</t>
  </si>
  <si>
    <t>Опора 219-КП-А11</t>
  </si>
  <si>
    <t>Отводы 90 град.д-219*18 мм</t>
  </si>
  <si>
    <t>Переходы  114х10-57х5 мм</t>
  </si>
  <si>
    <t>Болты с гайками и шайбами</t>
  </si>
  <si>
    <t>Сталь листовая 10 мм</t>
  </si>
  <si>
    <t>Трубы стальные электросварные прямошовные  д-159*6 мм</t>
  </si>
  <si>
    <t>197,96</t>
  </si>
  <si>
    <t>238,34</t>
  </si>
  <si>
    <t xml:space="preserve">Приложение №3 к форме 8.16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</si>
  <si>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</si>
  <si>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</si>
  <si>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</si>
  <si>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Ново-Покурского месторождения нефти. Кусты скважин №75, 76, 77.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</si>
  <si>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</si>
  <si>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</si>
  <si>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</si>
  <si>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</si>
  <si>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</si>
  <si>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</si>
  <si>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</si>
  <si>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</si>
  <si>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</si>
  <si>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</si>
  <si>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</si>
  <si>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</si>
  <si>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</si>
  <si>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</si>
  <si>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</si>
  <si>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</si>
  <si>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</si>
  <si>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</si>
  <si>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</si>
  <si>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</si>
  <si>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</si>
  <si>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</si>
  <si>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</si>
  <si>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</si>
  <si>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</si>
  <si>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</si>
  <si>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</si>
  <si>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</si>
  <si>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</si>
  <si>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</si>
  <si>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</si>
  <si>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</si>
  <si>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</si>
  <si>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</si>
  <si>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Объект: Высоконапорный водовод т.вр.к. 78, 73 - т.вр.к. 71, 76.</t>
  </si>
  <si>
    <t>Приложение №2 к форме 8.16</t>
  </si>
  <si>
    <t>Приложение 1 к форме 8.16</t>
  </si>
  <si>
    <t>Форма 8.16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</si>
</sst>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3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Segoe U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7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49" fontId="76" fillId="0" borderId="0" xfId="0" applyNumberFormat="1" applyFont="1" applyAlignment="1">
      <alignment horizontal="lef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0" fontId="11" fillId="0" borderId="0" xfId="0" applyNumberFormat="1" applyFont="1"/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3" borderId="1" xfId="798" applyNumberFormat="1" applyFont="1" applyFill="1" applyBorder="1" applyAlignment="1" applyProtection="1">
      <alignment horizontal="center" vertical="center" wrapText="1"/>
    </xf>
    <xf numFmtId="0" fontId="90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89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3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4" borderId="59" xfId="798" applyNumberFormat="1" applyFont="1" applyFill="1" applyBorder="1" applyAlignment="1" applyProtection="1">
      <alignment horizontal="center" vertical="center" wrapText="1"/>
    </xf>
    <xf numFmtId="193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3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3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8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0" fontId="76" fillId="0" borderId="29" xfId="0" applyNumberFormat="1" applyFont="1" applyFill="1" applyBorder="1" applyAlignment="1">
      <alignment horizontal="center" vertical="center" wrapText="1"/>
    </xf>
    <xf numFmtId="3" fontId="76" fillId="30" borderId="39" xfId="0" applyNumberFormat="1" applyFont="1" applyFill="1" applyBorder="1" applyAlignment="1">
      <alignment horizontal="right" vertical="center" wrapText="1" shrinkToFit="1"/>
    </xf>
    <xf numFmtId="0" fontId="76" fillId="0" borderId="38" xfId="0" applyFont="1" applyBorder="1" applyAlignment="1">
      <alignment horizontal="right" vertical="center" wrapText="1"/>
    </xf>
    <xf numFmtId="0" fontId="76" fillId="0" borderId="37" xfId="0" applyFont="1" applyBorder="1" applyAlignment="1">
      <alignment horizontal="center" vertical="center" wrapText="1" shrinkToFit="1"/>
    </xf>
    <xf numFmtId="3" fontId="78" fillId="30" borderId="81" xfId="0" applyNumberFormat="1" applyFont="1" applyFill="1" applyBorder="1" applyAlignment="1">
      <alignment vertical="center"/>
    </xf>
    <xf numFmtId="0" fontId="78" fillId="0" borderId="80" xfId="0" applyFont="1" applyBorder="1" applyAlignment="1">
      <alignment vertical="center"/>
    </xf>
    <xf numFmtId="0" fontId="78" fillId="0" borderId="9" xfId="0" applyFont="1" applyBorder="1" applyAlignment="1">
      <alignment vertical="center"/>
    </xf>
    <xf numFmtId="0" fontId="78" fillId="0" borderId="77" xfId="0" applyFont="1" applyBorder="1" applyAlignment="1">
      <alignment horizontal="center" vertical="center" wrapText="1"/>
    </xf>
    <xf numFmtId="0" fontId="78" fillId="0" borderId="80" xfId="0" applyFont="1" applyBorder="1" applyAlignment="1">
      <alignment horizontal="left" vertical="center" wrapText="1"/>
    </xf>
    <xf numFmtId="49" fontId="78" fillId="0" borderId="80" xfId="0" applyNumberFormat="1" applyFont="1" applyBorder="1" applyAlignment="1">
      <alignment horizontal="right" vertical="center" wrapText="1"/>
    </xf>
    <xf numFmtId="0" fontId="76" fillId="0" borderId="9" xfId="0" applyFont="1" applyBorder="1" applyAlignment="1">
      <alignment horizontal="center" vertical="center"/>
    </xf>
    <xf numFmtId="3" fontId="76" fillId="0" borderId="45" xfId="0" applyNumberFormat="1" applyFont="1" applyBorder="1" applyAlignment="1">
      <alignment horizontal="center" vertical="center" wrapText="1"/>
    </xf>
    <xf numFmtId="49" fontId="76" fillId="0" borderId="38" xfId="0" applyNumberFormat="1" applyFont="1" applyBorder="1" applyAlignment="1">
      <alignment horizontal="right" vertical="center" wrapText="1"/>
    </xf>
    <xf numFmtId="0" fontId="76" fillId="0" borderId="38" xfId="0" applyFont="1" applyBorder="1" applyAlignment="1">
      <alignment horizontal="left" vertical="center" wrapText="1"/>
    </xf>
    <xf numFmtId="0" fontId="76" fillId="0" borderId="47" xfId="0" applyFont="1" applyBorder="1" applyAlignment="1">
      <alignment horizontal="center" vertical="center" wrapText="1"/>
    </xf>
    <xf numFmtId="49" fontId="76" fillId="0" borderId="37" xfId="0" applyNumberFormat="1" applyFont="1" applyBorder="1" applyAlignment="1">
      <alignment horizontal="center" vertical="center" wrapText="1"/>
    </xf>
    <xf numFmtId="0" fontId="76" fillId="0" borderId="37" xfId="0" applyNumberFormat="1" applyFont="1" applyFill="1" applyBorder="1" applyAlignment="1">
      <alignment horizontal="center" vertical="center" wrapText="1" shrinkToFit="1"/>
    </xf>
    <xf numFmtId="0" fontId="76" fillId="0" borderId="38" xfId="0" applyNumberFormat="1" applyFont="1" applyFill="1" applyBorder="1" applyAlignment="1">
      <alignment horizontal="center" vertical="center" wrapText="1" shrinkToFit="1"/>
    </xf>
    <xf numFmtId="0" fontId="76" fillId="0" borderId="39" xfId="0" applyNumberFormat="1" applyFont="1" applyFill="1" applyBorder="1" applyAlignment="1">
      <alignment horizontal="center" vertical="center" wrapText="1" shrinkToFi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49" fontId="78" fillId="0" borderId="0" xfId="0" applyNumberFormat="1" applyFont="1" applyAlignment="1">
      <alignment horizontal="left" vertical="center"/>
    </xf>
    <xf numFmtId="49" fontId="76" fillId="0" borderId="6" xfId="0" applyNumberFormat="1" applyFont="1" applyBorder="1" applyAlignment="1">
      <alignment horizontal="center" vertical="center" wrapText="1"/>
    </xf>
    <xf numFmtId="0" fontId="76" fillId="0" borderId="7" xfId="0" applyFont="1" applyBorder="1" applyAlignment="1">
      <alignment horizontal="right" vertical="center" wrapText="1"/>
    </xf>
    <xf numFmtId="49" fontId="76" fillId="0" borderId="7" xfId="0" applyNumberFormat="1" applyFont="1" applyBorder="1" applyAlignment="1">
      <alignment horizontal="right" vertical="top" wrapText="1"/>
    </xf>
    <xf numFmtId="0" fontId="76" fillId="0" borderId="7" xfId="0" applyFont="1" applyBorder="1" applyAlignment="1">
      <alignment horizontal="left" vertical="top" wrapText="1"/>
    </xf>
    <xf numFmtId="0" fontId="76" fillId="0" borderId="7" xfId="0" applyFont="1" applyBorder="1" applyAlignment="1">
      <alignment horizontal="center" vertical="top" wrapText="1"/>
    </xf>
    <xf numFmtId="49" fontId="76" fillId="0" borderId="7" xfId="0" applyNumberFormat="1" applyFont="1" applyBorder="1" applyAlignment="1">
      <alignment horizontal="center" vertical="top" wrapText="1"/>
    </xf>
    <xf numFmtId="0" fontId="76" fillId="0" borderId="7" xfId="0" applyFont="1" applyBorder="1" applyAlignment="1">
      <alignment horizontal="right" vertical="top" wrapText="1"/>
    </xf>
    <xf numFmtId="49" fontId="76" fillId="0" borderId="7" xfId="0" applyNumberFormat="1" applyFont="1" applyBorder="1" applyAlignment="1">
      <alignment horizontal="center" vertical="center" wrapText="1"/>
    </xf>
    <xf numFmtId="3" fontId="76" fillId="30" borderId="69" xfId="0" applyNumberFormat="1" applyFont="1" applyFill="1" applyBorder="1" applyAlignment="1">
      <alignment vertical="top" wrapText="1" shrinkToFi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7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9" fillId="28" borderId="0" xfId="798" applyNumberFormat="1" applyFont="1" applyFill="1" applyAlignment="1">
      <alignment vertical="center" wrapText="1"/>
    </xf>
    <xf numFmtId="4" fontId="110" fillId="28" borderId="0" xfId="2261" applyFont="1" applyFill="1">
      <alignment vertic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4" fillId="0" borderId="1" xfId="798" applyNumberFormat="1" applyFont="1" applyFill="1" applyBorder="1" applyAlignment="1" applyProtection="1">
      <alignment horizontal="center" vertical="center" wrapText="1"/>
    </xf>
    <xf numFmtId="3" fontId="114" fillId="0" borderId="2" xfId="798" applyNumberFormat="1" applyFont="1" applyFill="1" applyBorder="1" applyAlignment="1" applyProtection="1">
      <alignment horizontal="center" vertical="center" wrapText="1"/>
    </xf>
    <xf numFmtId="3" fontId="114" fillId="0" borderId="19" xfId="798" applyNumberFormat="1" applyFont="1" applyFill="1" applyBorder="1" applyAlignment="1" applyProtection="1">
      <alignment horizontal="center" vertical="center" wrapText="1"/>
    </xf>
    <xf numFmtId="3" fontId="114" fillId="0" borderId="13" xfId="798" applyNumberFormat="1" applyFont="1" applyFill="1" applyBorder="1" applyAlignment="1" applyProtection="1">
      <alignment horizontal="center" vertical="center" wrapText="1"/>
    </xf>
    <xf numFmtId="3" fontId="114" fillId="0" borderId="46" xfId="798" applyNumberFormat="1" applyFont="1" applyFill="1" applyBorder="1" applyAlignment="1" applyProtection="1">
      <alignment horizontal="center" vertical="center" wrapText="1"/>
    </xf>
    <xf numFmtId="3" fontId="114" fillId="0" borderId="49" xfId="798" applyNumberFormat="1" applyFont="1" applyFill="1" applyBorder="1" applyAlignment="1" applyProtection="1">
      <alignment horizontal="center" vertical="center" wrapText="1"/>
    </xf>
    <xf numFmtId="3" fontId="114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89" fillId="33" borderId="2" xfId="798" applyNumberFormat="1" applyFont="1" applyFill="1" applyBorder="1" applyAlignment="1" applyProtection="1">
      <alignment horizontal="center" vertical="center" wrapText="1"/>
    </xf>
    <xf numFmtId="3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49" xfId="798" applyNumberFormat="1" applyFont="1" applyFill="1" applyBorder="1" applyAlignment="1" applyProtection="1">
      <alignment horizontal="center" vertical="center" wrapText="1"/>
    </xf>
    <xf numFmtId="4" fontId="89" fillId="33" borderId="13" xfId="798" applyNumberFormat="1" applyFont="1" applyFill="1" applyBorder="1" applyAlignment="1" applyProtection="1">
      <alignment horizontal="center" vertical="center" wrapText="1"/>
    </xf>
    <xf numFmtId="3" fontId="89" fillId="33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3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5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8" xfId="908" applyFont="1" applyFill="1" applyBorder="1" applyAlignment="1">
      <alignment horizontal="center" vertical="center"/>
    </xf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  <xf numFmtId="0" fontId="121" fillId="0" borderId="0" xfId="0" applyFont="1" applyAlignment="1">
      <alignment horizontal="left" vertical="top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8" xfId="798" applyNumberFormat="1" applyFont="1" applyFill="1" applyBorder="1" applyAlignment="1" applyProtection="1">
      <alignment horizontal="center" vertical="center" wrapText="1"/>
    </xf>
    <xf numFmtId="0" fontId="81" fillId="0" borderId="0" xfId="2260" applyFont="1" applyBorder="1" applyAlignment="1">
      <alignment horizontal="center" wrapText="1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62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8" fillId="0" borderId="79" xfId="0" applyFont="1" applyBorder="1" applyAlignment="1">
      <alignment horizontal="left" vertical="center"/>
    </xf>
    <xf numFmtId="0" fontId="78" fillId="0" borderId="80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7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8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8" xfId="798" applyNumberFormat="1" applyFont="1" applyFill="1" applyBorder="1" applyAlignment="1" applyProtection="1">
      <alignment horizontal="center" vertical="center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8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8" xfId="798" applyNumberFormat="1" applyFont="1" applyFill="1" applyBorder="1" applyAlignment="1" applyProtection="1">
      <alignment horizontal="center" vertical="center"/>
    </xf>
    <xf numFmtId="4" fontId="116" fillId="0" borderId="0" xfId="798" applyNumberFormat="1" applyFont="1" applyFill="1" applyBorder="1" applyAlignment="1" applyProtection="1">
      <alignment horizontal="left" vertical="center" wrapText="1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W35" sqref="W35:W36"/>
    </sheetView>
  </sheetViews>
  <sheetFormatPr defaultColWidth="8.85546875" defaultRowHeight="15" x14ac:dyDescent="0.2"/>
  <cols>
    <col min="1" max="1" width="15.42578125" style="144" customWidth="1"/>
    <col min="2" max="2" width="44.42578125" style="144" customWidth="1"/>
    <col min="3" max="3" width="11.5703125" style="144" customWidth="1"/>
    <col min="4" max="4" width="11.140625" style="144" customWidth="1"/>
    <col min="5" max="5" width="12" style="144" customWidth="1"/>
    <col min="6" max="6" width="15.140625" style="144" customWidth="1"/>
    <col min="7" max="7" width="12.7109375" style="144" customWidth="1"/>
    <col min="8" max="8" width="13.140625" style="144" customWidth="1"/>
    <col min="9" max="9" width="10.85546875" style="144" customWidth="1"/>
    <col min="10" max="10" width="11.28515625" style="144" customWidth="1"/>
    <col min="11" max="11" width="14.42578125" style="144" customWidth="1"/>
    <col min="12" max="12" width="17.28515625" style="144" customWidth="1"/>
    <col min="13" max="13" width="13.5703125" style="144" customWidth="1"/>
    <col min="14" max="14" width="15.42578125" style="258" customWidth="1"/>
    <col min="15" max="15" width="14.140625" style="258" customWidth="1"/>
    <col min="16" max="16" width="15.5703125" style="258" customWidth="1"/>
    <col min="17" max="17" width="14.28515625" style="258" customWidth="1"/>
    <col min="18" max="18" width="11.140625" style="258" customWidth="1"/>
    <col min="19" max="19" width="14.5703125" style="258" customWidth="1"/>
    <col min="20" max="20" width="15.140625" style="144" customWidth="1"/>
    <col min="21" max="21" width="11.85546875" style="258" customWidth="1"/>
    <col min="22" max="22" width="11.28515625" style="144" customWidth="1"/>
    <col min="23" max="23" width="18.85546875" style="144" customWidth="1"/>
    <col min="24" max="24" width="17.85546875" style="18" customWidth="1"/>
    <col min="25" max="25" width="10.140625" style="18" bestFit="1" customWidth="1"/>
    <col min="26" max="16384" width="8.85546875" style="1"/>
  </cols>
  <sheetData>
    <row r="1" spans="1:25" x14ac:dyDescent="0.2">
      <c r="B1" s="145" t="s">
        <v>25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6"/>
      <c r="U1" s="147"/>
      <c r="V1" s="146"/>
      <c r="W1" s="148" t="s">
        <v>390</v>
      </c>
    </row>
    <row r="2" spans="1:25" ht="13.5" customHeight="1" x14ac:dyDescent="0.2">
      <c r="B2" s="149" t="s">
        <v>17</v>
      </c>
      <c r="C2" s="440" t="str">
        <f>'Пр. 3 к ф. 8.16'!C3</f>
        <v>Обустройство Ново-Покурского месторождения нефти. Кусты скважин №75, 76, 77.</v>
      </c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28"/>
    </row>
    <row r="3" spans="1:25" x14ac:dyDescent="0.2">
      <c r="B3" s="149" t="s">
        <v>18</v>
      </c>
      <c r="C3" s="441" t="str">
        <f>'Пр. 3 к ф. 8.16'!C4</f>
        <v>Высоконапорный водовод т.вр.к. 78, 73 - т.вр.к. 71, 76.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29"/>
    </row>
    <row r="4" spans="1:25" x14ac:dyDescent="0.2">
      <c r="B4" s="149" t="s">
        <v>166</v>
      </c>
      <c r="C4" s="309">
        <v>2.4969999999999999</v>
      </c>
      <c r="D4" s="150" t="s">
        <v>78</v>
      </c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29"/>
    </row>
    <row r="5" spans="1:25" ht="15.75" thickBot="1" x14ac:dyDescent="0.25">
      <c r="B5" s="149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29"/>
    </row>
    <row r="6" spans="1:25" ht="12.75" customHeight="1" thickBot="1" x14ac:dyDescent="0.25">
      <c r="A6" s="417" t="s">
        <v>1</v>
      </c>
      <c r="B6" s="417" t="s">
        <v>26</v>
      </c>
      <c r="C6" s="422" t="s">
        <v>27</v>
      </c>
      <c r="D6" s="423"/>
      <c r="E6" s="423"/>
      <c r="F6" s="423"/>
      <c r="G6" s="423"/>
      <c r="H6" s="423"/>
      <c r="I6" s="423"/>
      <c r="J6" s="423"/>
      <c r="K6" s="423"/>
      <c r="L6" s="424"/>
      <c r="M6" s="454" t="s">
        <v>2</v>
      </c>
      <c r="N6" s="455"/>
      <c r="O6" s="455"/>
      <c r="P6" s="455"/>
      <c r="Q6" s="455"/>
      <c r="R6" s="455"/>
      <c r="S6" s="455"/>
      <c r="T6" s="455"/>
      <c r="U6" s="455"/>
      <c r="V6" s="455"/>
      <c r="W6" s="456"/>
      <c r="Y6" s="1"/>
    </row>
    <row r="7" spans="1:25" ht="12.75" customHeight="1" x14ac:dyDescent="0.2">
      <c r="A7" s="418"/>
      <c r="B7" s="418"/>
      <c r="C7" s="401" t="s">
        <v>87</v>
      </c>
      <c r="D7" s="420" t="s">
        <v>3</v>
      </c>
      <c r="E7" s="421"/>
      <c r="F7" s="421"/>
      <c r="G7" s="421"/>
      <c r="H7" s="421"/>
      <c r="I7" s="421"/>
      <c r="J7" s="421"/>
      <c r="K7" s="457" t="s">
        <v>89</v>
      </c>
      <c r="L7" s="445" t="s">
        <v>91</v>
      </c>
      <c r="M7" s="443" t="s">
        <v>88</v>
      </c>
      <c r="N7" s="412" t="s">
        <v>3</v>
      </c>
      <c r="O7" s="413"/>
      <c r="P7" s="413"/>
      <c r="Q7" s="414"/>
      <c r="R7" s="415" t="s">
        <v>72</v>
      </c>
      <c r="S7" s="448" t="s">
        <v>97</v>
      </c>
      <c r="T7" s="448" t="s">
        <v>90</v>
      </c>
      <c r="U7" s="448" t="s">
        <v>73</v>
      </c>
      <c r="V7" s="452" t="s">
        <v>74</v>
      </c>
      <c r="W7" s="450" t="s">
        <v>92</v>
      </c>
      <c r="Y7" s="1"/>
    </row>
    <row r="8" spans="1:25" ht="44.25" customHeight="1" x14ac:dyDescent="0.2">
      <c r="A8" s="418"/>
      <c r="B8" s="418"/>
      <c r="C8" s="402"/>
      <c r="D8" s="404" t="s">
        <v>75</v>
      </c>
      <c r="E8" s="399" t="s">
        <v>93</v>
      </c>
      <c r="F8" s="399" t="s">
        <v>94</v>
      </c>
      <c r="G8" s="399" t="s">
        <v>98</v>
      </c>
      <c r="H8" s="399" t="s">
        <v>28</v>
      </c>
      <c r="I8" s="399" t="s">
        <v>73</v>
      </c>
      <c r="J8" s="399" t="s">
        <v>74</v>
      </c>
      <c r="K8" s="458"/>
      <c r="L8" s="446"/>
      <c r="M8" s="444"/>
      <c r="N8" s="409" t="s">
        <v>29</v>
      </c>
      <c r="O8" s="410"/>
      <c r="P8" s="410" t="s">
        <v>30</v>
      </c>
      <c r="Q8" s="411"/>
      <c r="R8" s="416"/>
      <c r="S8" s="449"/>
      <c r="T8" s="449"/>
      <c r="U8" s="449"/>
      <c r="V8" s="453"/>
      <c r="W8" s="451"/>
      <c r="Y8" s="1"/>
    </row>
    <row r="9" spans="1:25" ht="83.25" customHeight="1" thickBot="1" x14ac:dyDescent="0.25">
      <c r="A9" s="419"/>
      <c r="B9" s="419"/>
      <c r="C9" s="403"/>
      <c r="D9" s="405"/>
      <c r="E9" s="400"/>
      <c r="F9" s="400"/>
      <c r="G9" s="400"/>
      <c r="H9" s="400"/>
      <c r="I9" s="400"/>
      <c r="J9" s="400"/>
      <c r="K9" s="459"/>
      <c r="L9" s="447"/>
      <c r="M9" s="444"/>
      <c r="N9" s="151" t="s">
        <v>95</v>
      </c>
      <c r="O9" s="152" t="s">
        <v>96</v>
      </c>
      <c r="P9" s="152" t="s">
        <v>95</v>
      </c>
      <c r="Q9" s="153" t="s">
        <v>96</v>
      </c>
      <c r="R9" s="416"/>
      <c r="S9" s="449"/>
      <c r="T9" s="449"/>
      <c r="U9" s="449"/>
      <c r="V9" s="453"/>
      <c r="W9" s="451"/>
      <c r="Y9" s="1"/>
    </row>
    <row r="10" spans="1:25" ht="15.75" thickBot="1" x14ac:dyDescent="0.25">
      <c r="A10" s="154">
        <v>1</v>
      </c>
      <c r="B10" s="155">
        <v>2</v>
      </c>
      <c r="C10" s="154">
        <v>5</v>
      </c>
      <c r="D10" s="156">
        <v>6</v>
      </c>
      <c r="E10" s="157">
        <v>7</v>
      </c>
      <c r="F10" s="158">
        <v>8</v>
      </c>
      <c r="G10" s="157">
        <v>9</v>
      </c>
      <c r="H10" s="158">
        <v>10</v>
      </c>
      <c r="I10" s="157">
        <v>11</v>
      </c>
      <c r="J10" s="158">
        <v>12</v>
      </c>
      <c r="K10" s="157">
        <v>13</v>
      </c>
      <c r="L10" s="159">
        <v>14</v>
      </c>
      <c r="M10" s="154">
        <v>15</v>
      </c>
      <c r="N10" s="156">
        <v>16</v>
      </c>
      <c r="O10" s="157">
        <v>17</v>
      </c>
      <c r="P10" s="158">
        <v>18</v>
      </c>
      <c r="Q10" s="160">
        <v>19</v>
      </c>
      <c r="R10" s="156">
        <v>20</v>
      </c>
      <c r="S10" s="157">
        <v>21</v>
      </c>
      <c r="T10" s="158">
        <v>22</v>
      </c>
      <c r="U10" s="157">
        <v>23</v>
      </c>
      <c r="V10" s="161">
        <v>24</v>
      </c>
      <c r="W10" s="162">
        <v>25</v>
      </c>
      <c r="Y10" s="1"/>
    </row>
    <row r="11" spans="1:25" thickBot="1" x14ac:dyDescent="0.25">
      <c r="A11" s="406" t="s">
        <v>110</v>
      </c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7"/>
      <c r="S11" s="407"/>
      <c r="T11" s="407"/>
      <c r="U11" s="407"/>
      <c r="V11" s="407"/>
      <c r="W11" s="408"/>
      <c r="Y11" s="1"/>
    </row>
    <row r="12" spans="1:25" ht="30" x14ac:dyDescent="0.2">
      <c r="A12" s="163" t="s">
        <v>313</v>
      </c>
      <c r="B12" s="164" t="s">
        <v>312</v>
      </c>
      <c r="C12" s="165">
        <f>D12+E12+G12+I12+J12</f>
        <v>6385830</v>
      </c>
      <c r="D12" s="303">
        <v>107188</v>
      </c>
      <c r="E12" s="304">
        <v>573038</v>
      </c>
      <c r="F12" s="166">
        <v>78607</v>
      </c>
      <c r="G12" s="166">
        <v>5383890</v>
      </c>
      <c r="H12" s="304">
        <v>83861</v>
      </c>
      <c r="I12" s="304">
        <v>213599</v>
      </c>
      <c r="J12" s="305">
        <v>108115</v>
      </c>
      <c r="K12" s="299">
        <v>3392.27</v>
      </c>
      <c r="L12" s="300">
        <v>1875.19</v>
      </c>
      <c r="M12" s="165">
        <f>N12+O12+P12+Q12</f>
        <v>0</v>
      </c>
      <c r="N12" s="167"/>
      <c r="O12" s="168"/>
      <c r="P12" s="168"/>
      <c r="Q12" s="169"/>
      <c r="R12" s="170"/>
      <c r="S12" s="171"/>
      <c r="T12" s="171"/>
      <c r="U12" s="171"/>
      <c r="V12" s="172"/>
      <c r="W12" s="39"/>
      <c r="Y12" s="1"/>
    </row>
    <row r="13" spans="1:25" x14ac:dyDescent="0.2">
      <c r="A13" s="163" t="s">
        <v>315</v>
      </c>
      <c r="B13" s="164" t="s">
        <v>314</v>
      </c>
      <c r="C13" s="165">
        <f t="shared" ref="C13:C16" si="0">D13+E13+G13+I13+J13</f>
        <v>266666</v>
      </c>
      <c r="D13" s="303">
        <v>1549</v>
      </c>
      <c r="E13" s="304">
        <v>124724</v>
      </c>
      <c r="F13" s="166">
        <v>7069</v>
      </c>
      <c r="G13" s="166">
        <v>127919</v>
      </c>
      <c r="H13" s="304">
        <v>87730</v>
      </c>
      <c r="I13" s="304">
        <v>8244</v>
      </c>
      <c r="J13" s="305">
        <v>4230</v>
      </c>
      <c r="K13" s="299">
        <v>64.7</v>
      </c>
      <c r="L13" s="300">
        <v>170.87</v>
      </c>
      <c r="M13" s="165">
        <f t="shared" ref="M13:M16" si="1">N13+O13+P13+Q13</f>
        <v>0</v>
      </c>
      <c r="N13" s="167"/>
      <c r="O13" s="168"/>
      <c r="P13" s="168"/>
      <c r="Q13" s="169"/>
      <c r="R13" s="170"/>
      <c r="S13" s="171"/>
      <c r="T13" s="171"/>
      <c r="U13" s="171"/>
      <c r="V13" s="172"/>
      <c r="W13" s="39"/>
      <c r="Y13" s="1"/>
    </row>
    <row r="14" spans="1:25" x14ac:dyDescent="0.2">
      <c r="A14" s="163" t="s">
        <v>317</v>
      </c>
      <c r="B14" s="164" t="s">
        <v>316</v>
      </c>
      <c r="C14" s="165">
        <f t="shared" si="0"/>
        <v>64426</v>
      </c>
      <c r="D14" s="303">
        <v>8214</v>
      </c>
      <c r="E14" s="304">
        <v>7189</v>
      </c>
      <c r="F14" s="166">
        <v>676</v>
      </c>
      <c r="G14" s="166">
        <v>35684</v>
      </c>
      <c r="H14" s="304">
        <v>0</v>
      </c>
      <c r="I14" s="304">
        <v>8512</v>
      </c>
      <c r="J14" s="305">
        <v>4827</v>
      </c>
      <c r="K14" s="299">
        <v>285.5</v>
      </c>
      <c r="L14" s="300">
        <v>15.78</v>
      </c>
      <c r="M14" s="165">
        <f t="shared" si="1"/>
        <v>0</v>
      </c>
      <c r="N14" s="167"/>
      <c r="O14" s="168"/>
      <c r="P14" s="168"/>
      <c r="Q14" s="169"/>
      <c r="R14" s="170"/>
      <c r="S14" s="171"/>
      <c r="T14" s="171"/>
      <c r="U14" s="171"/>
      <c r="V14" s="172"/>
      <c r="W14" s="39"/>
      <c r="Y14" s="1"/>
    </row>
    <row r="15" spans="1:25" x14ac:dyDescent="0.2">
      <c r="A15" s="163" t="s">
        <v>319</v>
      </c>
      <c r="B15" s="164" t="s">
        <v>318</v>
      </c>
      <c r="C15" s="165">
        <f t="shared" si="0"/>
        <v>64426</v>
      </c>
      <c r="D15" s="303">
        <v>8214</v>
      </c>
      <c r="E15" s="304">
        <v>7189</v>
      </c>
      <c r="F15" s="166">
        <v>676</v>
      </c>
      <c r="G15" s="166">
        <v>35684</v>
      </c>
      <c r="H15" s="304">
        <v>0</v>
      </c>
      <c r="I15" s="304">
        <v>8512</v>
      </c>
      <c r="J15" s="305">
        <v>4827</v>
      </c>
      <c r="K15" s="299">
        <v>285.5</v>
      </c>
      <c r="L15" s="300">
        <v>15.78</v>
      </c>
      <c r="M15" s="165">
        <f t="shared" si="1"/>
        <v>0</v>
      </c>
      <c r="N15" s="167"/>
      <c r="O15" s="168"/>
      <c r="P15" s="168"/>
      <c r="Q15" s="169"/>
      <c r="R15" s="170"/>
      <c r="S15" s="171"/>
      <c r="T15" s="171"/>
      <c r="U15" s="171"/>
      <c r="V15" s="172"/>
      <c r="W15" s="39"/>
      <c r="Y15" s="1"/>
    </row>
    <row r="16" spans="1:25" ht="30.75" thickBot="1" x14ac:dyDescent="0.25">
      <c r="A16" s="163" t="s">
        <v>321</v>
      </c>
      <c r="B16" s="164" t="s">
        <v>320</v>
      </c>
      <c r="C16" s="165">
        <f t="shared" si="0"/>
        <v>66959</v>
      </c>
      <c r="D16" s="303">
        <v>1620</v>
      </c>
      <c r="E16" s="304">
        <v>11753</v>
      </c>
      <c r="F16" s="166">
        <v>2466</v>
      </c>
      <c r="G16" s="166">
        <v>43616</v>
      </c>
      <c r="H16" s="304">
        <v>0</v>
      </c>
      <c r="I16" s="304">
        <v>6088</v>
      </c>
      <c r="J16" s="305">
        <v>3882</v>
      </c>
      <c r="K16" s="299">
        <v>63.96</v>
      </c>
      <c r="L16" s="300">
        <v>62.87</v>
      </c>
      <c r="M16" s="165">
        <f t="shared" si="1"/>
        <v>0</v>
      </c>
      <c r="N16" s="167"/>
      <c r="O16" s="168"/>
      <c r="P16" s="168"/>
      <c r="Q16" s="169"/>
      <c r="R16" s="170"/>
      <c r="S16" s="171"/>
      <c r="T16" s="171"/>
      <c r="U16" s="171"/>
      <c r="V16" s="172"/>
      <c r="W16" s="39"/>
      <c r="Y16" s="1"/>
    </row>
    <row r="17" spans="1:25" ht="29.25" thickBot="1" x14ac:dyDescent="0.25">
      <c r="A17" s="32"/>
      <c r="B17" s="33" t="s">
        <v>104</v>
      </c>
      <c r="C17" s="34">
        <f t="shared" ref="C17:L17" si="2">SUM(C12:C16)</f>
        <v>6848307</v>
      </c>
      <c r="D17" s="35">
        <f t="shared" si="2"/>
        <v>126785</v>
      </c>
      <c r="E17" s="36">
        <f t="shared" si="2"/>
        <v>723893</v>
      </c>
      <c r="F17" s="36">
        <f t="shared" si="2"/>
        <v>89494</v>
      </c>
      <c r="G17" s="36">
        <f t="shared" si="2"/>
        <v>5626793</v>
      </c>
      <c r="H17" s="36">
        <f t="shared" si="2"/>
        <v>171591</v>
      </c>
      <c r="I17" s="36">
        <f t="shared" si="2"/>
        <v>244955</v>
      </c>
      <c r="J17" s="37">
        <f t="shared" si="2"/>
        <v>125881</v>
      </c>
      <c r="K17" s="301">
        <f t="shared" si="2"/>
        <v>4091.93</v>
      </c>
      <c r="L17" s="302">
        <f t="shared" si="2"/>
        <v>2140.4899999999998</v>
      </c>
      <c r="M17" s="34">
        <f>N17+O17+P17+Q17</f>
        <v>19239701</v>
      </c>
      <c r="N17" s="306">
        <f>Оборудование!G11</f>
        <v>0</v>
      </c>
      <c r="O17" s="307">
        <f>'Пр. 3 к ф. 8.16'!G143</f>
        <v>16040884</v>
      </c>
      <c r="P17" s="307">
        <f>Оборудование!J11</f>
        <v>0</v>
      </c>
      <c r="Q17" s="308">
        <f>'Пр. 3 к ф. 8.16'!J143</f>
        <v>3198817</v>
      </c>
      <c r="R17" s="35"/>
      <c r="S17" s="36"/>
      <c r="T17" s="36"/>
      <c r="U17" s="36"/>
      <c r="V17" s="37"/>
      <c r="W17" s="38"/>
      <c r="Y17" s="1"/>
    </row>
    <row r="18" spans="1:25" ht="57" x14ac:dyDescent="0.2">
      <c r="A18" s="174"/>
      <c r="B18" s="175" t="s">
        <v>128</v>
      </c>
      <c r="C18" s="176"/>
      <c r="D18" s="177"/>
      <c r="E18" s="178"/>
      <c r="F18" s="178"/>
      <c r="G18" s="178"/>
      <c r="H18" s="178"/>
      <c r="I18" s="178"/>
      <c r="J18" s="178"/>
      <c r="K18" s="178"/>
      <c r="L18" s="179"/>
      <c r="M18" s="175"/>
      <c r="N18" s="180"/>
      <c r="O18" s="181"/>
      <c r="P18" s="182"/>
      <c r="Q18" s="183"/>
      <c r="R18" s="184"/>
      <c r="S18" s="182"/>
      <c r="T18" s="185"/>
      <c r="U18" s="182"/>
      <c r="V18" s="185"/>
      <c r="W18" s="39"/>
    </row>
    <row r="19" spans="1:25" x14ac:dyDescent="0.2">
      <c r="A19" s="186"/>
      <c r="B19" s="187" t="s">
        <v>4</v>
      </c>
      <c r="C19" s="173"/>
      <c r="D19" s="188"/>
      <c r="E19" s="189"/>
      <c r="F19" s="189"/>
      <c r="G19" s="189"/>
      <c r="H19" s="189"/>
      <c r="I19" s="189"/>
      <c r="J19" s="189"/>
      <c r="K19" s="189"/>
      <c r="L19" s="190"/>
      <c r="M19" s="191"/>
      <c r="N19" s="192"/>
      <c r="O19" s="193"/>
      <c r="P19" s="194"/>
      <c r="Q19" s="195"/>
      <c r="R19" s="196"/>
      <c r="S19" s="194"/>
      <c r="T19" s="197"/>
      <c r="U19" s="194"/>
      <c r="V19" s="197"/>
      <c r="W19" s="41"/>
    </row>
    <row r="20" spans="1:25" x14ac:dyDescent="0.2">
      <c r="A20" s="186"/>
      <c r="B20" s="191" t="s">
        <v>113</v>
      </c>
      <c r="C20" s="173"/>
      <c r="D20" s="188"/>
      <c r="E20" s="189"/>
      <c r="F20" s="189"/>
      <c r="G20" s="189"/>
      <c r="H20" s="189"/>
      <c r="I20" s="189"/>
      <c r="J20" s="189"/>
      <c r="K20" s="189"/>
      <c r="L20" s="190"/>
      <c r="M20" s="191"/>
      <c r="N20" s="192"/>
      <c r="O20" s="193"/>
      <c r="P20" s="194"/>
      <c r="Q20" s="195"/>
      <c r="R20" s="196"/>
      <c r="S20" s="194"/>
      <c r="T20" s="197"/>
      <c r="U20" s="194"/>
      <c r="V20" s="197"/>
      <c r="W20" s="42"/>
    </row>
    <row r="21" spans="1:25" x14ac:dyDescent="0.2">
      <c r="A21" s="186"/>
      <c r="B21" s="198" t="s">
        <v>99</v>
      </c>
      <c r="C21" s="173"/>
      <c r="D21" s="188"/>
      <c r="E21" s="189"/>
      <c r="F21" s="189"/>
      <c r="G21" s="189"/>
      <c r="H21" s="189"/>
      <c r="I21" s="189"/>
      <c r="J21" s="189"/>
      <c r="K21" s="189"/>
      <c r="L21" s="190"/>
      <c r="M21" s="191"/>
      <c r="N21" s="192"/>
      <c r="O21" s="199"/>
      <c r="P21" s="194"/>
      <c r="Q21" s="200"/>
      <c r="R21" s="196"/>
      <c r="S21" s="194"/>
      <c r="T21" s="197"/>
      <c r="U21" s="194"/>
      <c r="V21" s="197"/>
      <c r="W21" s="40"/>
    </row>
    <row r="22" spans="1:25" x14ac:dyDescent="0.2">
      <c r="A22" s="186"/>
      <c r="B22" s="187" t="s">
        <v>100</v>
      </c>
      <c r="C22" s="201">
        <f>C17*D46</f>
        <v>434867</v>
      </c>
      <c r="D22" s="188"/>
      <c r="E22" s="189"/>
      <c r="F22" s="189"/>
      <c r="G22" s="189"/>
      <c r="H22" s="189"/>
      <c r="I22" s="189"/>
      <c r="J22" s="189"/>
      <c r="K22" s="189"/>
      <c r="L22" s="190"/>
      <c r="M22" s="191"/>
      <c r="N22" s="192"/>
      <c r="O22" s="202"/>
      <c r="P22" s="194"/>
      <c r="Q22" s="203"/>
      <c r="R22" s="196"/>
      <c r="S22" s="194"/>
      <c r="T22" s="197"/>
      <c r="U22" s="194"/>
      <c r="V22" s="197"/>
      <c r="W22" s="41"/>
    </row>
    <row r="23" spans="1:25" ht="28.5" customHeight="1" x14ac:dyDescent="0.2">
      <c r="A23" s="186"/>
      <c r="B23" s="204" t="s">
        <v>101</v>
      </c>
      <c r="C23" s="173"/>
      <c r="D23" s="188"/>
      <c r="E23" s="189"/>
      <c r="F23" s="189"/>
      <c r="G23" s="189"/>
      <c r="H23" s="189"/>
      <c r="I23" s="189"/>
      <c r="J23" s="189"/>
      <c r="K23" s="189"/>
      <c r="L23" s="190"/>
      <c r="M23" s="191"/>
      <c r="N23" s="192"/>
      <c r="O23" s="202"/>
      <c r="P23" s="194"/>
      <c r="Q23" s="203"/>
      <c r="R23" s="196"/>
      <c r="S23" s="194"/>
      <c r="T23" s="197"/>
      <c r="U23" s="194"/>
      <c r="V23" s="197"/>
      <c r="W23" s="41"/>
    </row>
    <row r="24" spans="1:25" x14ac:dyDescent="0.2">
      <c r="A24" s="186"/>
      <c r="B24" s="204" t="s">
        <v>102</v>
      </c>
      <c r="C24" s="173"/>
      <c r="D24" s="188"/>
      <c r="E24" s="189"/>
      <c r="F24" s="189"/>
      <c r="G24" s="189"/>
      <c r="H24" s="189"/>
      <c r="I24" s="189"/>
      <c r="J24" s="189"/>
      <c r="K24" s="189"/>
      <c r="L24" s="190"/>
      <c r="M24" s="191"/>
      <c r="N24" s="192"/>
      <c r="O24" s="202"/>
      <c r="P24" s="194"/>
      <c r="Q24" s="203"/>
      <c r="R24" s="196"/>
      <c r="S24" s="194"/>
      <c r="T24" s="197"/>
      <c r="U24" s="194"/>
      <c r="V24" s="197"/>
      <c r="W24" s="43"/>
    </row>
    <row r="25" spans="1:25" ht="30" x14ac:dyDescent="0.2">
      <c r="A25" s="186"/>
      <c r="B25" s="205" t="s">
        <v>103</v>
      </c>
      <c r="C25" s="173"/>
      <c r="D25" s="188"/>
      <c r="E25" s="189"/>
      <c r="F25" s="189"/>
      <c r="G25" s="189"/>
      <c r="H25" s="189"/>
      <c r="I25" s="189"/>
      <c r="J25" s="189"/>
      <c r="K25" s="189"/>
      <c r="L25" s="190"/>
      <c r="M25" s="191"/>
      <c r="N25" s="192"/>
      <c r="O25" s="202"/>
      <c r="P25" s="194"/>
      <c r="Q25" s="203"/>
      <c r="R25" s="196"/>
      <c r="S25" s="194"/>
      <c r="T25" s="197"/>
      <c r="U25" s="194"/>
      <c r="V25" s="197"/>
      <c r="W25" s="43"/>
    </row>
    <row r="26" spans="1:25" ht="75" hidden="1" x14ac:dyDescent="0.2">
      <c r="A26" s="186"/>
      <c r="B26" s="205" t="s">
        <v>112</v>
      </c>
      <c r="C26" s="173"/>
      <c r="D26" s="188"/>
      <c r="E26" s="189"/>
      <c r="F26" s="189"/>
      <c r="G26" s="189"/>
      <c r="H26" s="189"/>
      <c r="I26" s="189"/>
      <c r="J26" s="189"/>
      <c r="K26" s="189"/>
      <c r="L26" s="190"/>
      <c r="M26" s="191"/>
      <c r="N26" s="192"/>
      <c r="O26" s="202"/>
      <c r="P26" s="194"/>
      <c r="Q26" s="203"/>
      <c r="R26" s="196"/>
      <c r="S26" s="194"/>
      <c r="T26" s="197"/>
      <c r="U26" s="194"/>
      <c r="V26" s="197"/>
      <c r="W26" s="43"/>
    </row>
    <row r="27" spans="1:25" hidden="1" x14ac:dyDescent="0.2">
      <c r="A27" s="186"/>
      <c r="B27" s="205" t="s">
        <v>114</v>
      </c>
      <c r="C27" s="173"/>
      <c r="D27" s="188"/>
      <c r="E27" s="189"/>
      <c r="F27" s="189"/>
      <c r="G27" s="189"/>
      <c r="H27" s="189"/>
      <c r="I27" s="189"/>
      <c r="J27" s="189"/>
      <c r="K27" s="189"/>
      <c r="L27" s="190"/>
      <c r="M27" s="191"/>
      <c r="N27" s="192"/>
      <c r="O27" s="202"/>
      <c r="P27" s="194"/>
      <c r="Q27" s="203"/>
      <c r="R27" s="196"/>
      <c r="S27" s="194"/>
      <c r="T27" s="197"/>
      <c r="U27" s="194"/>
      <c r="V27" s="197"/>
      <c r="W27" s="43"/>
    </row>
    <row r="28" spans="1:25" x14ac:dyDescent="0.2">
      <c r="A28" s="186"/>
      <c r="B28" s="191" t="s">
        <v>6</v>
      </c>
      <c r="C28" s="173">
        <f>C17+C22</f>
        <v>7283174</v>
      </c>
      <c r="D28" s="188"/>
      <c r="E28" s="189"/>
      <c r="F28" s="189"/>
      <c r="G28" s="189"/>
      <c r="H28" s="189"/>
      <c r="I28" s="189"/>
      <c r="J28" s="189"/>
      <c r="K28" s="189"/>
      <c r="L28" s="190"/>
      <c r="M28" s="191"/>
      <c r="N28" s="192"/>
      <c r="O28" s="193"/>
      <c r="P28" s="194"/>
      <c r="Q28" s="195"/>
      <c r="R28" s="196"/>
      <c r="S28" s="194"/>
      <c r="T28" s="197"/>
      <c r="U28" s="194"/>
      <c r="V28" s="197"/>
      <c r="W28" s="40"/>
    </row>
    <row r="29" spans="1:25" ht="15.75" thickBot="1" x14ac:dyDescent="0.25">
      <c r="A29" s="206"/>
      <c r="B29" s="207" t="s">
        <v>7</v>
      </c>
      <c r="C29" s="208"/>
      <c r="D29" s="209"/>
      <c r="E29" s="210"/>
      <c r="F29" s="210"/>
      <c r="G29" s="210"/>
      <c r="H29" s="210"/>
      <c r="I29" s="210"/>
      <c r="J29" s="210"/>
      <c r="K29" s="210"/>
      <c r="L29" s="211"/>
      <c r="M29" s="212"/>
      <c r="N29" s="213"/>
      <c r="O29" s="214"/>
      <c r="P29" s="215"/>
      <c r="Q29" s="216"/>
      <c r="R29" s="217"/>
      <c r="S29" s="215"/>
      <c r="T29" s="218"/>
      <c r="U29" s="215"/>
      <c r="V29" s="218"/>
      <c r="W29" s="44"/>
    </row>
    <row r="30" spans="1:25" x14ac:dyDescent="0.2">
      <c r="A30" s="219"/>
      <c r="B30" s="30" t="s">
        <v>8</v>
      </c>
      <c r="C30" s="220"/>
      <c r="D30" s="221"/>
      <c r="E30" s="222"/>
      <c r="F30" s="222"/>
      <c r="G30" s="222"/>
      <c r="H30" s="222"/>
      <c r="I30" s="222"/>
      <c r="J30" s="222"/>
      <c r="K30" s="222"/>
      <c r="L30" s="223"/>
      <c r="M30" s="30"/>
      <c r="N30" s="224"/>
      <c r="O30" s="225"/>
      <c r="P30" s="226"/>
      <c r="Q30" s="227"/>
      <c r="R30" s="228"/>
      <c r="S30" s="226"/>
      <c r="T30" s="229"/>
      <c r="U30" s="226"/>
      <c r="V30" s="229"/>
      <c r="W30" s="45"/>
    </row>
    <row r="31" spans="1:25" x14ac:dyDescent="0.2">
      <c r="A31" s="230"/>
      <c r="B31" s="31" t="s">
        <v>9</v>
      </c>
      <c r="C31" s="231"/>
      <c r="D31" s="232"/>
      <c r="E31" s="233"/>
      <c r="F31" s="233"/>
      <c r="G31" s="233"/>
      <c r="H31" s="233"/>
      <c r="I31" s="233"/>
      <c r="J31" s="233"/>
      <c r="K31" s="233"/>
      <c r="L31" s="234"/>
      <c r="M31" s="235"/>
      <c r="N31" s="236"/>
      <c r="O31" s="237"/>
      <c r="P31" s="237"/>
      <c r="Q31" s="238"/>
      <c r="R31" s="239"/>
      <c r="S31" s="237"/>
      <c r="T31" s="240"/>
      <c r="U31" s="237"/>
      <c r="V31" s="241">
        <v>0.18</v>
      </c>
      <c r="W31" s="40"/>
    </row>
    <row r="32" spans="1:25" ht="15.75" thickBot="1" x14ac:dyDescent="0.25">
      <c r="A32" s="242"/>
      <c r="B32" s="46" t="s">
        <v>10</v>
      </c>
      <c r="C32" s="243"/>
      <c r="D32" s="244"/>
      <c r="E32" s="245"/>
      <c r="F32" s="245"/>
      <c r="G32" s="245"/>
      <c r="H32" s="245"/>
      <c r="I32" s="245"/>
      <c r="J32" s="245"/>
      <c r="K32" s="245"/>
      <c r="L32" s="246"/>
      <c r="M32" s="46"/>
      <c r="N32" s="247"/>
      <c r="O32" s="248"/>
      <c r="P32" s="249"/>
      <c r="Q32" s="250"/>
      <c r="R32" s="251"/>
      <c r="S32" s="249"/>
      <c r="T32" s="252"/>
      <c r="U32" s="249"/>
      <c r="V32" s="252"/>
      <c r="W32" s="47"/>
    </row>
    <row r="33" spans="1:25" x14ac:dyDescent="0.2">
      <c r="A33" s="253"/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5"/>
      <c r="N33" s="255"/>
      <c r="O33" s="255"/>
      <c r="P33" s="255"/>
      <c r="Q33" s="255"/>
      <c r="R33" s="255"/>
      <c r="S33" s="255"/>
      <c r="T33" s="255"/>
      <c r="U33" s="255"/>
      <c r="V33" s="255"/>
      <c r="W33" s="256"/>
    </row>
    <row r="34" spans="1:25" ht="12.75" customHeight="1" x14ac:dyDescent="0.2">
      <c r="B34" s="425"/>
      <c r="C34" s="426"/>
      <c r="D34" s="429" t="s">
        <v>31</v>
      </c>
      <c r="E34" s="431" t="s">
        <v>19</v>
      </c>
      <c r="F34" s="432"/>
      <c r="G34" s="432"/>
      <c r="H34" s="257"/>
      <c r="I34" s="257"/>
      <c r="M34" s="258"/>
      <c r="T34" s="258"/>
      <c r="V34" s="258"/>
      <c r="W34" s="258"/>
      <c r="X34" s="4"/>
    </row>
    <row r="35" spans="1:25" ht="12.75" customHeight="1" x14ac:dyDescent="0.2">
      <c r="B35" s="427"/>
      <c r="C35" s="428"/>
      <c r="D35" s="430"/>
      <c r="E35" s="433">
        <v>2016</v>
      </c>
      <c r="F35" s="434"/>
      <c r="G35" s="435"/>
      <c r="H35" s="259"/>
      <c r="I35" s="259"/>
      <c r="J35" s="259"/>
      <c r="K35" s="259"/>
      <c r="L35" s="259"/>
      <c r="M35" s="258"/>
      <c r="T35" s="258"/>
      <c r="V35" s="258"/>
      <c r="W35" s="258"/>
      <c r="X35" s="3"/>
    </row>
    <row r="36" spans="1:25" ht="13.5" customHeight="1" x14ac:dyDescent="0.2">
      <c r="B36" s="397" t="s">
        <v>32</v>
      </c>
      <c r="C36" s="398"/>
      <c r="D36" s="260"/>
      <c r="E36" s="436"/>
      <c r="F36" s="437"/>
      <c r="G36" s="438"/>
      <c r="H36" s="261"/>
      <c r="I36" s="261"/>
      <c r="J36" s="261"/>
      <c r="K36" s="261"/>
      <c r="L36" s="261"/>
      <c r="M36" s="261"/>
      <c r="N36" s="262"/>
      <c r="O36" s="262"/>
      <c r="P36" s="263"/>
      <c r="Q36" s="262"/>
      <c r="R36" s="262"/>
    </row>
    <row r="37" spans="1:25" x14ac:dyDescent="0.2">
      <c r="A37" s="253"/>
      <c r="B37" s="264"/>
      <c r="C37" s="265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66"/>
      <c r="O37" s="266"/>
      <c r="P37" s="266"/>
      <c r="Q37" s="266"/>
      <c r="R37" s="267"/>
      <c r="S37" s="263"/>
      <c r="T37" s="268"/>
      <c r="U37" s="263"/>
      <c r="V37" s="269"/>
      <c r="W37" s="270"/>
    </row>
    <row r="38" spans="1:25" x14ac:dyDescent="0.2">
      <c r="A38" s="271" t="s">
        <v>165</v>
      </c>
      <c r="B38" s="271"/>
      <c r="C38" s="271"/>
      <c r="D38" s="253"/>
      <c r="E38" s="253"/>
      <c r="F38" s="253"/>
      <c r="G38" s="253"/>
      <c r="H38" s="253"/>
      <c r="I38" s="253"/>
      <c r="J38" s="253"/>
      <c r="K38" s="253"/>
      <c r="L38" s="253"/>
      <c r="M38" s="272"/>
      <c r="N38" s="273"/>
      <c r="O38" s="273"/>
      <c r="P38" s="266"/>
      <c r="Q38" s="266"/>
      <c r="R38" s="267"/>
      <c r="S38" s="263"/>
      <c r="T38" s="268"/>
      <c r="U38" s="263"/>
      <c r="V38" s="269"/>
      <c r="W38" s="270"/>
    </row>
    <row r="39" spans="1:25" ht="15.75" thickBot="1" x14ac:dyDescent="0.25">
      <c r="A39" s="271"/>
      <c r="B39" s="271"/>
      <c r="C39" s="271"/>
      <c r="D39" s="274" t="s">
        <v>105</v>
      </c>
      <c r="E39" s="253"/>
      <c r="F39" s="253"/>
      <c r="G39" s="253"/>
      <c r="H39" s="253"/>
      <c r="I39" s="253"/>
      <c r="J39" s="253"/>
      <c r="K39" s="253"/>
      <c r="L39" s="272"/>
      <c r="M39" s="273"/>
      <c r="N39" s="273"/>
      <c r="O39" s="266"/>
      <c r="P39" s="266"/>
      <c r="Q39" s="267"/>
      <c r="R39" s="263"/>
      <c r="S39" s="268"/>
      <c r="T39" s="263"/>
      <c r="U39" s="269"/>
      <c r="V39" s="270"/>
      <c r="Y39" s="1"/>
    </row>
    <row r="40" spans="1:25" ht="15.75" thickBot="1" x14ac:dyDescent="0.25">
      <c r="A40" s="275" t="s">
        <v>15</v>
      </c>
      <c r="B40" s="276" t="s">
        <v>77</v>
      </c>
      <c r="C40" s="276" t="s">
        <v>111</v>
      </c>
      <c r="D40" s="277" t="s">
        <v>11</v>
      </c>
      <c r="E40" s="278"/>
      <c r="F40" s="278"/>
      <c r="G40" s="278"/>
      <c r="H40" s="439" t="s">
        <v>386</v>
      </c>
      <c r="I40" s="439"/>
      <c r="J40" s="439"/>
      <c r="K40" s="439"/>
      <c r="L40" s="439"/>
      <c r="M40" s="439"/>
      <c r="N40" s="439"/>
      <c r="O40" s="439"/>
      <c r="P40" s="439"/>
      <c r="Q40" s="439"/>
      <c r="R40" s="439"/>
      <c r="S40" s="439"/>
      <c r="T40" s="439"/>
      <c r="U40" s="439"/>
      <c r="V40" s="439"/>
      <c r="Y40" s="1"/>
    </row>
    <row r="41" spans="1:25" hidden="1" x14ac:dyDescent="0.2">
      <c r="A41" s="280">
        <v>1</v>
      </c>
      <c r="B41" s="281" t="s">
        <v>107</v>
      </c>
      <c r="C41" s="282" t="s">
        <v>109</v>
      </c>
      <c r="D41" s="283" t="s">
        <v>106</v>
      </c>
      <c r="E41" s="259"/>
      <c r="F41" s="259"/>
      <c r="G41" s="259"/>
      <c r="H41" s="439"/>
      <c r="I41" s="439"/>
      <c r="J41" s="439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Y41" s="1"/>
    </row>
    <row r="42" spans="1:25" hidden="1" x14ac:dyDescent="0.2">
      <c r="A42" s="284">
        <v>2</v>
      </c>
      <c r="B42" s="285" t="s">
        <v>108</v>
      </c>
      <c r="C42" s="286"/>
      <c r="D42" s="287" t="s">
        <v>106</v>
      </c>
      <c r="E42" s="259"/>
      <c r="F42" s="259"/>
      <c r="G42" s="259"/>
      <c r="H42" s="439"/>
      <c r="I42" s="439"/>
      <c r="J42" s="439"/>
      <c r="K42" s="439"/>
      <c r="L42" s="439"/>
      <c r="M42" s="439"/>
      <c r="N42" s="439"/>
      <c r="O42" s="439"/>
      <c r="P42" s="439"/>
      <c r="Q42" s="439"/>
      <c r="R42" s="439"/>
      <c r="S42" s="439"/>
      <c r="T42" s="439"/>
      <c r="U42" s="439"/>
      <c r="V42" s="439"/>
      <c r="Y42" s="1"/>
    </row>
    <row r="43" spans="1:25" x14ac:dyDescent="0.2">
      <c r="A43" s="284">
        <v>1</v>
      </c>
      <c r="B43" s="285" t="s">
        <v>12</v>
      </c>
      <c r="C43" s="286"/>
      <c r="D43" s="288"/>
      <c r="E43" s="289"/>
      <c r="F43" s="289"/>
      <c r="G43" s="289"/>
      <c r="H43" s="439"/>
      <c r="I43" s="439"/>
      <c r="J43" s="439"/>
      <c r="K43" s="439"/>
      <c r="L43" s="439"/>
      <c r="M43" s="439"/>
      <c r="N43" s="439"/>
      <c r="O43" s="439"/>
      <c r="P43" s="439"/>
      <c r="Q43" s="439"/>
      <c r="R43" s="439"/>
      <c r="S43" s="439"/>
      <c r="T43" s="439"/>
      <c r="U43" s="439"/>
      <c r="V43" s="439"/>
      <c r="Y43" s="1"/>
    </row>
    <row r="44" spans="1:25" x14ac:dyDescent="0.2">
      <c r="A44" s="284">
        <v>2</v>
      </c>
      <c r="B44" s="285" t="s">
        <v>33</v>
      </c>
      <c r="C44" s="286"/>
      <c r="D44" s="290"/>
      <c r="E44" s="289"/>
      <c r="F44" s="289"/>
      <c r="G44" s="28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  <c r="S44" s="439"/>
      <c r="T44" s="439"/>
      <c r="U44" s="439"/>
      <c r="V44" s="439"/>
      <c r="Y44" s="1"/>
    </row>
    <row r="45" spans="1:25" x14ac:dyDescent="0.2">
      <c r="A45" s="284">
        <v>3</v>
      </c>
      <c r="B45" s="285" t="s">
        <v>4</v>
      </c>
      <c r="C45" s="286" t="s">
        <v>0</v>
      </c>
      <c r="D45" s="291">
        <v>3.5000000000000003E-2</v>
      </c>
      <c r="E45" s="268"/>
      <c r="F45" s="268"/>
      <c r="G45" s="268"/>
      <c r="H45" s="439"/>
      <c r="I45" s="439"/>
      <c r="J45" s="439"/>
      <c r="K45" s="439"/>
      <c r="L45" s="439"/>
      <c r="M45" s="439"/>
      <c r="N45" s="439"/>
      <c r="O45" s="439"/>
      <c r="P45" s="439"/>
      <c r="Q45" s="439"/>
      <c r="R45" s="439"/>
      <c r="S45" s="439"/>
      <c r="T45" s="439"/>
      <c r="U45" s="439"/>
      <c r="V45" s="439"/>
      <c r="Y45" s="1"/>
    </row>
    <row r="46" spans="1:25" x14ac:dyDescent="0.2">
      <c r="A46" s="284">
        <v>4</v>
      </c>
      <c r="B46" s="285" t="s">
        <v>5</v>
      </c>
      <c r="C46" s="286" t="s">
        <v>0</v>
      </c>
      <c r="D46" s="292">
        <v>6.3500000000000001E-2</v>
      </c>
      <c r="E46" s="268"/>
      <c r="F46" s="268"/>
      <c r="G46" s="268"/>
      <c r="H46" s="439"/>
      <c r="I46" s="439"/>
      <c r="J46" s="439"/>
      <c r="K46" s="439"/>
      <c r="L46" s="439"/>
      <c r="M46" s="439"/>
      <c r="N46" s="439"/>
      <c r="O46" s="439"/>
      <c r="P46" s="439"/>
      <c r="Q46" s="439"/>
      <c r="R46" s="439"/>
      <c r="S46" s="439"/>
      <c r="T46" s="439"/>
      <c r="U46" s="439"/>
      <c r="V46" s="439"/>
      <c r="Y46" s="1"/>
    </row>
    <row r="47" spans="1:25" ht="45" x14ac:dyDescent="0.2">
      <c r="A47" s="284">
        <v>5</v>
      </c>
      <c r="B47" s="293" t="s">
        <v>34</v>
      </c>
      <c r="C47" s="286" t="s">
        <v>0</v>
      </c>
      <c r="D47" s="291">
        <v>1.4999999999999999E-2</v>
      </c>
      <c r="E47" s="268"/>
      <c r="F47" s="268"/>
      <c r="G47" s="268"/>
      <c r="H47" s="439"/>
      <c r="I47" s="439"/>
      <c r="J47" s="439"/>
      <c r="K47" s="439"/>
      <c r="L47" s="439"/>
      <c r="M47" s="439"/>
      <c r="N47" s="439"/>
      <c r="O47" s="439"/>
      <c r="P47" s="439"/>
      <c r="Q47" s="439"/>
      <c r="R47" s="439"/>
      <c r="S47" s="439"/>
      <c r="T47" s="439"/>
      <c r="U47" s="439"/>
      <c r="V47" s="439"/>
      <c r="Y47" s="1"/>
    </row>
    <row r="48" spans="1:25" hidden="1" x14ac:dyDescent="0.2">
      <c r="A48" s="284">
        <v>8</v>
      </c>
      <c r="B48" s="293" t="s">
        <v>76</v>
      </c>
      <c r="C48" s="286" t="s">
        <v>0</v>
      </c>
      <c r="D48" s="291" t="s">
        <v>106</v>
      </c>
      <c r="E48" s="268"/>
      <c r="F48" s="268"/>
      <c r="G48" s="268"/>
      <c r="H48" s="268"/>
      <c r="I48" s="268"/>
      <c r="J48" s="268"/>
      <c r="K48" s="268"/>
      <c r="L48" s="268"/>
      <c r="M48" s="263"/>
      <c r="N48" s="267"/>
      <c r="O48" s="279"/>
      <c r="P48" s="267"/>
      <c r="S48" s="144"/>
      <c r="T48" s="258"/>
      <c r="U48" s="144"/>
      <c r="Y48" s="1"/>
    </row>
    <row r="49" spans="1:25" x14ac:dyDescent="0.2">
      <c r="A49" s="284">
        <v>6</v>
      </c>
      <c r="B49" s="285" t="s">
        <v>7</v>
      </c>
      <c r="C49" s="286" t="s">
        <v>0</v>
      </c>
      <c r="D49" s="291">
        <v>1.4999999999999999E-2</v>
      </c>
      <c r="E49" s="289"/>
      <c r="F49" s="289"/>
      <c r="G49" s="289"/>
      <c r="H49" s="289"/>
      <c r="I49" s="268"/>
      <c r="J49" s="268"/>
      <c r="K49" s="268"/>
      <c r="L49" s="268"/>
      <c r="M49" s="263"/>
      <c r="N49" s="267"/>
      <c r="O49" s="279"/>
      <c r="P49" s="267"/>
      <c r="S49" s="144"/>
      <c r="T49" s="258"/>
      <c r="U49" s="144"/>
      <c r="Y49" s="1"/>
    </row>
    <row r="50" spans="1:25" x14ac:dyDescent="0.2">
      <c r="A50" s="284">
        <v>7</v>
      </c>
      <c r="B50" s="285" t="s">
        <v>13</v>
      </c>
      <c r="C50" s="286" t="s">
        <v>0</v>
      </c>
      <c r="D50" s="294">
        <f>(I17/(D17+F17))*0.85</f>
        <v>0.9627</v>
      </c>
      <c r="E50" s="289"/>
      <c r="F50" s="289"/>
      <c r="G50" s="289"/>
      <c r="H50" s="289"/>
      <c r="I50" s="268"/>
      <c r="J50" s="268"/>
      <c r="K50" s="268"/>
      <c r="L50" s="268"/>
      <c r="M50" s="263"/>
      <c r="N50" s="267"/>
      <c r="O50" s="279"/>
      <c r="P50" s="267"/>
      <c r="S50" s="144"/>
      <c r="T50" s="258"/>
      <c r="U50" s="144"/>
      <c r="Y50" s="1"/>
    </row>
    <row r="51" spans="1:25" ht="15.75" thickBot="1" x14ac:dyDescent="0.25">
      <c r="A51" s="295">
        <v>8</v>
      </c>
      <c r="B51" s="296" t="s">
        <v>14</v>
      </c>
      <c r="C51" s="297" t="s">
        <v>0</v>
      </c>
      <c r="D51" s="298">
        <f>IF(J17*0.8/(D17+F17)&gt;=0.5,0.5,J17*0.8/(D17+F17))</f>
        <v>0.46560000000000001</v>
      </c>
      <c r="M51" s="258"/>
      <c r="P51" s="266"/>
      <c r="Q51" s="267"/>
      <c r="R51" s="267"/>
      <c r="S51" s="268"/>
      <c r="T51" s="263"/>
      <c r="U51" s="268"/>
      <c r="V51" s="268"/>
      <c r="W51" s="269"/>
      <c r="Y51" s="1"/>
    </row>
  </sheetData>
  <sheetProtection insertRows="0" deleteRows="0"/>
  <protectedRanges>
    <protectedRange sqref="A58:X62" name="Диапазон1"/>
    <protectedRange sqref="K17:L17 N17:V17 W33 A2:S5 H48:M51 W24:W27 D43:D44 E45:G51 N48:W51 E39:W39 F33:G33 F37:G38 H33:V38 A52:X57 W34:X38 N12:Q16 W45:W47 E40:G44 W40:W44" name="Диапазон1_1"/>
    <protectedRange sqref="U40:V47" name="Диапазон1_1_1"/>
    <protectedRange sqref="H40:T47" name="Диапазон1_1_4"/>
  </protectedRanges>
  <mergeCells count="35">
    <mergeCell ref="H40:V47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B34:C35"/>
    <mergeCell ref="D34:D35"/>
    <mergeCell ref="E34:G34"/>
    <mergeCell ref="E35:G35"/>
    <mergeCell ref="E36:G36"/>
    <mergeCell ref="B36:C3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J8:J9"/>
    <mergeCell ref="D7:J7"/>
    <mergeCell ref="C6:L6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47" customWidth="1"/>
    <col min="2" max="2" width="25.140625" style="347" customWidth="1"/>
    <col min="3" max="3" width="7.140625" style="347" customWidth="1"/>
    <col min="4" max="4" width="10.7109375" style="347" customWidth="1"/>
    <col min="5" max="5" width="9.7109375" style="347" customWidth="1"/>
    <col min="6" max="6" width="8.28515625" style="347" customWidth="1"/>
    <col min="7" max="7" width="8.42578125" style="347" customWidth="1"/>
    <col min="8" max="9" width="9.42578125" style="347" customWidth="1"/>
    <col min="10" max="10" width="11.7109375" style="347" customWidth="1"/>
    <col min="11" max="16384" width="9.140625" style="347"/>
  </cols>
  <sheetData>
    <row r="1" spans="1:16" s="344" customFormat="1" ht="12" x14ac:dyDescent="0.2">
      <c r="A1" s="343" t="s">
        <v>349</v>
      </c>
      <c r="B1" s="343"/>
      <c r="C1" s="343"/>
      <c r="D1" s="343"/>
      <c r="E1" s="343"/>
      <c r="I1" s="533" t="s">
        <v>389</v>
      </c>
      <c r="J1" s="533"/>
    </row>
    <row r="2" spans="1:16" s="346" customFormat="1" x14ac:dyDescent="0.2">
      <c r="A2" s="345" t="s">
        <v>350</v>
      </c>
    </row>
    <row r="3" spans="1:16" x14ac:dyDescent="0.2">
      <c r="A3" s="534" t="s">
        <v>351</v>
      </c>
      <c r="B3" s="534"/>
      <c r="C3" s="534"/>
      <c r="D3" s="534"/>
      <c r="E3" s="534"/>
      <c r="F3" s="534"/>
      <c r="G3" s="534"/>
      <c r="H3" s="534"/>
      <c r="I3" s="534"/>
      <c r="J3" s="534"/>
    </row>
    <row r="4" spans="1:16" ht="15" customHeight="1" x14ac:dyDescent="0.2">
      <c r="A4" s="535" t="s">
        <v>352</v>
      </c>
      <c r="B4" s="535"/>
      <c r="C4" s="535"/>
      <c r="D4" s="535"/>
      <c r="E4" s="535"/>
      <c r="F4" s="535"/>
      <c r="G4" s="535"/>
      <c r="H4" s="535"/>
      <c r="I4" s="535"/>
      <c r="J4" s="535"/>
      <c r="K4" s="348"/>
      <c r="L4" s="348"/>
      <c r="M4" s="348"/>
      <c r="N4" s="349"/>
      <c r="O4" s="349"/>
      <c r="P4" s="349"/>
    </row>
    <row r="5" spans="1:16" ht="15" customHeight="1" thickBot="1" x14ac:dyDescent="0.25">
      <c r="A5" s="535" t="s">
        <v>387</v>
      </c>
      <c r="B5" s="535"/>
      <c r="C5" s="535"/>
      <c r="D5" s="535"/>
      <c r="E5" s="535"/>
      <c r="F5" s="535"/>
      <c r="G5" s="535"/>
      <c r="H5" s="535"/>
      <c r="I5" s="535"/>
      <c r="J5" s="535"/>
      <c r="K5" s="348"/>
      <c r="L5" s="348"/>
      <c r="M5" s="348"/>
    </row>
    <row r="6" spans="1:16" ht="20.25" customHeight="1" x14ac:dyDescent="0.2">
      <c r="A6" s="536" t="s">
        <v>353</v>
      </c>
      <c r="B6" s="536" t="s">
        <v>354</v>
      </c>
      <c r="C6" s="536" t="s">
        <v>355</v>
      </c>
      <c r="D6" s="536" t="s">
        <v>356</v>
      </c>
      <c r="E6" s="536" t="s">
        <v>357</v>
      </c>
      <c r="F6" s="536" t="s">
        <v>358</v>
      </c>
      <c r="G6" s="539" t="s">
        <v>359</v>
      </c>
      <c r="H6" s="536" t="s">
        <v>42</v>
      </c>
      <c r="I6" s="536" t="s">
        <v>360</v>
      </c>
      <c r="J6" s="536" t="s">
        <v>92</v>
      </c>
    </row>
    <row r="7" spans="1:16" ht="68.25" customHeight="1" thickBot="1" x14ac:dyDescent="0.25">
      <c r="A7" s="537"/>
      <c r="B7" s="537"/>
      <c r="C7" s="537"/>
      <c r="D7" s="537"/>
      <c r="E7" s="537"/>
      <c r="F7" s="537"/>
      <c r="G7" s="540"/>
      <c r="H7" s="537"/>
      <c r="I7" s="537"/>
      <c r="J7" s="537"/>
    </row>
    <row r="8" spans="1:16" x14ac:dyDescent="0.2">
      <c r="A8" s="350"/>
      <c r="B8" s="351"/>
      <c r="C8" s="352"/>
      <c r="D8" s="352"/>
      <c r="E8" s="352"/>
      <c r="F8" s="353"/>
      <c r="G8" s="352"/>
      <c r="H8" s="353"/>
      <c r="I8" s="352"/>
      <c r="J8" s="354"/>
    </row>
    <row r="9" spans="1:16" s="344" customFormat="1" x14ac:dyDescent="0.2">
      <c r="A9" s="350"/>
      <c r="B9" s="351"/>
      <c r="C9" s="352"/>
      <c r="D9" s="352"/>
      <c r="E9" s="352"/>
      <c r="F9" s="353"/>
      <c r="G9" s="352"/>
      <c r="H9" s="353"/>
      <c r="I9" s="352"/>
      <c r="J9" s="354"/>
    </row>
    <row r="10" spans="1:16" s="344" customFormat="1" ht="26.25" customHeight="1" x14ac:dyDescent="0.2">
      <c r="A10" s="355"/>
      <c r="B10" s="356"/>
      <c r="C10" s="352"/>
      <c r="D10" s="352"/>
      <c r="E10" s="352"/>
      <c r="F10" s="353"/>
      <c r="G10" s="357"/>
      <c r="H10" s="353"/>
      <c r="I10" s="352"/>
      <c r="J10" s="354"/>
    </row>
    <row r="11" spans="1:16" s="344" customFormat="1" ht="26.25" customHeight="1" thickBot="1" x14ac:dyDescent="0.25">
      <c r="A11" s="358"/>
      <c r="B11" s="359"/>
      <c r="C11" s="360"/>
      <c r="D11" s="360"/>
      <c r="E11" s="360"/>
      <c r="F11" s="361"/>
      <c r="G11" s="362"/>
      <c r="H11" s="361"/>
      <c r="I11" s="360"/>
      <c r="J11" s="363"/>
    </row>
    <row r="12" spans="1:16" ht="13.5" thickBot="1" x14ac:dyDescent="0.25">
      <c r="A12" s="541" t="s">
        <v>361</v>
      </c>
      <c r="B12" s="542"/>
      <c r="C12" s="542"/>
      <c r="D12" s="542"/>
      <c r="E12" s="542"/>
      <c r="F12" s="542"/>
      <c r="G12" s="542"/>
      <c r="H12" s="542"/>
      <c r="I12" s="543"/>
      <c r="J12" s="364">
        <f>SUM(J8:J11)</f>
        <v>0</v>
      </c>
    </row>
    <row r="15" spans="1:16" ht="12.75" customHeight="1" x14ac:dyDescent="0.2">
      <c r="A15" s="365" t="s">
        <v>126</v>
      </c>
      <c r="B15" s="366"/>
      <c r="C15" s="544" t="s">
        <v>362</v>
      </c>
      <c r="D15" s="544"/>
      <c r="E15" s="366"/>
      <c r="F15" s="544" t="s">
        <v>363</v>
      </c>
      <c r="G15" s="544"/>
      <c r="H15" s="544"/>
    </row>
    <row r="16" spans="1:16" x14ac:dyDescent="0.2">
      <c r="A16" s="366"/>
      <c r="B16" s="366"/>
      <c r="C16" s="366"/>
      <c r="D16" s="366"/>
      <c r="E16" s="366"/>
      <c r="F16" s="538" t="s">
        <v>364</v>
      </c>
      <c r="G16" s="538"/>
      <c r="H16" s="538"/>
    </row>
    <row r="17" spans="7:7" x14ac:dyDescent="0.2">
      <c r="G17" s="367"/>
    </row>
    <row r="18" spans="7:7" x14ac:dyDescent="0.2">
      <c r="G18" s="367"/>
    </row>
    <row r="19" spans="7:7" x14ac:dyDescent="0.2">
      <c r="G19" s="367"/>
    </row>
    <row r="20" spans="7:7" x14ac:dyDescent="0.2">
      <c r="G20" s="367"/>
    </row>
    <row r="21" spans="7:7" x14ac:dyDescent="0.2">
      <c r="G21" s="367"/>
    </row>
    <row r="22" spans="7:7" x14ac:dyDescent="0.2">
      <c r="G22" s="367"/>
    </row>
    <row r="23" spans="7:7" x14ac:dyDescent="0.2">
      <c r="G23" s="367"/>
    </row>
    <row r="24" spans="7:7" x14ac:dyDescent="0.2">
      <c r="G24" s="368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G3" sqref="G3"/>
    </sheetView>
  </sheetViews>
  <sheetFormatPr defaultColWidth="17.140625" defaultRowHeight="12.75" x14ac:dyDescent="0.2"/>
  <cols>
    <col min="1" max="1" width="4.140625" style="49" customWidth="1"/>
    <col min="2" max="2" width="25.140625" style="49" customWidth="1"/>
    <col min="3" max="3" width="7.140625" style="50" customWidth="1"/>
    <col min="4" max="4" width="8" style="50" customWidth="1"/>
    <col min="5" max="5" width="11.5703125" style="50" customWidth="1"/>
    <col min="6" max="6" width="10.28515625" style="49" customWidth="1"/>
    <col min="7" max="7" width="14.28515625" style="49" customWidth="1"/>
    <col min="8" max="9" width="14.42578125" style="49" customWidth="1"/>
    <col min="10" max="10" width="16.5703125" style="49" customWidth="1"/>
    <col min="11" max="255" width="9.140625" style="52" customWidth="1"/>
    <col min="256" max="256" width="17.140625" style="52"/>
    <col min="257" max="257" width="4.140625" style="52" customWidth="1"/>
    <col min="258" max="258" width="25.140625" style="52" customWidth="1"/>
    <col min="259" max="259" width="7.140625" style="52" customWidth="1"/>
    <col min="260" max="260" width="8" style="52" customWidth="1"/>
    <col min="261" max="261" width="11.5703125" style="52" customWidth="1"/>
    <col min="262" max="262" width="10.28515625" style="52" customWidth="1"/>
    <col min="263" max="263" width="14.28515625" style="52" customWidth="1"/>
    <col min="264" max="265" width="14.42578125" style="52" customWidth="1"/>
    <col min="266" max="266" width="16.5703125" style="52" customWidth="1"/>
    <col min="267" max="511" width="9.140625" style="52" customWidth="1"/>
    <col min="512" max="512" width="17.140625" style="52"/>
    <col min="513" max="513" width="4.140625" style="52" customWidth="1"/>
    <col min="514" max="514" width="25.140625" style="52" customWidth="1"/>
    <col min="515" max="515" width="7.140625" style="52" customWidth="1"/>
    <col min="516" max="516" width="8" style="52" customWidth="1"/>
    <col min="517" max="517" width="11.5703125" style="52" customWidth="1"/>
    <col min="518" max="518" width="10.28515625" style="52" customWidth="1"/>
    <col min="519" max="519" width="14.28515625" style="52" customWidth="1"/>
    <col min="520" max="521" width="14.42578125" style="52" customWidth="1"/>
    <col min="522" max="522" width="16.5703125" style="52" customWidth="1"/>
    <col min="523" max="767" width="9.140625" style="52" customWidth="1"/>
    <col min="768" max="768" width="17.140625" style="52"/>
    <col min="769" max="769" width="4.140625" style="52" customWidth="1"/>
    <col min="770" max="770" width="25.140625" style="52" customWidth="1"/>
    <col min="771" max="771" width="7.140625" style="52" customWidth="1"/>
    <col min="772" max="772" width="8" style="52" customWidth="1"/>
    <col min="773" max="773" width="11.5703125" style="52" customWidth="1"/>
    <col min="774" max="774" width="10.28515625" style="52" customWidth="1"/>
    <col min="775" max="775" width="14.28515625" style="52" customWidth="1"/>
    <col min="776" max="777" width="14.42578125" style="52" customWidth="1"/>
    <col min="778" max="778" width="16.5703125" style="52" customWidth="1"/>
    <col min="779" max="1023" width="9.140625" style="52" customWidth="1"/>
    <col min="1024" max="1024" width="17.140625" style="52"/>
    <col min="1025" max="1025" width="4.140625" style="52" customWidth="1"/>
    <col min="1026" max="1026" width="25.140625" style="52" customWidth="1"/>
    <col min="1027" max="1027" width="7.140625" style="52" customWidth="1"/>
    <col min="1028" max="1028" width="8" style="52" customWidth="1"/>
    <col min="1029" max="1029" width="11.5703125" style="52" customWidth="1"/>
    <col min="1030" max="1030" width="10.28515625" style="52" customWidth="1"/>
    <col min="1031" max="1031" width="14.28515625" style="52" customWidth="1"/>
    <col min="1032" max="1033" width="14.42578125" style="52" customWidth="1"/>
    <col min="1034" max="1034" width="16.5703125" style="52" customWidth="1"/>
    <col min="1035" max="1279" width="9.140625" style="52" customWidth="1"/>
    <col min="1280" max="1280" width="17.140625" style="52"/>
    <col min="1281" max="1281" width="4.140625" style="52" customWidth="1"/>
    <col min="1282" max="1282" width="25.140625" style="52" customWidth="1"/>
    <col min="1283" max="1283" width="7.140625" style="52" customWidth="1"/>
    <col min="1284" max="1284" width="8" style="52" customWidth="1"/>
    <col min="1285" max="1285" width="11.5703125" style="52" customWidth="1"/>
    <col min="1286" max="1286" width="10.28515625" style="52" customWidth="1"/>
    <col min="1287" max="1287" width="14.28515625" style="52" customWidth="1"/>
    <col min="1288" max="1289" width="14.42578125" style="52" customWidth="1"/>
    <col min="1290" max="1290" width="16.5703125" style="52" customWidth="1"/>
    <col min="1291" max="1535" width="9.140625" style="52" customWidth="1"/>
    <col min="1536" max="1536" width="17.140625" style="52"/>
    <col min="1537" max="1537" width="4.140625" style="52" customWidth="1"/>
    <col min="1538" max="1538" width="25.140625" style="52" customWidth="1"/>
    <col min="1539" max="1539" width="7.140625" style="52" customWidth="1"/>
    <col min="1540" max="1540" width="8" style="52" customWidth="1"/>
    <col min="1541" max="1541" width="11.5703125" style="52" customWidth="1"/>
    <col min="1542" max="1542" width="10.28515625" style="52" customWidth="1"/>
    <col min="1543" max="1543" width="14.28515625" style="52" customWidth="1"/>
    <col min="1544" max="1545" width="14.42578125" style="52" customWidth="1"/>
    <col min="1546" max="1546" width="16.5703125" style="52" customWidth="1"/>
    <col min="1547" max="1791" width="9.140625" style="52" customWidth="1"/>
    <col min="1792" max="1792" width="17.140625" style="52"/>
    <col min="1793" max="1793" width="4.140625" style="52" customWidth="1"/>
    <col min="1794" max="1794" width="25.140625" style="52" customWidth="1"/>
    <col min="1795" max="1795" width="7.140625" style="52" customWidth="1"/>
    <col min="1796" max="1796" width="8" style="52" customWidth="1"/>
    <col min="1797" max="1797" width="11.5703125" style="52" customWidth="1"/>
    <col min="1798" max="1798" width="10.28515625" style="52" customWidth="1"/>
    <col min="1799" max="1799" width="14.28515625" style="52" customWidth="1"/>
    <col min="1800" max="1801" width="14.42578125" style="52" customWidth="1"/>
    <col min="1802" max="1802" width="16.5703125" style="52" customWidth="1"/>
    <col min="1803" max="2047" width="9.140625" style="52" customWidth="1"/>
    <col min="2048" max="2048" width="17.140625" style="52"/>
    <col min="2049" max="2049" width="4.140625" style="52" customWidth="1"/>
    <col min="2050" max="2050" width="25.140625" style="52" customWidth="1"/>
    <col min="2051" max="2051" width="7.140625" style="52" customWidth="1"/>
    <col min="2052" max="2052" width="8" style="52" customWidth="1"/>
    <col min="2053" max="2053" width="11.5703125" style="52" customWidth="1"/>
    <col min="2054" max="2054" width="10.28515625" style="52" customWidth="1"/>
    <col min="2055" max="2055" width="14.28515625" style="52" customWidth="1"/>
    <col min="2056" max="2057" width="14.42578125" style="52" customWidth="1"/>
    <col min="2058" max="2058" width="16.5703125" style="52" customWidth="1"/>
    <col min="2059" max="2303" width="9.140625" style="52" customWidth="1"/>
    <col min="2304" max="2304" width="17.140625" style="52"/>
    <col min="2305" max="2305" width="4.140625" style="52" customWidth="1"/>
    <col min="2306" max="2306" width="25.140625" style="52" customWidth="1"/>
    <col min="2307" max="2307" width="7.140625" style="52" customWidth="1"/>
    <col min="2308" max="2308" width="8" style="52" customWidth="1"/>
    <col min="2309" max="2309" width="11.5703125" style="52" customWidth="1"/>
    <col min="2310" max="2310" width="10.28515625" style="52" customWidth="1"/>
    <col min="2311" max="2311" width="14.28515625" style="52" customWidth="1"/>
    <col min="2312" max="2313" width="14.42578125" style="52" customWidth="1"/>
    <col min="2314" max="2314" width="16.5703125" style="52" customWidth="1"/>
    <col min="2315" max="2559" width="9.140625" style="52" customWidth="1"/>
    <col min="2560" max="2560" width="17.140625" style="52"/>
    <col min="2561" max="2561" width="4.140625" style="52" customWidth="1"/>
    <col min="2562" max="2562" width="25.140625" style="52" customWidth="1"/>
    <col min="2563" max="2563" width="7.140625" style="52" customWidth="1"/>
    <col min="2564" max="2564" width="8" style="52" customWidth="1"/>
    <col min="2565" max="2565" width="11.5703125" style="52" customWidth="1"/>
    <col min="2566" max="2566" width="10.28515625" style="52" customWidth="1"/>
    <col min="2567" max="2567" width="14.28515625" style="52" customWidth="1"/>
    <col min="2568" max="2569" width="14.42578125" style="52" customWidth="1"/>
    <col min="2570" max="2570" width="16.5703125" style="52" customWidth="1"/>
    <col min="2571" max="2815" width="9.140625" style="52" customWidth="1"/>
    <col min="2816" max="2816" width="17.140625" style="52"/>
    <col min="2817" max="2817" width="4.140625" style="52" customWidth="1"/>
    <col min="2818" max="2818" width="25.140625" style="52" customWidth="1"/>
    <col min="2819" max="2819" width="7.140625" style="52" customWidth="1"/>
    <col min="2820" max="2820" width="8" style="52" customWidth="1"/>
    <col min="2821" max="2821" width="11.5703125" style="52" customWidth="1"/>
    <col min="2822" max="2822" width="10.28515625" style="52" customWidth="1"/>
    <col min="2823" max="2823" width="14.28515625" style="52" customWidth="1"/>
    <col min="2824" max="2825" width="14.42578125" style="52" customWidth="1"/>
    <col min="2826" max="2826" width="16.5703125" style="52" customWidth="1"/>
    <col min="2827" max="3071" width="9.140625" style="52" customWidth="1"/>
    <col min="3072" max="3072" width="17.140625" style="52"/>
    <col min="3073" max="3073" width="4.140625" style="52" customWidth="1"/>
    <col min="3074" max="3074" width="25.140625" style="52" customWidth="1"/>
    <col min="3075" max="3075" width="7.140625" style="52" customWidth="1"/>
    <col min="3076" max="3076" width="8" style="52" customWidth="1"/>
    <col min="3077" max="3077" width="11.5703125" style="52" customWidth="1"/>
    <col min="3078" max="3078" width="10.28515625" style="52" customWidth="1"/>
    <col min="3079" max="3079" width="14.28515625" style="52" customWidth="1"/>
    <col min="3080" max="3081" width="14.42578125" style="52" customWidth="1"/>
    <col min="3082" max="3082" width="16.5703125" style="52" customWidth="1"/>
    <col min="3083" max="3327" width="9.140625" style="52" customWidth="1"/>
    <col min="3328" max="3328" width="17.140625" style="52"/>
    <col min="3329" max="3329" width="4.140625" style="52" customWidth="1"/>
    <col min="3330" max="3330" width="25.140625" style="52" customWidth="1"/>
    <col min="3331" max="3331" width="7.140625" style="52" customWidth="1"/>
    <col min="3332" max="3332" width="8" style="52" customWidth="1"/>
    <col min="3333" max="3333" width="11.5703125" style="52" customWidth="1"/>
    <col min="3334" max="3334" width="10.28515625" style="52" customWidth="1"/>
    <col min="3335" max="3335" width="14.28515625" style="52" customWidth="1"/>
    <col min="3336" max="3337" width="14.42578125" style="52" customWidth="1"/>
    <col min="3338" max="3338" width="16.5703125" style="52" customWidth="1"/>
    <col min="3339" max="3583" width="9.140625" style="52" customWidth="1"/>
    <col min="3584" max="3584" width="17.140625" style="52"/>
    <col min="3585" max="3585" width="4.140625" style="52" customWidth="1"/>
    <col min="3586" max="3586" width="25.140625" style="52" customWidth="1"/>
    <col min="3587" max="3587" width="7.140625" style="52" customWidth="1"/>
    <col min="3588" max="3588" width="8" style="52" customWidth="1"/>
    <col min="3589" max="3589" width="11.5703125" style="52" customWidth="1"/>
    <col min="3590" max="3590" width="10.28515625" style="52" customWidth="1"/>
    <col min="3591" max="3591" width="14.28515625" style="52" customWidth="1"/>
    <col min="3592" max="3593" width="14.42578125" style="52" customWidth="1"/>
    <col min="3594" max="3594" width="16.5703125" style="52" customWidth="1"/>
    <col min="3595" max="3839" width="9.140625" style="52" customWidth="1"/>
    <col min="3840" max="3840" width="17.140625" style="52"/>
    <col min="3841" max="3841" width="4.140625" style="52" customWidth="1"/>
    <col min="3842" max="3842" width="25.140625" style="52" customWidth="1"/>
    <col min="3843" max="3843" width="7.140625" style="52" customWidth="1"/>
    <col min="3844" max="3844" width="8" style="52" customWidth="1"/>
    <col min="3845" max="3845" width="11.5703125" style="52" customWidth="1"/>
    <col min="3846" max="3846" width="10.28515625" style="52" customWidth="1"/>
    <col min="3847" max="3847" width="14.28515625" style="52" customWidth="1"/>
    <col min="3848" max="3849" width="14.42578125" style="52" customWidth="1"/>
    <col min="3850" max="3850" width="16.5703125" style="52" customWidth="1"/>
    <col min="3851" max="4095" width="9.140625" style="52" customWidth="1"/>
    <col min="4096" max="4096" width="17.140625" style="52"/>
    <col min="4097" max="4097" width="4.140625" style="52" customWidth="1"/>
    <col min="4098" max="4098" width="25.140625" style="52" customWidth="1"/>
    <col min="4099" max="4099" width="7.140625" style="52" customWidth="1"/>
    <col min="4100" max="4100" width="8" style="52" customWidth="1"/>
    <col min="4101" max="4101" width="11.5703125" style="52" customWidth="1"/>
    <col min="4102" max="4102" width="10.28515625" style="52" customWidth="1"/>
    <col min="4103" max="4103" width="14.28515625" style="52" customWidth="1"/>
    <col min="4104" max="4105" width="14.42578125" style="52" customWidth="1"/>
    <col min="4106" max="4106" width="16.5703125" style="52" customWidth="1"/>
    <col min="4107" max="4351" width="9.140625" style="52" customWidth="1"/>
    <col min="4352" max="4352" width="17.140625" style="52"/>
    <col min="4353" max="4353" width="4.140625" style="52" customWidth="1"/>
    <col min="4354" max="4354" width="25.140625" style="52" customWidth="1"/>
    <col min="4355" max="4355" width="7.140625" style="52" customWidth="1"/>
    <col min="4356" max="4356" width="8" style="52" customWidth="1"/>
    <col min="4357" max="4357" width="11.5703125" style="52" customWidth="1"/>
    <col min="4358" max="4358" width="10.28515625" style="52" customWidth="1"/>
    <col min="4359" max="4359" width="14.28515625" style="52" customWidth="1"/>
    <col min="4360" max="4361" width="14.42578125" style="52" customWidth="1"/>
    <col min="4362" max="4362" width="16.5703125" style="52" customWidth="1"/>
    <col min="4363" max="4607" width="9.140625" style="52" customWidth="1"/>
    <col min="4608" max="4608" width="17.140625" style="52"/>
    <col min="4609" max="4609" width="4.140625" style="52" customWidth="1"/>
    <col min="4610" max="4610" width="25.140625" style="52" customWidth="1"/>
    <col min="4611" max="4611" width="7.140625" style="52" customWidth="1"/>
    <col min="4612" max="4612" width="8" style="52" customWidth="1"/>
    <col min="4613" max="4613" width="11.5703125" style="52" customWidth="1"/>
    <col min="4614" max="4614" width="10.28515625" style="52" customWidth="1"/>
    <col min="4615" max="4615" width="14.28515625" style="52" customWidth="1"/>
    <col min="4616" max="4617" width="14.42578125" style="52" customWidth="1"/>
    <col min="4618" max="4618" width="16.5703125" style="52" customWidth="1"/>
    <col min="4619" max="4863" width="9.140625" style="52" customWidth="1"/>
    <col min="4864" max="4864" width="17.140625" style="52"/>
    <col min="4865" max="4865" width="4.140625" style="52" customWidth="1"/>
    <col min="4866" max="4866" width="25.140625" style="52" customWidth="1"/>
    <col min="4867" max="4867" width="7.140625" style="52" customWidth="1"/>
    <col min="4868" max="4868" width="8" style="52" customWidth="1"/>
    <col min="4869" max="4869" width="11.5703125" style="52" customWidth="1"/>
    <col min="4870" max="4870" width="10.28515625" style="52" customWidth="1"/>
    <col min="4871" max="4871" width="14.28515625" style="52" customWidth="1"/>
    <col min="4872" max="4873" width="14.42578125" style="52" customWidth="1"/>
    <col min="4874" max="4874" width="16.5703125" style="52" customWidth="1"/>
    <col min="4875" max="5119" width="9.140625" style="52" customWidth="1"/>
    <col min="5120" max="5120" width="17.140625" style="52"/>
    <col min="5121" max="5121" width="4.140625" style="52" customWidth="1"/>
    <col min="5122" max="5122" width="25.140625" style="52" customWidth="1"/>
    <col min="5123" max="5123" width="7.140625" style="52" customWidth="1"/>
    <col min="5124" max="5124" width="8" style="52" customWidth="1"/>
    <col min="5125" max="5125" width="11.5703125" style="52" customWidth="1"/>
    <col min="5126" max="5126" width="10.28515625" style="52" customWidth="1"/>
    <col min="5127" max="5127" width="14.28515625" style="52" customWidth="1"/>
    <col min="5128" max="5129" width="14.42578125" style="52" customWidth="1"/>
    <col min="5130" max="5130" width="16.5703125" style="52" customWidth="1"/>
    <col min="5131" max="5375" width="9.140625" style="52" customWidth="1"/>
    <col min="5376" max="5376" width="17.140625" style="52"/>
    <col min="5377" max="5377" width="4.140625" style="52" customWidth="1"/>
    <col min="5378" max="5378" width="25.140625" style="52" customWidth="1"/>
    <col min="5379" max="5379" width="7.140625" style="52" customWidth="1"/>
    <col min="5380" max="5380" width="8" style="52" customWidth="1"/>
    <col min="5381" max="5381" width="11.5703125" style="52" customWidth="1"/>
    <col min="5382" max="5382" width="10.28515625" style="52" customWidth="1"/>
    <col min="5383" max="5383" width="14.28515625" style="52" customWidth="1"/>
    <col min="5384" max="5385" width="14.42578125" style="52" customWidth="1"/>
    <col min="5386" max="5386" width="16.5703125" style="52" customWidth="1"/>
    <col min="5387" max="5631" width="9.140625" style="52" customWidth="1"/>
    <col min="5632" max="5632" width="17.140625" style="52"/>
    <col min="5633" max="5633" width="4.140625" style="52" customWidth="1"/>
    <col min="5634" max="5634" width="25.140625" style="52" customWidth="1"/>
    <col min="5635" max="5635" width="7.140625" style="52" customWidth="1"/>
    <col min="5636" max="5636" width="8" style="52" customWidth="1"/>
    <col min="5637" max="5637" width="11.5703125" style="52" customWidth="1"/>
    <col min="5638" max="5638" width="10.28515625" style="52" customWidth="1"/>
    <col min="5639" max="5639" width="14.28515625" style="52" customWidth="1"/>
    <col min="5640" max="5641" width="14.42578125" style="52" customWidth="1"/>
    <col min="5642" max="5642" width="16.5703125" style="52" customWidth="1"/>
    <col min="5643" max="5887" width="9.140625" style="52" customWidth="1"/>
    <col min="5888" max="5888" width="17.140625" style="52"/>
    <col min="5889" max="5889" width="4.140625" style="52" customWidth="1"/>
    <col min="5890" max="5890" width="25.140625" style="52" customWidth="1"/>
    <col min="5891" max="5891" width="7.140625" style="52" customWidth="1"/>
    <col min="5892" max="5892" width="8" style="52" customWidth="1"/>
    <col min="5893" max="5893" width="11.5703125" style="52" customWidth="1"/>
    <col min="5894" max="5894" width="10.28515625" style="52" customWidth="1"/>
    <col min="5895" max="5895" width="14.28515625" style="52" customWidth="1"/>
    <col min="5896" max="5897" width="14.42578125" style="52" customWidth="1"/>
    <col min="5898" max="5898" width="16.5703125" style="52" customWidth="1"/>
    <col min="5899" max="6143" width="9.140625" style="52" customWidth="1"/>
    <col min="6144" max="6144" width="17.140625" style="52"/>
    <col min="6145" max="6145" width="4.140625" style="52" customWidth="1"/>
    <col min="6146" max="6146" width="25.140625" style="52" customWidth="1"/>
    <col min="6147" max="6147" width="7.140625" style="52" customWidth="1"/>
    <col min="6148" max="6148" width="8" style="52" customWidth="1"/>
    <col min="6149" max="6149" width="11.5703125" style="52" customWidth="1"/>
    <col min="6150" max="6150" width="10.28515625" style="52" customWidth="1"/>
    <col min="6151" max="6151" width="14.28515625" style="52" customWidth="1"/>
    <col min="6152" max="6153" width="14.42578125" style="52" customWidth="1"/>
    <col min="6154" max="6154" width="16.5703125" style="52" customWidth="1"/>
    <col min="6155" max="6399" width="9.140625" style="52" customWidth="1"/>
    <col min="6400" max="6400" width="17.140625" style="52"/>
    <col min="6401" max="6401" width="4.140625" style="52" customWidth="1"/>
    <col min="6402" max="6402" width="25.140625" style="52" customWidth="1"/>
    <col min="6403" max="6403" width="7.140625" style="52" customWidth="1"/>
    <col min="6404" max="6404" width="8" style="52" customWidth="1"/>
    <col min="6405" max="6405" width="11.5703125" style="52" customWidth="1"/>
    <col min="6406" max="6406" width="10.28515625" style="52" customWidth="1"/>
    <col min="6407" max="6407" width="14.28515625" style="52" customWidth="1"/>
    <col min="6408" max="6409" width="14.42578125" style="52" customWidth="1"/>
    <col min="6410" max="6410" width="16.5703125" style="52" customWidth="1"/>
    <col min="6411" max="6655" width="9.140625" style="52" customWidth="1"/>
    <col min="6656" max="6656" width="17.140625" style="52"/>
    <col min="6657" max="6657" width="4.140625" style="52" customWidth="1"/>
    <col min="6658" max="6658" width="25.140625" style="52" customWidth="1"/>
    <col min="6659" max="6659" width="7.140625" style="52" customWidth="1"/>
    <col min="6660" max="6660" width="8" style="52" customWidth="1"/>
    <col min="6661" max="6661" width="11.5703125" style="52" customWidth="1"/>
    <col min="6662" max="6662" width="10.28515625" style="52" customWidth="1"/>
    <col min="6663" max="6663" width="14.28515625" style="52" customWidth="1"/>
    <col min="6664" max="6665" width="14.42578125" style="52" customWidth="1"/>
    <col min="6666" max="6666" width="16.5703125" style="52" customWidth="1"/>
    <col min="6667" max="6911" width="9.140625" style="52" customWidth="1"/>
    <col min="6912" max="6912" width="17.140625" style="52"/>
    <col min="6913" max="6913" width="4.140625" style="52" customWidth="1"/>
    <col min="6914" max="6914" width="25.140625" style="52" customWidth="1"/>
    <col min="6915" max="6915" width="7.140625" style="52" customWidth="1"/>
    <col min="6916" max="6916" width="8" style="52" customWidth="1"/>
    <col min="6917" max="6917" width="11.5703125" style="52" customWidth="1"/>
    <col min="6918" max="6918" width="10.28515625" style="52" customWidth="1"/>
    <col min="6919" max="6919" width="14.28515625" style="52" customWidth="1"/>
    <col min="6920" max="6921" width="14.42578125" style="52" customWidth="1"/>
    <col min="6922" max="6922" width="16.5703125" style="52" customWidth="1"/>
    <col min="6923" max="7167" width="9.140625" style="52" customWidth="1"/>
    <col min="7168" max="7168" width="17.140625" style="52"/>
    <col min="7169" max="7169" width="4.140625" style="52" customWidth="1"/>
    <col min="7170" max="7170" width="25.140625" style="52" customWidth="1"/>
    <col min="7171" max="7171" width="7.140625" style="52" customWidth="1"/>
    <col min="7172" max="7172" width="8" style="52" customWidth="1"/>
    <col min="7173" max="7173" width="11.5703125" style="52" customWidth="1"/>
    <col min="7174" max="7174" width="10.28515625" style="52" customWidth="1"/>
    <col min="7175" max="7175" width="14.28515625" style="52" customWidth="1"/>
    <col min="7176" max="7177" width="14.42578125" style="52" customWidth="1"/>
    <col min="7178" max="7178" width="16.5703125" style="52" customWidth="1"/>
    <col min="7179" max="7423" width="9.140625" style="52" customWidth="1"/>
    <col min="7424" max="7424" width="17.140625" style="52"/>
    <col min="7425" max="7425" width="4.140625" style="52" customWidth="1"/>
    <col min="7426" max="7426" width="25.140625" style="52" customWidth="1"/>
    <col min="7427" max="7427" width="7.140625" style="52" customWidth="1"/>
    <col min="7428" max="7428" width="8" style="52" customWidth="1"/>
    <col min="7429" max="7429" width="11.5703125" style="52" customWidth="1"/>
    <col min="7430" max="7430" width="10.28515625" style="52" customWidth="1"/>
    <col min="7431" max="7431" width="14.28515625" style="52" customWidth="1"/>
    <col min="7432" max="7433" width="14.42578125" style="52" customWidth="1"/>
    <col min="7434" max="7434" width="16.5703125" style="52" customWidth="1"/>
    <col min="7435" max="7679" width="9.140625" style="52" customWidth="1"/>
    <col min="7680" max="7680" width="17.140625" style="52"/>
    <col min="7681" max="7681" width="4.140625" style="52" customWidth="1"/>
    <col min="7682" max="7682" width="25.140625" style="52" customWidth="1"/>
    <col min="7683" max="7683" width="7.140625" style="52" customWidth="1"/>
    <col min="7684" max="7684" width="8" style="52" customWidth="1"/>
    <col min="7685" max="7685" width="11.5703125" style="52" customWidth="1"/>
    <col min="7686" max="7686" width="10.28515625" style="52" customWidth="1"/>
    <col min="7687" max="7687" width="14.28515625" style="52" customWidth="1"/>
    <col min="7688" max="7689" width="14.42578125" style="52" customWidth="1"/>
    <col min="7690" max="7690" width="16.5703125" style="52" customWidth="1"/>
    <col min="7691" max="7935" width="9.140625" style="52" customWidth="1"/>
    <col min="7936" max="7936" width="17.140625" style="52"/>
    <col min="7937" max="7937" width="4.140625" style="52" customWidth="1"/>
    <col min="7938" max="7938" width="25.140625" style="52" customWidth="1"/>
    <col min="7939" max="7939" width="7.140625" style="52" customWidth="1"/>
    <col min="7940" max="7940" width="8" style="52" customWidth="1"/>
    <col min="7941" max="7941" width="11.5703125" style="52" customWidth="1"/>
    <col min="7942" max="7942" width="10.28515625" style="52" customWidth="1"/>
    <col min="7943" max="7943" width="14.28515625" style="52" customWidth="1"/>
    <col min="7944" max="7945" width="14.42578125" style="52" customWidth="1"/>
    <col min="7946" max="7946" width="16.5703125" style="52" customWidth="1"/>
    <col min="7947" max="8191" width="9.140625" style="52" customWidth="1"/>
    <col min="8192" max="8192" width="17.140625" style="52"/>
    <col min="8193" max="8193" width="4.140625" style="52" customWidth="1"/>
    <col min="8194" max="8194" width="25.140625" style="52" customWidth="1"/>
    <col min="8195" max="8195" width="7.140625" style="52" customWidth="1"/>
    <col min="8196" max="8196" width="8" style="52" customWidth="1"/>
    <col min="8197" max="8197" width="11.5703125" style="52" customWidth="1"/>
    <col min="8198" max="8198" width="10.28515625" style="52" customWidth="1"/>
    <col min="8199" max="8199" width="14.28515625" style="52" customWidth="1"/>
    <col min="8200" max="8201" width="14.42578125" style="52" customWidth="1"/>
    <col min="8202" max="8202" width="16.5703125" style="52" customWidth="1"/>
    <col min="8203" max="8447" width="9.140625" style="52" customWidth="1"/>
    <col min="8448" max="8448" width="17.140625" style="52"/>
    <col min="8449" max="8449" width="4.140625" style="52" customWidth="1"/>
    <col min="8450" max="8450" width="25.140625" style="52" customWidth="1"/>
    <col min="8451" max="8451" width="7.140625" style="52" customWidth="1"/>
    <col min="8452" max="8452" width="8" style="52" customWidth="1"/>
    <col min="8453" max="8453" width="11.5703125" style="52" customWidth="1"/>
    <col min="8454" max="8454" width="10.28515625" style="52" customWidth="1"/>
    <col min="8455" max="8455" width="14.28515625" style="52" customWidth="1"/>
    <col min="8456" max="8457" width="14.42578125" style="52" customWidth="1"/>
    <col min="8458" max="8458" width="16.5703125" style="52" customWidth="1"/>
    <col min="8459" max="8703" width="9.140625" style="52" customWidth="1"/>
    <col min="8704" max="8704" width="17.140625" style="52"/>
    <col min="8705" max="8705" width="4.140625" style="52" customWidth="1"/>
    <col min="8706" max="8706" width="25.140625" style="52" customWidth="1"/>
    <col min="8707" max="8707" width="7.140625" style="52" customWidth="1"/>
    <col min="8708" max="8708" width="8" style="52" customWidth="1"/>
    <col min="8709" max="8709" width="11.5703125" style="52" customWidth="1"/>
    <col min="8710" max="8710" width="10.28515625" style="52" customWidth="1"/>
    <col min="8711" max="8711" width="14.28515625" style="52" customWidth="1"/>
    <col min="8712" max="8713" width="14.42578125" style="52" customWidth="1"/>
    <col min="8714" max="8714" width="16.5703125" style="52" customWidth="1"/>
    <col min="8715" max="8959" width="9.140625" style="52" customWidth="1"/>
    <col min="8960" max="8960" width="17.140625" style="52"/>
    <col min="8961" max="8961" width="4.140625" style="52" customWidth="1"/>
    <col min="8962" max="8962" width="25.140625" style="52" customWidth="1"/>
    <col min="8963" max="8963" width="7.140625" style="52" customWidth="1"/>
    <col min="8964" max="8964" width="8" style="52" customWidth="1"/>
    <col min="8965" max="8965" width="11.5703125" style="52" customWidth="1"/>
    <col min="8966" max="8966" width="10.28515625" style="52" customWidth="1"/>
    <col min="8967" max="8967" width="14.28515625" style="52" customWidth="1"/>
    <col min="8968" max="8969" width="14.42578125" style="52" customWidth="1"/>
    <col min="8970" max="8970" width="16.5703125" style="52" customWidth="1"/>
    <col min="8971" max="9215" width="9.140625" style="52" customWidth="1"/>
    <col min="9216" max="9216" width="17.140625" style="52"/>
    <col min="9217" max="9217" width="4.140625" style="52" customWidth="1"/>
    <col min="9218" max="9218" width="25.140625" style="52" customWidth="1"/>
    <col min="9219" max="9219" width="7.140625" style="52" customWidth="1"/>
    <col min="9220" max="9220" width="8" style="52" customWidth="1"/>
    <col min="9221" max="9221" width="11.5703125" style="52" customWidth="1"/>
    <col min="9222" max="9222" width="10.28515625" style="52" customWidth="1"/>
    <col min="9223" max="9223" width="14.28515625" style="52" customWidth="1"/>
    <col min="9224" max="9225" width="14.42578125" style="52" customWidth="1"/>
    <col min="9226" max="9226" width="16.5703125" style="52" customWidth="1"/>
    <col min="9227" max="9471" width="9.140625" style="52" customWidth="1"/>
    <col min="9472" max="9472" width="17.140625" style="52"/>
    <col min="9473" max="9473" width="4.140625" style="52" customWidth="1"/>
    <col min="9474" max="9474" width="25.140625" style="52" customWidth="1"/>
    <col min="9475" max="9475" width="7.140625" style="52" customWidth="1"/>
    <col min="9476" max="9476" width="8" style="52" customWidth="1"/>
    <col min="9477" max="9477" width="11.5703125" style="52" customWidth="1"/>
    <col min="9478" max="9478" width="10.28515625" style="52" customWidth="1"/>
    <col min="9479" max="9479" width="14.28515625" style="52" customWidth="1"/>
    <col min="9480" max="9481" width="14.42578125" style="52" customWidth="1"/>
    <col min="9482" max="9482" width="16.5703125" style="52" customWidth="1"/>
    <col min="9483" max="9727" width="9.140625" style="52" customWidth="1"/>
    <col min="9728" max="9728" width="17.140625" style="52"/>
    <col min="9729" max="9729" width="4.140625" style="52" customWidth="1"/>
    <col min="9730" max="9730" width="25.140625" style="52" customWidth="1"/>
    <col min="9731" max="9731" width="7.140625" style="52" customWidth="1"/>
    <col min="9732" max="9732" width="8" style="52" customWidth="1"/>
    <col min="9733" max="9733" width="11.5703125" style="52" customWidth="1"/>
    <col min="9734" max="9734" width="10.28515625" style="52" customWidth="1"/>
    <col min="9735" max="9735" width="14.28515625" style="52" customWidth="1"/>
    <col min="9736" max="9737" width="14.42578125" style="52" customWidth="1"/>
    <col min="9738" max="9738" width="16.5703125" style="52" customWidth="1"/>
    <col min="9739" max="9983" width="9.140625" style="52" customWidth="1"/>
    <col min="9984" max="9984" width="17.140625" style="52"/>
    <col min="9985" max="9985" width="4.140625" style="52" customWidth="1"/>
    <col min="9986" max="9986" width="25.140625" style="52" customWidth="1"/>
    <col min="9987" max="9987" width="7.140625" style="52" customWidth="1"/>
    <col min="9988" max="9988" width="8" style="52" customWidth="1"/>
    <col min="9989" max="9989" width="11.5703125" style="52" customWidth="1"/>
    <col min="9990" max="9990" width="10.28515625" style="52" customWidth="1"/>
    <col min="9991" max="9991" width="14.28515625" style="52" customWidth="1"/>
    <col min="9992" max="9993" width="14.42578125" style="52" customWidth="1"/>
    <col min="9994" max="9994" width="16.5703125" style="52" customWidth="1"/>
    <col min="9995" max="10239" width="9.140625" style="52" customWidth="1"/>
    <col min="10240" max="10240" width="17.140625" style="52"/>
    <col min="10241" max="10241" width="4.140625" style="52" customWidth="1"/>
    <col min="10242" max="10242" width="25.140625" style="52" customWidth="1"/>
    <col min="10243" max="10243" width="7.140625" style="52" customWidth="1"/>
    <col min="10244" max="10244" width="8" style="52" customWidth="1"/>
    <col min="10245" max="10245" width="11.5703125" style="52" customWidth="1"/>
    <col min="10246" max="10246" width="10.28515625" style="52" customWidth="1"/>
    <col min="10247" max="10247" width="14.28515625" style="52" customWidth="1"/>
    <col min="10248" max="10249" width="14.42578125" style="52" customWidth="1"/>
    <col min="10250" max="10250" width="16.5703125" style="52" customWidth="1"/>
    <col min="10251" max="10495" width="9.140625" style="52" customWidth="1"/>
    <col min="10496" max="10496" width="17.140625" style="52"/>
    <col min="10497" max="10497" width="4.140625" style="52" customWidth="1"/>
    <col min="10498" max="10498" width="25.140625" style="52" customWidth="1"/>
    <col min="10499" max="10499" width="7.140625" style="52" customWidth="1"/>
    <col min="10500" max="10500" width="8" style="52" customWidth="1"/>
    <col min="10501" max="10501" width="11.5703125" style="52" customWidth="1"/>
    <col min="10502" max="10502" width="10.28515625" style="52" customWidth="1"/>
    <col min="10503" max="10503" width="14.28515625" style="52" customWidth="1"/>
    <col min="10504" max="10505" width="14.42578125" style="52" customWidth="1"/>
    <col min="10506" max="10506" width="16.5703125" style="52" customWidth="1"/>
    <col min="10507" max="10751" width="9.140625" style="52" customWidth="1"/>
    <col min="10752" max="10752" width="17.140625" style="52"/>
    <col min="10753" max="10753" width="4.140625" style="52" customWidth="1"/>
    <col min="10754" max="10754" width="25.140625" style="52" customWidth="1"/>
    <col min="10755" max="10755" width="7.140625" style="52" customWidth="1"/>
    <col min="10756" max="10756" width="8" style="52" customWidth="1"/>
    <col min="10757" max="10757" width="11.5703125" style="52" customWidth="1"/>
    <col min="10758" max="10758" width="10.28515625" style="52" customWidth="1"/>
    <col min="10759" max="10759" width="14.28515625" style="52" customWidth="1"/>
    <col min="10760" max="10761" width="14.42578125" style="52" customWidth="1"/>
    <col min="10762" max="10762" width="16.5703125" style="52" customWidth="1"/>
    <col min="10763" max="11007" width="9.140625" style="52" customWidth="1"/>
    <col min="11008" max="11008" width="17.140625" style="52"/>
    <col min="11009" max="11009" width="4.140625" style="52" customWidth="1"/>
    <col min="11010" max="11010" width="25.140625" style="52" customWidth="1"/>
    <col min="11011" max="11011" width="7.140625" style="52" customWidth="1"/>
    <col min="11012" max="11012" width="8" style="52" customWidth="1"/>
    <col min="11013" max="11013" width="11.5703125" style="52" customWidth="1"/>
    <col min="11014" max="11014" width="10.28515625" style="52" customWidth="1"/>
    <col min="11015" max="11015" width="14.28515625" style="52" customWidth="1"/>
    <col min="11016" max="11017" width="14.42578125" style="52" customWidth="1"/>
    <col min="11018" max="11018" width="16.5703125" style="52" customWidth="1"/>
    <col min="11019" max="11263" width="9.140625" style="52" customWidth="1"/>
    <col min="11264" max="11264" width="17.140625" style="52"/>
    <col min="11265" max="11265" width="4.140625" style="52" customWidth="1"/>
    <col min="11266" max="11266" width="25.140625" style="52" customWidth="1"/>
    <col min="11267" max="11267" width="7.140625" style="52" customWidth="1"/>
    <col min="11268" max="11268" width="8" style="52" customWidth="1"/>
    <col min="11269" max="11269" width="11.5703125" style="52" customWidth="1"/>
    <col min="11270" max="11270" width="10.28515625" style="52" customWidth="1"/>
    <col min="11271" max="11271" width="14.28515625" style="52" customWidth="1"/>
    <col min="11272" max="11273" width="14.42578125" style="52" customWidth="1"/>
    <col min="11274" max="11274" width="16.5703125" style="52" customWidth="1"/>
    <col min="11275" max="11519" width="9.140625" style="52" customWidth="1"/>
    <col min="11520" max="11520" width="17.140625" style="52"/>
    <col min="11521" max="11521" width="4.140625" style="52" customWidth="1"/>
    <col min="11522" max="11522" width="25.140625" style="52" customWidth="1"/>
    <col min="11523" max="11523" width="7.140625" style="52" customWidth="1"/>
    <col min="11524" max="11524" width="8" style="52" customWidth="1"/>
    <col min="11525" max="11525" width="11.5703125" style="52" customWidth="1"/>
    <col min="11526" max="11526" width="10.28515625" style="52" customWidth="1"/>
    <col min="11527" max="11527" width="14.28515625" style="52" customWidth="1"/>
    <col min="11528" max="11529" width="14.42578125" style="52" customWidth="1"/>
    <col min="11530" max="11530" width="16.5703125" style="52" customWidth="1"/>
    <col min="11531" max="11775" width="9.140625" style="52" customWidth="1"/>
    <col min="11776" max="11776" width="17.140625" style="52"/>
    <col min="11777" max="11777" width="4.140625" style="52" customWidth="1"/>
    <col min="11778" max="11778" width="25.140625" style="52" customWidth="1"/>
    <col min="11779" max="11779" width="7.140625" style="52" customWidth="1"/>
    <col min="11780" max="11780" width="8" style="52" customWidth="1"/>
    <col min="11781" max="11781" width="11.5703125" style="52" customWidth="1"/>
    <col min="11782" max="11782" width="10.28515625" style="52" customWidth="1"/>
    <col min="11783" max="11783" width="14.28515625" style="52" customWidth="1"/>
    <col min="11784" max="11785" width="14.42578125" style="52" customWidth="1"/>
    <col min="11786" max="11786" width="16.5703125" style="52" customWidth="1"/>
    <col min="11787" max="12031" width="9.140625" style="52" customWidth="1"/>
    <col min="12032" max="12032" width="17.140625" style="52"/>
    <col min="12033" max="12033" width="4.140625" style="52" customWidth="1"/>
    <col min="12034" max="12034" width="25.140625" style="52" customWidth="1"/>
    <col min="12035" max="12035" width="7.140625" style="52" customWidth="1"/>
    <col min="12036" max="12036" width="8" style="52" customWidth="1"/>
    <col min="12037" max="12037" width="11.5703125" style="52" customWidth="1"/>
    <col min="12038" max="12038" width="10.28515625" style="52" customWidth="1"/>
    <col min="12039" max="12039" width="14.28515625" style="52" customWidth="1"/>
    <col min="12040" max="12041" width="14.42578125" style="52" customWidth="1"/>
    <col min="12042" max="12042" width="16.5703125" style="52" customWidth="1"/>
    <col min="12043" max="12287" width="9.140625" style="52" customWidth="1"/>
    <col min="12288" max="12288" width="17.140625" style="52"/>
    <col min="12289" max="12289" width="4.140625" style="52" customWidth="1"/>
    <col min="12290" max="12290" width="25.140625" style="52" customWidth="1"/>
    <col min="12291" max="12291" width="7.140625" style="52" customWidth="1"/>
    <col min="12292" max="12292" width="8" style="52" customWidth="1"/>
    <col min="12293" max="12293" width="11.5703125" style="52" customWidth="1"/>
    <col min="12294" max="12294" width="10.28515625" style="52" customWidth="1"/>
    <col min="12295" max="12295" width="14.28515625" style="52" customWidth="1"/>
    <col min="12296" max="12297" width="14.42578125" style="52" customWidth="1"/>
    <col min="12298" max="12298" width="16.5703125" style="52" customWidth="1"/>
    <col min="12299" max="12543" width="9.140625" style="52" customWidth="1"/>
    <col min="12544" max="12544" width="17.140625" style="52"/>
    <col min="12545" max="12545" width="4.140625" style="52" customWidth="1"/>
    <col min="12546" max="12546" width="25.140625" style="52" customWidth="1"/>
    <col min="12547" max="12547" width="7.140625" style="52" customWidth="1"/>
    <col min="12548" max="12548" width="8" style="52" customWidth="1"/>
    <col min="12549" max="12549" width="11.5703125" style="52" customWidth="1"/>
    <col min="12550" max="12550" width="10.28515625" style="52" customWidth="1"/>
    <col min="12551" max="12551" width="14.28515625" style="52" customWidth="1"/>
    <col min="12552" max="12553" width="14.42578125" style="52" customWidth="1"/>
    <col min="12554" max="12554" width="16.5703125" style="52" customWidth="1"/>
    <col min="12555" max="12799" width="9.140625" style="52" customWidth="1"/>
    <col min="12800" max="12800" width="17.140625" style="52"/>
    <col min="12801" max="12801" width="4.140625" style="52" customWidth="1"/>
    <col min="12802" max="12802" width="25.140625" style="52" customWidth="1"/>
    <col min="12803" max="12803" width="7.140625" style="52" customWidth="1"/>
    <col min="12804" max="12804" width="8" style="52" customWidth="1"/>
    <col min="12805" max="12805" width="11.5703125" style="52" customWidth="1"/>
    <col min="12806" max="12806" width="10.28515625" style="52" customWidth="1"/>
    <col min="12807" max="12807" width="14.28515625" style="52" customWidth="1"/>
    <col min="12808" max="12809" width="14.42578125" style="52" customWidth="1"/>
    <col min="12810" max="12810" width="16.5703125" style="52" customWidth="1"/>
    <col min="12811" max="13055" width="9.140625" style="52" customWidth="1"/>
    <col min="13056" max="13056" width="17.140625" style="52"/>
    <col min="13057" max="13057" width="4.140625" style="52" customWidth="1"/>
    <col min="13058" max="13058" width="25.140625" style="52" customWidth="1"/>
    <col min="13059" max="13059" width="7.140625" style="52" customWidth="1"/>
    <col min="13060" max="13060" width="8" style="52" customWidth="1"/>
    <col min="13061" max="13061" width="11.5703125" style="52" customWidth="1"/>
    <col min="13062" max="13062" width="10.28515625" style="52" customWidth="1"/>
    <col min="13063" max="13063" width="14.28515625" style="52" customWidth="1"/>
    <col min="13064" max="13065" width="14.42578125" style="52" customWidth="1"/>
    <col min="13066" max="13066" width="16.5703125" style="52" customWidth="1"/>
    <col min="13067" max="13311" width="9.140625" style="52" customWidth="1"/>
    <col min="13312" max="13312" width="17.140625" style="52"/>
    <col min="13313" max="13313" width="4.140625" style="52" customWidth="1"/>
    <col min="13314" max="13314" width="25.140625" style="52" customWidth="1"/>
    <col min="13315" max="13315" width="7.140625" style="52" customWidth="1"/>
    <col min="13316" max="13316" width="8" style="52" customWidth="1"/>
    <col min="13317" max="13317" width="11.5703125" style="52" customWidth="1"/>
    <col min="13318" max="13318" width="10.28515625" style="52" customWidth="1"/>
    <col min="13319" max="13319" width="14.28515625" style="52" customWidth="1"/>
    <col min="13320" max="13321" width="14.42578125" style="52" customWidth="1"/>
    <col min="13322" max="13322" width="16.5703125" style="52" customWidth="1"/>
    <col min="13323" max="13567" width="9.140625" style="52" customWidth="1"/>
    <col min="13568" max="13568" width="17.140625" style="52"/>
    <col min="13569" max="13569" width="4.140625" style="52" customWidth="1"/>
    <col min="13570" max="13570" width="25.140625" style="52" customWidth="1"/>
    <col min="13571" max="13571" width="7.140625" style="52" customWidth="1"/>
    <col min="13572" max="13572" width="8" style="52" customWidth="1"/>
    <col min="13573" max="13573" width="11.5703125" style="52" customWidth="1"/>
    <col min="13574" max="13574" width="10.28515625" style="52" customWidth="1"/>
    <col min="13575" max="13575" width="14.28515625" style="52" customWidth="1"/>
    <col min="13576" max="13577" width="14.42578125" style="52" customWidth="1"/>
    <col min="13578" max="13578" width="16.5703125" style="52" customWidth="1"/>
    <col min="13579" max="13823" width="9.140625" style="52" customWidth="1"/>
    <col min="13824" max="13824" width="17.140625" style="52"/>
    <col min="13825" max="13825" width="4.140625" style="52" customWidth="1"/>
    <col min="13826" max="13826" width="25.140625" style="52" customWidth="1"/>
    <col min="13827" max="13827" width="7.140625" style="52" customWidth="1"/>
    <col min="13828" max="13828" width="8" style="52" customWidth="1"/>
    <col min="13829" max="13829" width="11.5703125" style="52" customWidth="1"/>
    <col min="13830" max="13830" width="10.28515625" style="52" customWidth="1"/>
    <col min="13831" max="13831" width="14.28515625" style="52" customWidth="1"/>
    <col min="13832" max="13833" width="14.42578125" style="52" customWidth="1"/>
    <col min="13834" max="13834" width="16.5703125" style="52" customWidth="1"/>
    <col min="13835" max="14079" width="9.140625" style="52" customWidth="1"/>
    <col min="14080" max="14080" width="17.140625" style="52"/>
    <col min="14081" max="14081" width="4.140625" style="52" customWidth="1"/>
    <col min="14082" max="14082" width="25.140625" style="52" customWidth="1"/>
    <col min="14083" max="14083" width="7.140625" style="52" customWidth="1"/>
    <col min="14084" max="14084" width="8" style="52" customWidth="1"/>
    <col min="14085" max="14085" width="11.5703125" style="52" customWidth="1"/>
    <col min="14086" max="14086" width="10.28515625" style="52" customWidth="1"/>
    <col min="14087" max="14087" width="14.28515625" style="52" customWidth="1"/>
    <col min="14088" max="14089" width="14.42578125" style="52" customWidth="1"/>
    <col min="14090" max="14090" width="16.5703125" style="52" customWidth="1"/>
    <col min="14091" max="14335" width="9.140625" style="52" customWidth="1"/>
    <col min="14336" max="14336" width="17.140625" style="52"/>
    <col min="14337" max="14337" width="4.140625" style="52" customWidth="1"/>
    <col min="14338" max="14338" width="25.140625" style="52" customWidth="1"/>
    <col min="14339" max="14339" width="7.140625" style="52" customWidth="1"/>
    <col min="14340" max="14340" width="8" style="52" customWidth="1"/>
    <col min="14341" max="14341" width="11.5703125" style="52" customWidth="1"/>
    <col min="14342" max="14342" width="10.28515625" style="52" customWidth="1"/>
    <col min="14343" max="14343" width="14.28515625" style="52" customWidth="1"/>
    <col min="14344" max="14345" width="14.42578125" style="52" customWidth="1"/>
    <col min="14346" max="14346" width="16.5703125" style="52" customWidth="1"/>
    <col min="14347" max="14591" width="9.140625" style="52" customWidth="1"/>
    <col min="14592" max="14592" width="17.140625" style="52"/>
    <col min="14593" max="14593" width="4.140625" style="52" customWidth="1"/>
    <col min="14594" max="14594" width="25.140625" style="52" customWidth="1"/>
    <col min="14595" max="14595" width="7.140625" style="52" customWidth="1"/>
    <col min="14596" max="14596" width="8" style="52" customWidth="1"/>
    <col min="14597" max="14597" width="11.5703125" style="52" customWidth="1"/>
    <col min="14598" max="14598" width="10.28515625" style="52" customWidth="1"/>
    <col min="14599" max="14599" width="14.28515625" style="52" customWidth="1"/>
    <col min="14600" max="14601" width="14.42578125" style="52" customWidth="1"/>
    <col min="14602" max="14602" width="16.5703125" style="52" customWidth="1"/>
    <col min="14603" max="14847" width="9.140625" style="52" customWidth="1"/>
    <col min="14848" max="14848" width="17.140625" style="52"/>
    <col min="14849" max="14849" width="4.140625" style="52" customWidth="1"/>
    <col min="14850" max="14850" width="25.140625" style="52" customWidth="1"/>
    <col min="14851" max="14851" width="7.140625" style="52" customWidth="1"/>
    <col min="14852" max="14852" width="8" style="52" customWidth="1"/>
    <col min="14853" max="14853" width="11.5703125" style="52" customWidth="1"/>
    <col min="14854" max="14854" width="10.28515625" style="52" customWidth="1"/>
    <col min="14855" max="14855" width="14.28515625" style="52" customWidth="1"/>
    <col min="14856" max="14857" width="14.42578125" style="52" customWidth="1"/>
    <col min="14858" max="14858" width="16.5703125" style="52" customWidth="1"/>
    <col min="14859" max="15103" width="9.140625" style="52" customWidth="1"/>
    <col min="15104" max="15104" width="17.140625" style="52"/>
    <col min="15105" max="15105" width="4.140625" style="52" customWidth="1"/>
    <col min="15106" max="15106" width="25.140625" style="52" customWidth="1"/>
    <col min="15107" max="15107" width="7.140625" style="52" customWidth="1"/>
    <col min="15108" max="15108" width="8" style="52" customWidth="1"/>
    <col min="15109" max="15109" width="11.5703125" style="52" customWidth="1"/>
    <col min="15110" max="15110" width="10.28515625" style="52" customWidth="1"/>
    <col min="15111" max="15111" width="14.28515625" style="52" customWidth="1"/>
    <col min="15112" max="15113" width="14.42578125" style="52" customWidth="1"/>
    <col min="15114" max="15114" width="16.5703125" style="52" customWidth="1"/>
    <col min="15115" max="15359" width="9.140625" style="52" customWidth="1"/>
    <col min="15360" max="15360" width="17.140625" style="52"/>
    <col min="15361" max="15361" width="4.140625" style="52" customWidth="1"/>
    <col min="15362" max="15362" width="25.140625" style="52" customWidth="1"/>
    <col min="15363" max="15363" width="7.140625" style="52" customWidth="1"/>
    <col min="15364" max="15364" width="8" style="52" customWidth="1"/>
    <col min="15365" max="15365" width="11.5703125" style="52" customWidth="1"/>
    <col min="15366" max="15366" width="10.28515625" style="52" customWidth="1"/>
    <col min="15367" max="15367" width="14.28515625" style="52" customWidth="1"/>
    <col min="15368" max="15369" width="14.42578125" style="52" customWidth="1"/>
    <col min="15370" max="15370" width="16.5703125" style="52" customWidth="1"/>
    <col min="15371" max="15615" width="9.140625" style="52" customWidth="1"/>
    <col min="15616" max="15616" width="17.140625" style="52"/>
    <col min="15617" max="15617" width="4.140625" style="52" customWidth="1"/>
    <col min="15618" max="15618" width="25.140625" style="52" customWidth="1"/>
    <col min="15619" max="15619" width="7.140625" style="52" customWidth="1"/>
    <col min="15620" max="15620" width="8" style="52" customWidth="1"/>
    <col min="15621" max="15621" width="11.5703125" style="52" customWidth="1"/>
    <col min="15622" max="15622" width="10.28515625" style="52" customWidth="1"/>
    <col min="15623" max="15623" width="14.28515625" style="52" customWidth="1"/>
    <col min="15624" max="15625" width="14.42578125" style="52" customWidth="1"/>
    <col min="15626" max="15626" width="16.5703125" style="52" customWidth="1"/>
    <col min="15627" max="15871" width="9.140625" style="52" customWidth="1"/>
    <col min="15872" max="15872" width="17.140625" style="52"/>
    <col min="15873" max="15873" width="4.140625" style="52" customWidth="1"/>
    <col min="15874" max="15874" width="25.140625" style="52" customWidth="1"/>
    <col min="15875" max="15875" width="7.140625" style="52" customWidth="1"/>
    <col min="15876" max="15876" width="8" style="52" customWidth="1"/>
    <col min="15877" max="15877" width="11.5703125" style="52" customWidth="1"/>
    <col min="15878" max="15878" width="10.28515625" style="52" customWidth="1"/>
    <col min="15879" max="15879" width="14.28515625" style="52" customWidth="1"/>
    <col min="15880" max="15881" width="14.42578125" style="52" customWidth="1"/>
    <col min="15882" max="15882" width="16.5703125" style="52" customWidth="1"/>
    <col min="15883" max="16127" width="9.140625" style="52" customWidth="1"/>
    <col min="16128" max="16128" width="17.140625" style="52"/>
    <col min="16129" max="16129" width="4.140625" style="52" customWidth="1"/>
    <col min="16130" max="16130" width="25.140625" style="52" customWidth="1"/>
    <col min="16131" max="16131" width="7.140625" style="52" customWidth="1"/>
    <col min="16132" max="16132" width="8" style="52" customWidth="1"/>
    <col min="16133" max="16133" width="11.5703125" style="52" customWidth="1"/>
    <col min="16134" max="16134" width="10.28515625" style="52" customWidth="1"/>
    <col min="16135" max="16135" width="14.28515625" style="52" customWidth="1"/>
    <col min="16136" max="16137" width="14.42578125" style="52" customWidth="1"/>
    <col min="16138" max="16138" width="16.5703125" style="52" customWidth="1"/>
    <col min="16139" max="16383" width="9.140625" style="52" customWidth="1"/>
    <col min="16384" max="16384" width="17.140625" style="52"/>
  </cols>
  <sheetData>
    <row r="1" spans="1:256" x14ac:dyDescent="0.2">
      <c r="G1" s="545" t="s">
        <v>388</v>
      </c>
      <c r="H1" s="545"/>
      <c r="I1" s="545"/>
      <c r="J1" s="545"/>
    </row>
    <row r="2" spans="1:256" x14ac:dyDescent="0.2">
      <c r="G2" s="545"/>
      <c r="H2" s="545"/>
      <c r="I2" s="545"/>
      <c r="J2" s="545"/>
    </row>
    <row r="3" spans="1:256" x14ac:dyDescent="0.2">
      <c r="J3" s="51"/>
    </row>
    <row r="4" spans="1:256" ht="15.75" x14ac:dyDescent="0.2">
      <c r="A4" s="462" t="s">
        <v>119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256" ht="15" x14ac:dyDescent="0.2">
      <c r="A5" s="546" t="s">
        <v>352</v>
      </c>
      <c r="B5" s="546"/>
      <c r="C5" s="546"/>
      <c r="D5" s="546"/>
      <c r="E5" s="546"/>
      <c r="F5" s="546"/>
      <c r="G5" s="546"/>
      <c r="H5" s="546"/>
      <c r="I5" s="546"/>
      <c r="J5" s="546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</row>
    <row r="6" spans="1:256" ht="15" x14ac:dyDescent="0.2">
      <c r="A6" s="546" t="s">
        <v>387</v>
      </c>
      <c r="B6" s="546"/>
      <c r="C6" s="546"/>
      <c r="D6" s="546"/>
      <c r="E6" s="546"/>
      <c r="F6" s="546"/>
      <c r="G6" s="546"/>
      <c r="H6" s="546"/>
      <c r="I6" s="546"/>
      <c r="J6" s="546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 ht="19.5" thickBot="1" x14ac:dyDescent="0.25">
      <c r="A7" s="369" t="s">
        <v>365</v>
      </c>
      <c r="C7" s="55"/>
      <c r="D7" s="55"/>
      <c r="E7" s="55"/>
      <c r="F7" s="54"/>
      <c r="G7" s="56"/>
      <c r="H7" s="56"/>
      <c r="I7" s="56"/>
      <c r="J7" s="57" t="s">
        <v>120</v>
      </c>
    </row>
    <row r="8" spans="1:256" ht="13.5" customHeight="1" thickBot="1" x14ac:dyDescent="0.25">
      <c r="A8" s="463" t="s">
        <v>15</v>
      </c>
      <c r="B8" s="465" t="s">
        <v>121</v>
      </c>
      <c r="C8" s="465" t="s">
        <v>122</v>
      </c>
      <c r="D8" s="465" t="s">
        <v>366</v>
      </c>
      <c r="E8" s="467" t="s">
        <v>123</v>
      </c>
      <c r="F8" s="469" t="s">
        <v>124</v>
      </c>
      <c r="G8" s="471" t="s">
        <v>367</v>
      </c>
      <c r="H8" s="472"/>
      <c r="I8" s="473"/>
      <c r="J8" s="465" t="s">
        <v>368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  <c r="IR8" s="58"/>
      <c r="IS8" s="58"/>
      <c r="IT8" s="58"/>
      <c r="IU8" s="58"/>
      <c r="IV8" s="58"/>
    </row>
    <row r="9" spans="1:256" ht="66" customHeight="1" thickBot="1" x14ac:dyDescent="0.25">
      <c r="A9" s="464"/>
      <c r="B9" s="466"/>
      <c r="C9" s="466"/>
      <c r="D9" s="466"/>
      <c r="E9" s="468"/>
      <c r="F9" s="470"/>
      <c r="G9" s="59" t="s">
        <v>369</v>
      </c>
      <c r="H9" s="59" t="s">
        <v>370</v>
      </c>
      <c r="I9" s="59" t="s">
        <v>371</v>
      </c>
      <c r="J9" s="466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  <c r="IQ9" s="58"/>
      <c r="IR9" s="58"/>
      <c r="IS9" s="58"/>
      <c r="IT9" s="58"/>
      <c r="IU9" s="58"/>
      <c r="IV9" s="58"/>
    </row>
    <row r="10" spans="1:256" ht="11.25" customHeight="1" thickBot="1" x14ac:dyDescent="0.25">
      <c r="A10" s="370">
        <v>1</v>
      </c>
      <c r="B10" s="371">
        <v>2</v>
      </c>
      <c r="C10" s="372">
        <v>3</v>
      </c>
      <c r="D10" s="373">
        <v>4</v>
      </c>
      <c r="E10" s="371">
        <v>5</v>
      </c>
      <c r="F10" s="374">
        <v>6</v>
      </c>
      <c r="G10" s="371">
        <v>7</v>
      </c>
      <c r="H10" s="375">
        <v>8</v>
      </c>
      <c r="I10" s="375">
        <v>9</v>
      </c>
      <c r="J10" s="376">
        <v>10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0"/>
      <c r="IL10" s="60"/>
      <c r="IM10" s="60"/>
      <c r="IN10" s="60"/>
      <c r="IO10" s="60"/>
      <c r="IP10" s="60"/>
      <c r="IQ10" s="60"/>
      <c r="IR10" s="60"/>
      <c r="IS10" s="60"/>
      <c r="IT10" s="60"/>
      <c r="IU10" s="60"/>
      <c r="IV10" s="60"/>
    </row>
    <row r="11" spans="1:256" ht="18" customHeight="1" thickBot="1" x14ac:dyDescent="0.25">
      <c r="A11" s="547" t="s">
        <v>372</v>
      </c>
      <c r="B11" s="548"/>
      <c r="C11" s="548"/>
      <c r="D11" s="548"/>
      <c r="E11" s="548"/>
      <c r="F11" s="548"/>
      <c r="G11" s="548"/>
      <c r="H11" s="548"/>
      <c r="I11" s="548"/>
      <c r="J11" s="549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</row>
    <row r="12" spans="1:256" ht="16.5" customHeight="1" x14ac:dyDescent="0.2">
      <c r="A12" s="460">
        <v>1</v>
      </c>
      <c r="B12" s="62"/>
      <c r="C12" s="63">
        <v>1</v>
      </c>
      <c r="D12" s="550">
        <v>1</v>
      </c>
      <c r="E12" s="64"/>
      <c r="F12" s="65"/>
      <c r="G12" s="66"/>
      <c r="H12" s="67"/>
      <c r="I12" s="67">
        <f>G12-H12</f>
        <v>0</v>
      </c>
      <c r="J12" s="68">
        <f>I12*F12</f>
        <v>0</v>
      </c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  <c r="IM12" s="69"/>
      <c r="IN12" s="69"/>
      <c r="IO12" s="69"/>
      <c r="IP12" s="69"/>
      <c r="IQ12" s="69"/>
      <c r="IR12" s="69"/>
      <c r="IS12" s="69"/>
      <c r="IT12" s="69"/>
      <c r="IU12" s="69"/>
      <c r="IV12" s="69"/>
    </row>
    <row r="13" spans="1:256" ht="16.5" customHeight="1" x14ac:dyDescent="0.2">
      <c r="A13" s="460"/>
      <c r="B13" s="70"/>
      <c r="C13" s="71">
        <v>2</v>
      </c>
      <c r="D13" s="551"/>
      <c r="E13" s="72"/>
      <c r="F13" s="73"/>
      <c r="G13" s="377"/>
      <c r="H13" s="67">
        <v>0</v>
      </c>
      <c r="I13" s="67">
        <f>G13-H13</f>
        <v>0</v>
      </c>
      <c r="J13" s="68">
        <f>I13*F13</f>
        <v>0</v>
      </c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  <c r="HB13" s="69"/>
      <c r="HC13" s="69"/>
      <c r="HD13" s="69"/>
      <c r="HE13" s="69"/>
      <c r="HF13" s="69"/>
      <c r="HG13" s="69"/>
      <c r="HH13" s="69"/>
      <c r="HI13" s="69"/>
      <c r="HJ13" s="69"/>
      <c r="HK13" s="69"/>
      <c r="HL13" s="69"/>
      <c r="HM13" s="69"/>
      <c r="HN13" s="69"/>
      <c r="HO13" s="69"/>
      <c r="HP13" s="69"/>
      <c r="HQ13" s="69"/>
      <c r="HR13" s="69"/>
      <c r="HS13" s="69"/>
      <c r="HT13" s="69"/>
      <c r="HU13" s="69"/>
      <c r="HV13" s="69"/>
      <c r="HW13" s="69"/>
      <c r="HX13" s="69"/>
      <c r="HY13" s="69"/>
      <c r="HZ13" s="69"/>
      <c r="IA13" s="69"/>
      <c r="IB13" s="69"/>
      <c r="IC13" s="69"/>
      <c r="ID13" s="69"/>
      <c r="IE13" s="69"/>
      <c r="IF13" s="69"/>
      <c r="IG13" s="69"/>
      <c r="IH13" s="69"/>
      <c r="II13" s="69"/>
      <c r="IJ13" s="69"/>
      <c r="IK13" s="69"/>
      <c r="IL13" s="69"/>
      <c r="IM13" s="69"/>
      <c r="IN13" s="69"/>
      <c r="IO13" s="69"/>
      <c r="IP13" s="69"/>
      <c r="IQ13" s="69"/>
      <c r="IR13" s="69"/>
      <c r="IS13" s="69"/>
      <c r="IT13" s="69"/>
      <c r="IU13" s="69"/>
      <c r="IV13" s="69"/>
    </row>
    <row r="14" spans="1:256" ht="18" customHeight="1" thickBot="1" x14ac:dyDescent="0.25">
      <c r="A14" s="461"/>
      <c r="B14" s="74"/>
      <c r="C14" s="75">
        <v>3</v>
      </c>
      <c r="D14" s="552"/>
      <c r="E14" s="76"/>
      <c r="F14" s="77"/>
      <c r="G14" s="378"/>
      <c r="H14" s="67"/>
      <c r="I14" s="67">
        <f>G14-H14</f>
        <v>0</v>
      </c>
      <c r="J14" s="68">
        <f>F14*G14</f>
        <v>0</v>
      </c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13.5" thickBot="1" x14ac:dyDescent="0.25">
      <c r="A15" s="78"/>
      <c r="B15" s="379" t="s">
        <v>373</v>
      </c>
      <c r="C15" s="380"/>
      <c r="D15" s="380"/>
      <c r="E15" s="381"/>
      <c r="F15" s="382"/>
      <c r="G15" s="383"/>
      <c r="H15" s="384"/>
      <c r="I15" s="385"/>
      <c r="J15" s="386">
        <f>J12+J13</f>
        <v>0</v>
      </c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  <c r="HF15" s="69"/>
      <c r="HG15" s="69"/>
      <c r="HH15" s="69"/>
      <c r="HI15" s="69"/>
      <c r="HJ15" s="69"/>
      <c r="HK15" s="69"/>
      <c r="HL15" s="69"/>
      <c r="HM15" s="69"/>
      <c r="HN15" s="69"/>
      <c r="HO15" s="69"/>
      <c r="HP15" s="69"/>
      <c r="HQ15" s="69"/>
      <c r="HR15" s="69"/>
      <c r="HS15" s="69"/>
      <c r="HT15" s="69"/>
      <c r="HU15" s="69"/>
      <c r="HV15" s="69"/>
      <c r="HW15" s="69"/>
      <c r="HX15" s="69"/>
      <c r="HY15" s="69"/>
      <c r="HZ15" s="69"/>
      <c r="IA15" s="69"/>
      <c r="IB15" s="69"/>
      <c r="IC15" s="69"/>
      <c r="ID15" s="69"/>
      <c r="IE15" s="69"/>
      <c r="IF15" s="69"/>
      <c r="IG15" s="69"/>
      <c r="IH15" s="69"/>
      <c r="II15" s="69"/>
      <c r="IJ15" s="69"/>
      <c r="IK15" s="69"/>
      <c r="IL15" s="69"/>
      <c r="IM15" s="69"/>
      <c r="IN15" s="69"/>
      <c r="IO15" s="69"/>
      <c r="IP15" s="69"/>
      <c r="IQ15" s="69"/>
      <c r="IR15" s="69"/>
      <c r="IS15" s="69"/>
      <c r="IT15" s="69"/>
      <c r="IU15" s="69"/>
      <c r="IV15" s="69"/>
    </row>
    <row r="16" spans="1:256" ht="15.75" customHeight="1" thickBot="1" x14ac:dyDescent="0.25">
      <c r="A16" s="553" t="s">
        <v>374</v>
      </c>
      <c r="B16" s="554"/>
      <c r="C16" s="554"/>
      <c r="D16" s="554"/>
      <c r="E16" s="554"/>
      <c r="F16" s="554"/>
      <c r="G16" s="554"/>
      <c r="H16" s="554"/>
      <c r="I16" s="554"/>
      <c r="J16" s="555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  <c r="HF16" s="69"/>
      <c r="HG16" s="69"/>
      <c r="HH16" s="69"/>
      <c r="HI16" s="69"/>
      <c r="HJ16" s="69"/>
      <c r="HK16" s="69"/>
      <c r="HL16" s="69"/>
      <c r="HM16" s="69"/>
      <c r="HN16" s="69"/>
      <c r="HO16" s="69"/>
      <c r="HP16" s="69"/>
      <c r="HQ16" s="69"/>
      <c r="HR16" s="69"/>
      <c r="HS16" s="69"/>
      <c r="HT16" s="69"/>
      <c r="HU16" s="69"/>
      <c r="HV16" s="69"/>
      <c r="HW16" s="69"/>
      <c r="HX16" s="69"/>
      <c r="HY16" s="69"/>
      <c r="HZ16" s="69"/>
      <c r="IA16" s="69"/>
      <c r="IB16" s="69"/>
      <c r="IC16" s="69"/>
      <c r="ID16" s="69"/>
      <c r="IE16" s="69"/>
      <c r="IF16" s="69"/>
      <c r="IG16" s="69"/>
      <c r="IH16" s="69"/>
      <c r="II16" s="69"/>
      <c r="IJ16" s="69"/>
      <c r="IK16" s="69"/>
      <c r="IL16" s="69"/>
      <c r="IM16" s="69"/>
      <c r="IN16" s="69"/>
      <c r="IO16" s="69"/>
      <c r="IP16" s="69"/>
      <c r="IQ16" s="69"/>
      <c r="IR16" s="69"/>
      <c r="IS16" s="69"/>
      <c r="IT16" s="69"/>
      <c r="IU16" s="69"/>
      <c r="IV16" s="69"/>
    </row>
    <row r="17" spans="1:256" x14ac:dyDescent="0.2">
      <c r="A17" s="460">
        <v>2</v>
      </c>
      <c r="B17" s="62"/>
      <c r="C17" s="63">
        <v>1</v>
      </c>
      <c r="D17" s="550">
        <v>1</v>
      </c>
      <c r="E17" s="89"/>
      <c r="F17" s="65"/>
      <c r="G17" s="387"/>
      <c r="H17" s="388"/>
      <c r="I17" s="388">
        <f>G17-H17</f>
        <v>0</v>
      </c>
      <c r="J17" s="68">
        <f>I17*F17</f>
        <v>0</v>
      </c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69"/>
      <c r="FV17" s="69"/>
      <c r="FW17" s="69"/>
      <c r="FX17" s="69"/>
      <c r="FY17" s="69"/>
      <c r="FZ17" s="69"/>
      <c r="GA17" s="69"/>
      <c r="GB17" s="69"/>
      <c r="GC17" s="69"/>
      <c r="GD17" s="69"/>
      <c r="GE17" s="69"/>
      <c r="GF17" s="69"/>
      <c r="GG17" s="69"/>
      <c r="GH17" s="69"/>
      <c r="GI17" s="69"/>
      <c r="GJ17" s="69"/>
      <c r="GK17" s="69"/>
      <c r="GL17" s="69"/>
      <c r="GM17" s="69"/>
      <c r="GN17" s="69"/>
      <c r="GO17" s="69"/>
      <c r="GP17" s="69"/>
      <c r="GQ17" s="69"/>
      <c r="GR17" s="69"/>
      <c r="GS17" s="69"/>
      <c r="GT17" s="69"/>
      <c r="GU17" s="69"/>
      <c r="GV17" s="69"/>
      <c r="GW17" s="69"/>
      <c r="GX17" s="69"/>
      <c r="GY17" s="69"/>
      <c r="GZ17" s="69"/>
      <c r="HA17" s="69"/>
      <c r="HB17" s="69"/>
      <c r="HC17" s="69"/>
      <c r="HD17" s="69"/>
      <c r="HE17" s="69"/>
      <c r="HF17" s="69"/>
      <c r="HG17" s="69"/>
      <c r="HH17" s="69"/>
      <c r="HI17" s="69"/>
      <c r="HJ17" s="69"/>
      <c r="HK17" s="69"/>
      <c r="HL17" s="69"/>
      <c r="HM17" s="69"/>
      <c r="HN17" s="69"/>
      <c r="HO17" s="69"/>
      <c r="HP17" s="69"/>
      <c r="HQ17" s="69"/>
      <c r="HR17" s="69"/>
      <c r="HS17" s="69"/>
      <c r="HT17" s="69"/>
      <c r="HU17" s="69"/>
      <c r="HV17" s="69"/>
      <c r="HW17" s="69"/>
      <c r="HX17" s="69"/>
      <c r="HY17" s="69"/>
      <c r="HZ17" s="69"/>
      <c r="IA17" s="69"/>
      <c r="IB17" s="69"/>
      <c r="IC17" s="69"/>
      <c r="ID17" s="69"/>
      <c r="IE17" s="69"/>
      <c r="IF17" s="69"/>
      <c r="IG17" s="69"/>
      <c r="IH17" s="69"/>
      <c r="II17" s="69"/>
      <c r="IJ17" s="69"/>
      <c r="IK17" s="69"/>
      <c r="IL17" s="69"/>
      <c r="IM17" s="69"/>
      <c r="IN17" s="69"/>
      <c r="IO17" s="69"/>
      <c r="IP17" s="69"/>
      <c r="IQ17" s="69"/>
      <c r="IR17" s="69"/>
      <c r="IS17" s="69"/>
      <c r="IT17" s="69"/>
      <c r="IU17" s="69"/>
      <c r="IV17" s="69"/>
    </row>
    <row r="18" spans="1:256" x14ac:dyDescent="0.2">
      <c r="A18" s="460"/>
      <c r="B18" s="70"/>
      <c r="C18" s="71">
        <v>2</v>
      </c>
      <c r="D18" s="551"/>
      <c r="E18" s="84"/>
      <c r="F18" s="73"/>
      <c r="G18" s="377"/>
      <c r="H18" s="389"/>
      <c r="I18" s="388">
        <f>G18-H18</f>
        <v>0</v>
      </c>
      <c r="J18" s="68">
        <f>I18*F18</f>
        <v>0</v>
      </c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  <c r="HB18" s="69"/>
      <c r="HC18" s="69"/>
      <c r="HD18" s="69"/>
      <c r="HE18" s="69"/>
      <c r="HF18" s="69"/>
      <c r="HG18" s="69"/>
      <c r="HH18" s="69"/>
      <c r="HI18" s="69"/>
      <c r="HJ18" s="69"/>
      <c r="HK18" s="69"/>
      <c r="HL18" s="69"/>
      <c r="HM18" s="69"/>
      <c r="HN18" s="69"/>
      <c r="HO18" s="69"/>
      <c r="HP18" s="69"/>
      <c r="HQ18" s="69"/>
      <c r="HR18" s="69"/>
      <c r="HS18" s="69"/>
      <c r="HT18" s="69"/>
      <c r="HU18" s="69"/>
      <c r="HV18" s="69"/>
      <c r="HW18" s="69"/>
      <c r="HX18" s="69"/>
      <c r="HY18" s="69"/>
      <c r="HZ18" s="69"/>
      <c r="IA18" s="69"/>
      <c r="IB18" s="69"/>
      <c r="IC18" s="69"/>
      <c r="ID18" s="69"/>
      <c r="IE18" s="69"/>
      <c r="IF18" s="69"/>
      <c r="IG18" s="69"/>
      <c r="IH18" s="69"/>
      <c r="II18" s="69"/>
      <c r="IJ18" s="69"/>
      <c r="IK18" s="69"/>
      <c r="IL18" s="69"/>
      <c r="IM18" s="69"/>
      <c r="IN18" s="69"/>
      <c r="IO18" s="69"/>
      <c r="IP18" s="69"/>
      <c r="IQ18" s="69"/>
      <c r="IR18" s="69"/>
      <c r="IS18" s="69"/>
      <c r="IT18" s="69"/>
      <c r="IU18" s="69"/>
      <c r="IV18" s="69"/>
    </row>
    <row r="19" spans="1:256" ht="13.5" thickBot="1" x14ac:dyDescent="0.25">
      <c r="A19" s="460"/>
      <c r="B19" s="85"/>
      <c r="C19" s="86">
        <v>3</v>
      </c>
      <c r="D19" s="552"/>
      <c r="E19" s="87"/>
      <c r="F19" s="106"/>
      <c r="G19" s="390"/>
      <c r="H19" s="391"/>
      <c r="I19" s="388">
        <f>G19-H19</f>
        <v>0</v>
      </c>
      <c r="J19" s="68">
        <f>I19*F19</f>
        <v>0</v>
      </c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69"/>
      <c r="FG19" s="69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69"/>
      <c r="FV19" s="69"/>
      <c r="FW19" s="69"/>
      <c r="FX19" s="69"/>
      <c r="FY19" s="69"/>
      <c r="FZ19" s="69"/>
      <c r="GA19" s="69"/>
      <c r="GB19" s="69"/>
      <c r="GC19" s="69"/>
      <c r="GD19" s="69"/>
      <c r="GE19" s="69"/>
      <c r="GF19" s="69"/>
      <c r="GG19" s="69"/>
      <c r="GH19" s="69"/>
      <c r="GI19" s="69"/>
      <c r="GJ19" s="69"/>
      <c r="GK19" s="69"/>
      <c r="GL19" s="69"/>
      <c r="GM19" s="69"/>
      <c r="GN19" s="69"/>
      <c r="GO19" s="69"/>
      <c r="GP19" s="69"/>
      <c r="GQ19" s="69"/>
      <c r="GR19" s="69"/>
      <c r="GS19" s="69"/>
      <c r="GT19" s="69"/>
      <c r="GU19" s="69"/>
      <c r="GV19" s="69"/>
      <c r="GW19" s="69"/>
      <c r="GX19" s="69"/>
      <c r="GY19" s="69"/>
      <c r="GZ19" s="69"/>
      <c r="HA19" s="69"/>
      <c r="HB19" s="69"/>
      <c r="HC19" s="69"/>
      <c r="HD19" s="69"/>
      <c r="HE19" s="69"/>
      <c r="HF19" s="69"/>
      <c r="HG19" s="69"/>
      <c r="HH19" s="69"/>
      <c r="HI19" s="69"/>
      <c r="HJ19" s="69"/>
      <c r="HK19" s="69"/>
      <c r="HL19" s="69"/>
      <c r="HM19" s="69"/>
      <c r="HN19" s="69"/>
      <c r="HO19" s="69"/>
      <c r="HP19" s="69"/>
      <c r="HQ19" s="69"/>
      <c r="HR19" s="69"/>
      <c r="HS19" s="69"/>
      <c r="HT19" s="69"/>
      <c r="HU19" s="69"/>
      <c r="HV19" s="69"/>
      <c r="HW19" s="69"/>
      <c r="HX19" s="69"/>
      <c r="HY19" s="69"/>
      <c r="HZ19" s="69"/>
      <c r="IA19" s="69"/>
      <c r="IB19" s="69"/>
      <c r="IC19" s="69"/>
      <c r="ID19" s="69"/>
      <c r="IE19" s="69"/>
      <c r="IF19" s="69"/>
      <c r="IG19" s="69"/>
      <c r="IH19" s="69"/>
      <c r="II19" s="69"/>
      <c r="IJ19" s="69"/>
      <c r="IK19" s="69"/>
      <c r="IL19" s="69"/>
      <c r="IM19" s="69"/>
      <c r="IN19" s="69"/>
      <c r="IO19" s="69"/>
      <c r="IP19" s="69"/>
      <c r="IQ19" s="69"/>
      <c r="IR19" s="69"/>
      <c r="IS19" s="69"/>
      <c r="IT19" s="69"/>
      <c r="IU19" s="69"/>
      <c r="IV19" s="69"/>
    </row>
    <row r="20" spans="1:256" ht="13.5" thickBot="1" x14ac:dyDescent="0.25">
      <c r="A20" s="88"/>
      <c r="B20" s="79" t="s">
        <v>373</v>
      </c>
      <c r="C20" s="80"/>
      <c r="D20" s="80"/>
      <c r="E20" s="81"/>
      <c r="F20" s="82"/>
      <c r="G20" s="82"/>
      <c r="H20" s="83"/>
      <c r="I20" s="392"/>
      <c r="J20" s="105">
        <f>SUM(J17:J19)</f>
        <v>0</v>
      </c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69"/>
      <c r="HK20" s="69"/>
      <c r="HL20" s="69"/>
      <c r="HM20" s="69"/>
      <c r="HN20" s="69"/>
      <c r="HO20" s="69"/>
      <c r="HP20" s="69"/>
      <c r="HQ20" s="69"/>
      <c r="HR20" s="69"/>
      <c r="HS20" s="69"/>
      <c r="HT20" s="69"/>
      <c r="HU20" s="69"/>
      <c r="HV20" s="69"/>
      <c r="HW20" s="69"/>
      <c r="HX20" s="69"/>
      <c r="HY20" s="69"/>
      <c r="HZ20" s="69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  <c r="IM20" s="69"/>
      <c r="IN20" s="69"/>
      <c r="IO20" s="69"/>
      <c r="IP20" s="69"/>
      <c r="IQ20" s="69"/>
      <c r="IR20" s="69"/>
      <c r="IS20" s="69"/>
      <c r="IT20" s="69"/>
      <c r="IU20" s="69"/>
      <c r="IV20" s="69"/>
    </row>
    <row r="21" spans="1:256" ht="16.5" customHeight="1" thickBot="1" x14ac:dyDescent="0.25">
      <c r="A21" s="547" t="s">
        <v>372</v>
      </c>
      <c r="B21" s="548"/>
      <c r="C21" s="548"/>
      <c r="D21" s="548"/>
      <c r="E21" s="548"/>
      <c r="F21" s="548"/>
      <c r="G21" s="548"/>
      <c r="H21" s="548"/>
      <c r="I21" s="548"/>
      <c r="J21" s="54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  <c r="GZ21" s="69"/>
      <c r="HA21" s="69"/>
      <c r="HB21" s="69"/>
      <c r="HC21" s="69"/>
      <c r="HD21" s="69"/>
      <c r="HE21" s="69"/>
      <c r="HF21" s="69"/>
      <c r="HG21" s="69"/>
      <c r="HH21" s="69"/>
      <c r="HI21" s="69"/>
      <c r="HJ21" s="69"/>
      <c r="HK21" s="69"/>
      <c r="HL21" s="69"/>
      <c r="HM21" s="69"/>
      <c r="HN21" s="69"/>
      <c r="HO21" s="69"/>
      <c r="HP21" s="69"/>
      <c r="HQ21" s="69"/>
      <c r="HR21" s="69"/>
      <c r="HS21" s="69"/>
      <c r="HT21" s="69"/>
      <c r="HU21" s="69"/>
      <c r="HV21" s="69"/>
      <c r="HW21" s="69"/>
      <c r="HX21" s="69"/>
      <c r="HY21" s="69"/>
      <c r="HZ21" s="69"/>
      <c r="IA21" s="69"/>
      <c r="IB21" s="69"/>
      <c r="IC21" s="69"/>
      <c r="ID21" s="69"/>
      <c r="IE21" s="69"/>
      <c r="IF21" s="69"/>
      <c r="IG21" s="69"/>
      <c r="IH21" s="69"/>
      <c r="II21" s="69"/>
      <c r="IJ21" s="69"/>
      <c r="IK21" s="69"/>
      <c r="IL21" s="69"/>
      <c r="IM21" s="69"/>
      <c r="IN21" s="69"/>
      <c r="IO21" s="69"/>
      <c r="IP21" s="69"/>
      <c r="IQ21" s="69"/>
      <c r="IR21" s="69"/>
      <c r="IS21" s="69"/>
      <c r="IT21" s="69"/>
      <c r="IU21" s="69"/>
      <c r="IV21" s="69"/>
    </row>
    <row r="22" spans="1:256" ht="15.75" customHeight="1" x14ac:dyDescent="0.2">
      <c r="A22" s="460">
        <v>3</v>
      </c>
      <c r="B22" s="62"/>
      <c r="C22" s="63">
        <v>1</v>
      </c>
      <c r="D22" s="550">
        <v>1</v>
      </c>
      <c r="E22" s="64"/>
      <c r="F22" s="65"/>
      <c r="G22" s="66"/>
      <c r="H22" s="67"/>
      <c r="I22" s="67">
        <f>G22-H22</f>
        <v>0</v>
      </c>
      <c r="J22" s="68">
        <f>I22*F22</f>
        <v>0</v>
      </c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  <c r="CV22" s="69"/>
      <c r="CW22" s="69"/>
      <c r="CX22" s="69"/>
      <c r="CY22" s="69"/>
      <c r="CZ22" s="69"/>
      <c r="DA22" s="69"/>
      <c r="DB22" s="69"/>
      <c r="DC22" s="69"/>
      <c r="DD22" s="69"/>
      <c r="DE22" s="69"/>
      <c r="DF22" s="69"/>
      <c r="DG22" s="69"/>
      <c r="DH22" s="69"/>
      <c r="DI22" s="69"/>
      <c r="DJ22" s="69"/>
      <c r="DK22" s="69"/>
      <c r="DL22" s="69"/>
      <c r="DM22" s="69"/>
      <c r="DN22" s="69"/>
      <c r="DO22" s="69"/>
      <c r="DP22" s="69"/>
      <c r="DQ22" s="69"/>
      <c r="DR22" s="69"/>
      <c r="DS22" s="69"/>
      <c r="DT22" s="69"/>
      <c r="DU22" s="69"/>
      <c r="DV22" s="69"/>
      <c r="DW22" s="69"/>
      <c r="DX22" s="69"/>
      <c r="DY22" s="69"/>
      <c r="DZ22" s="69"/>
      <c r="EA22" s="69"/>
      <c r="EB22" s="69"/>
      <c r="EC22" s="69"/>
      <c r="ED22" s="69"/>
      <c r="EE22" s="69"/>
      <c r="EF22" s="69"/>
      <c r="EG22" s="69"/>
      <c r="EH22" s="69"/>
      <c r="EI22" s="69"/>
      <c r="EJ22" s="69"/>
      <c r="EK22" s="69"/>
      <c r="EL22" s="69"/>
      <c r="EM22" s="69"/>
      <c r="EN22" s="69"/>
      <c r="EO22" s="69"/>
      <c r="EP22" s="69"/>
      <c r="EQ22" s="69"/>
      <c r="ER22" s="69"/>
      <c r="ES22" s="69"/>
      <c r="ET22" s="69"/>
      <c r="EU22" s="69"/>
      <c r="EV22" s="69"/>
      <c r="EW22" s="69"/>
      <c r="EX22" s="69"/>
      <c r="EY22" s="69"/>
      <c r="EZ22" s="69"/>
      <c r="FA22" s="69"/>
      <c r="FB22" s="69"/>
      <c r="FC22" s="69"/>
      <c r="FD22" s="69"/>
      <c r="FE22" s="69"/>
      <c r="FF22" s="69"/>
      <c r="FG22" s="69"/>
      <c r="FH22" s="69"/>
      <c r="FI22" s="69"/>
      <c r="FJ22" s="69"/>
      <c r="FK22" s="69"/>
      <c r="FL22" s="69"/>
      <c r="FM22" s="69"/>
      <c r="FN22" s="69"/>
      <c r="FO22" s="69"/>
      <c r="FP22" s="69"/>
      <c r="FQ22" s="69"/>
      <c r="FR22" s="69"/>
      <c r="FS22" s="69"/>
      <c r="FT22" s="69"/>
      <c r="FU22" s="69"/>
      <c r="FV22" s="69"/>
      <c r="FW22" s="69"/>
      <c r="FX22" s="69"/>
      <c r="FY22" s="69"/>
      <c r="FZ22" s="69"/>
      <c r="GA22" s="69"/>
      <c r="GB22" s="69"/>
      <c r="GC22" s="69"/>
      <c r="GD22" s="69"/>
      <c r="GE22" s="69"/>
      <c r="GF22" s="69"/>
      <c r="GG22" s="69"/>
      <c r="GH22" s="69"/>
      <c r="GI22" s="69"/>
      <c r="GJ22" s="69"/>
      <c r="GK22" s="69"/>
      <c r="GL22" s="69"/>
      <c r="GM22" s="69"/>
      <c r="GN22" s="69"/>
      <c r="GO22" s="69"/>
      <c r="GP22" s="69"/>
      <c r="GQ22" s="69"/>
      <c r="GR22" s="69"/>
      <c r="GS22" s="69"/>
      <c r="GT22" s="69"/>
      <c r="GU22" s="69"/>
      <c r="GV22" s="69"/>
      <c r="GW22" s="69"/>
      <c r="GX22" s="69"/>
      <c r="GY22" s="69"/>
      <c r="GZ22" s="69"/>
      <c r="HA22" s="69"/>
      <c r="HB22" s="69"/>
      <c r="HC22" s="69"/>
      <c r="HD22" s="69"/>
      <c r="HE22" s="69"/>
      <c r="HF22" s="69"/>
      <c r="HG22" s="69"/>
      <c r="HH22" s="69"/>
      <c r="HI22" s="69"/>
      <c r="HJ22" s="69"/>
      <c r="HK22" s="69"/>
      <c r="HL22" s="69"/>
      <c r="HM22" s="69"/>
      <c r="HN22" s="69"/>
      <c r="HO22" s="69"/>
      <c r="HP22" s="69"/>
      <c r="HQ22" s="69"/>
      <c r="HR22" s="69"/>
      <c r="HS22" s="69"/>
      <c r="HT22" s="69"/>
      <c r="HU22" s="69"/>
      <c r="HV22" s="69"/>
      <c r="HW22" s="69"/>
      <c r="HX22" s="69"/>
      <c r="HY22" s="69"/>
      <c r="HZ22" s="69"/>
      <c r="IA22" s="69"/>
      <c r="IB22" s="69"/>
      <c r="IC22" s="69"/>
      <c r="ID22" s="69"/>
      <c r="IE22" s="69"/>
      <c r="IF22" s="69"/>
      <c r="IG22" s="69"/>
      <c r="IH22" s="69"/>
      <c r="II22" s="69"/>
      <c r="IJ22" s="69"/>
      <c r="IK22" s="69"/>
      <c r="IL22" s="69"/>
      <c r="IM22" s="69"/>
      <c r="IN22" s="69"/>
      <c r="IO22" s="69"/>
      <c r="IP22" s="69"/>
      <c r="IQ22" s="69"/>
      <c r="IR22" s="69"/>
      <c r="IS22" s="69"/>
      <c r="IT22" s="69"/>
      <c r="IU22" s="69"/>
      <c r="IV22" s="69"/>
    </row>
    <row r="23" spans="1:256" ht="16.5" customHeight="1" x14ac:dyDescent="0.2">
      <c r="A23" s="460"/>
      <c r="B23" s="62"/>
      <c r="C23" s="71">
        <v>2</v>
      </c>
      <c r="D23" s="551"/>
      <c r="E23" s="72"/>
      <c r="F23" s="73"/>
      <c r="G23" s="377"/>
      <c r="H23" s="67">
        <v>0</v>
      </c>
      <c r="I23" s="67">
        <f>G23-H23</f>
        <v>0</v>
      </c>
      <c r="J23" s="68">
        <f>I23*F23</f>
        <v>0</v>
      </c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  <c r="IM23" s="69"/>
      <c r="IN23" s="69"/>
      <c r="IO23" s="69"/>
      <c r="IP23" s="69"/>
      <c r="IQ23" s="69"/>
      <c r="IR23" s="69"/>
      <c r="IS23" s="69"/>
      <c r="IT23" s="69"/>
      <c r="IU23" s="69"/>
      <c r="IV23" s="69"/>
    </row>
    <row r="24" spans="1:256" ht="13.5" thickBot="1" x14ac:dyDescent="0.25">
      <c r="A24" s="461"/>
      <c r="B24" s="62"/>
      <c r="C24" s="75">
        <v>3</v>
      </c>
      <c r="D24" s="552"/>
      <c r="E24" s="76"/>
      <c r="F24" s="77"/>
      <c r="G24" s="378"/>
      <c r="H24" s="67"/>
      <c r="I24" s="67"/>
      <c r="J24" s="68">
        <f>F24*G24</f>
        <v>0</v>
      </c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13.5" thickBot="1" x14ac:dyDescent="0.25">
      <c r="A25" s="78"/>
      <c r="B25" s="379" t="s">
        <v>373</v>
      </c>
      <c r="C25" s="380"/>
      <c r="D25" s="380"/>
      <c r="E25" s="381"/>
      <c r="F25" s="382"/>
      <c r="G25" s="383"/>
      <c r="H25" s="384"/>
      <c r="I25" s="385"/>
      <c r="J25" s="386">
        <f>J22+J23</f>
        <v>0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</row>
    <row r="26" spans="1:256" ht="13.5" thickBot="1" x14ac:dyDescent="0.25">
      <c r="A26" s="90"/>
      <c r="B26" s="91" t="s">
        <v>125</v>
      </c>
      <c r="C26" s="92"/>
      <c r="D26" s="92"/>
      <c r="E26" s="93"/>
      <c r="F26" s="393">
        <f>F13+F17+F22</f>
        <v>0</v>
      </c>
      <c r="G26" s="93"/>
      <c r="H26" s="94"/>
      <c r="I26" s="94"/>
      <c r="J26" s="95">
        <f>J15+J20+J25</f>
        <v>0</v>
      </c>
    </row>
    <row r="27" spans="1:256" ht="8.25" customHeight="1" x14ac:dyDescent="0.2">
      <c r="A27" s="96"/>
      <c r="F27" s="97"/>
      <c r="J27" s="98"/>
    </row>
    <row r="28" spans="1:256" ht="3.75" customHeight="1" x14ac:dyDescent="0.2">
      <c r="A28" s="99"/>
      <c r="B28" s="394"/>
      <c r="F28" s="97"/>
      <c r="J28" s="98"/>
    </row>
    <row r="29" spans="1:256" ht="15" hidden="1" x14ac:dyDescent="0.2">
      <c r="A29" s="475" t="s">
        <v>375</v>
      </c>
      <c r="B29" s="475"/>
      <c r="C29" s="475"/>
      <c r="D29" s="475"/>
      <c r="E29" s="475"/>
      <c r="F29" s="475"/>
      <c r="G29" s="475"/>
      <c r="H29" s="475"/>
      <c r="I29" s="475"/>
      <c r="J29" s="475"/>
    </row>
    <row r="30" spans="1:256" ht="18" hidden="1" customHeight="1" x14ac:dyDescent="0.2">
      <c r="A30" s="476" t="s">
        <v>376</v>
      </c>
      <c r="B30" s="476"/>
      <c r="C30" s="476"/>
      <c r="D30" s="476"/>
      <c r="E30" s="476"/>
      <c r="F30" s="476"/>
      <c r="G30" s="476"/>
      <c r="H30" s="476"/>
      <c r="I30" s="476"/>
      <c r="J30" s="476"/>
    </row>
    <row r="31" spans="1:256" hidden="1" x14ac:dyDescent="0.2">
      <c r="A31" s="342"/>
      <c r="B31" s="395" t="s">
        <v>377</v>
      </c>
      <c r="C31" s="342"/>
      <c r="D31" s="342"/>
      <c r="E31" s="342"/>
      <c r="F31" s="342"/>
      <c r="G31" s="342"/>
      <c r="H31" s="342"/>
      <c r="I31" s="342"/>
      <c r="J31" s="342"/>
    </row>
    <row r="32" spans="1:256" hidden="1" x14ac:dyDescent="0.2">
      <c r="A32" s="342"/>
      <c r="B32" s="395" t="s">
        <v>378</v>
      </c>
      <c r="C32" s="342"/>
      <c r="D32" s="342"/>
      <c r="E32" s="342"/>
      <c r="F32" s="342"/>
      <c r="G32" s="342"/>
      <c r="H32" s="342"/>
      <c r="I32" s="342"/>
      <c r="J32" s="342"/>
    </row>
    <row r="33" spans="1:256" hidden="1" x14ac:dyDescent="0.2">
      <c r="A33" s="342"/>
      <c r="B33" s="476" t="s">
        <v>379</v>
      </c>
      <c r="C33" s="476"/>
      <c r="D33" s="476"/>
      <c r="E33" s="476"/>
      <c r="F33" s="476"/>
      <c r="G33" s="476"/>
      <c r="H33" s="476"/>
      <c r="I33" s="476"/>
      <c r="J33" s="476"/>
      <c r="K33" s="396"/>
      <c r="L33" s="396"/>
      <c r="M33" s="396"/>
      <c r="N33" s="396"/>
      <c r="O33" s="396"/>
      <c r="P33" s="396"/>
      <c r="Q33" s="396"/>
      <c r="R33" s="396"/>
      <c r="S33" s="396"/>
      <c r="T33" s="396"/>
      <c r="U33" s="396"/>
      <c r="V33" s="396"/>
      <c r="W33" s="396"/>
      <c r="X33" s="396"/>
      <c r="Y33" s="396"/>
      <c r="Z33" s="396"/>
      <c r="AA33" s="396"/>
      <c r="AB33" s="396"/>
      <c r="AC33" s="396"/>
      <c r="AD33" s="396"/>
      <c r="AE33" s="396"/>
      <c r="AF33" s="396"/>
      <c r="AG33" s="396"/>
      <c r="AH33" s="396"/>
      <c r="AI33" s="396"/>
      <c r="AJ33" s="396"/>
      <c r="AK33" s="396"/>
      <c r="AL33" s="396"/>
      <c r="AM33" s="396"/>
      <c r="AN33" s="396"/>
      <c r="AO33" s="396"/>
      <c r="AP33" s="396"/>
      <c r="AQ33" s="396"/>
      <c r="AR33" s="396"/>
      <c r="AS33" s="396"/>
      <c r="AT33" s="396"/>
      <c r="AU33" s="396"/>
      <c r="AV33" s="396"/>
      <c r="AW33" s="396"/>
      <c r="AX33" s="396"/>
      <c r="AY33" s="396"/>
      <c r="AZ33" s="396"/>
      <c r="BA33" s="396"/>
      <c r="BB33" s="396"/>
      <c r="BC33" s="396"/>
      <c r="BD33" s="396"/>
      <c r="BE33" s="396"/>
      <c r="BF33" s="396"/>
      <c r="BG33" s="396"/>
      <c r="BH33" s="396"/>
      <c r="BI33" s="396"/>
      <c r="BJ33" s="396"/>
      <c r="BK33" s="396"/>
      <c r="BL33" s="396"/>
      <c r="BM33" s="396"/>
      <c r="BN33" s="396"/>
      <c r="BO33" s="396"/>
      <c r="BP33" s="396"/>
      <c r="BQ33" s="396"/>
      <c r="BR33" s="396"/>
      <c r="BS33" s="396"/>
      <c r="BT33" s="396"/>
      <c r="BU33" s="396"/>
      <c r="BV33" s="396"/>
      <c r="BW33" s="396"/>
      <c r="BX33" s="396"/>
      <c r="BY33" s="396"/>
      <c r="BZ33" s="396"/>
      <c r="CA33" s="396"/>
      <c r="CB33" s="396"/>
      <c r="CC33" s="396"/>
      <c r="CD33" s="396"/>
      <c r="CE33" s="396"/>
      <c r="CF33" s="396"/>
      <c r="CG33" s="396"/>
      <c r="CH33" s="396"/>
      <c r="CI33" s="396"/>
      <c r="CJ33" s="396"/>
      <c r="CK33" s="396"/>
      <c r="CL33" s="396"/>
      <c r="CM33" s="396"/>
      <c r="CN33" s="396"/>
      <c r="CO33" s="396"/>
      <c r="CP33" s="396"/>
      <c r="CQ33" s="396"/>
      <c r="CR33" s="396"/>
      <c r="CS33" s="396"/>
      <c r="CT33" s="396"/>
      <c r="CU33" s="396"/>
      <c r="CV33" s="396"/>
      <c r="CW33" s="396"/>
      <c r="CX33" s="396"/>
      <c r="CY33" s="396"/>
      <c r="CZ33" s="396"/>
      <c r="DA33" s="396"/>
      <c r="DB33" s="396"/>
      <c r="DC33" s="396"/>
      <c r="DD33" s="396"/>
      <c r="DE33" s="396"/>
      <c r="DF33" s="396"/>
      <c r="DG33" s="396"/>
      <c r="DH33" s="396"/>
      <c r="DI33" s="396"/>
      <c r="DJ33" s="396"/>
      <c r="DK33" s="396"/>
      <c r="DL33" s="396"/>
      <c r="DM33" s="396"/>
      <c r="DN33" s="396"/>
      <c r="DO33" s="396"/>
      <c r="DP33" s="396"/>
      <c r="DQ33" s="396"/>
      <c r="DR33" s="396"/>
      <c r="DS33" s="396"/>
      <c r="DT33" s="396"/>
      <c r="DU33" s="396"/>
      <c r="DV33" s="396"/>
      <c r="DW33" s="396"/>
      <c r="DX33" s="396"/>
      <c r="DY33" s="396"/>
      <c r="DZ33" s="396"/>
      <c r="EA33" s="396"/>
      <c r="EB33" s="396"/>
      <c r="EC33" s="396"/>
      <c r="ED33" s="396"/>
      <c r="EE33" s="396"/>
      <c r="EF33" s="396"/>
      <c r="EG33" s="396"/>
      <c r="EH33" s="396"/>
      <c r="EI33" s="396"/>
      <c r="EJ33" s="396"/>
      <c r="EK33" s="396"/>
      <c r="EL33" s="396"/>
      <c r="EM33" s="396"/>
      <c r="EN33" s="396"/>
      <c r="EO33" s="396"/>
      <c r="EP33" s="396"/>
      <c r="EQ33" s="396"/>
      <c r="ER33" s="396"/>
      <c r="ES33" s="396"/>
      <c r="ET33" s="396"/>
      <c r="EU33" s="396"/>
      <c r="EV33" s="396"/>
      <c r="EW33" s="396"/>
      <c r="EX33" s="396"/>
      <c r="EY33" s="396"/>
      <c r="EZ33" s="396"/>
      <c r="FA33" s="396"/>
      <c r="FB33" s="396"/>
      <c r="FC33" s="396"/>
      <c r="FD33" s="396"/>
      <c r="FE33" s="396"/>
      <c r="FF33" s="396"/>
      <c r="FG33" s="396"/>
      <c r="FH33" s="396"/>
      <c r="FI33" s="396"/>
      <c r="FJ33" s="396"/>
      <c r="FK33" s="396"/>
      <c r="FL33" s="396"/>
      <c r="FM33" s="396"/>
      <c r="FN33" s="396"/>
      <c r="FO33" s="396"/>
      <c r="FP33" s="396"/>
      <c r="FQ33" s="396"/>
      <c r="FR33" s="396"/>
      <c r="FS33" s="396"/>
      <c r="FT33" s="396"/>
      <c r="FU33" s="396"/>
      <c r="FV33" s="396"/>
      <c r="FW33" s="396"/>
      <c r="FX33" s="396"/>
      <c r="FY33" s="396"/>
      <c r="FZ33" s="396"/>
      <c r="GA33" s="396"/>
      <c r="GB33" s="396"/>
      <c r="GC33" s="396"/>
      <c r="GD33" s="396"/>
      <c r="GE33" s="396"/>
      <c r="GF33" s="396"/>
      <c r="GG33" s="396"/>
      <c r="GH33" s="396"/>
      <c r="GI33" s="396"/>
      <c r="GJ33" s="396"/>
      <c r="GK33" s="396"/>
      <c r="GL33" s="396"/>
      <c r="GM33" s="396"/>
      <c r="GN33" s="396"/>
      <c r="GO33" s="396"/>
      <c r="GP33" s="396"/>
      <c r="GQ33" s="396"/>
      <c r="GR33" s="396"/>
      <c r="GS33" s="396"/>
      <c r="GT33" s="396"/>
      <c r="GU33" s="396"/>
      <c r="GV33" s="396"/>
      <c r="GW33" s="396"/>
      <c r="GX33" s="396"/>
      <c r="GY33" s="396"/>
      <c r="GZ33" s="396"/>
      <c r="HA33" s="396"/>
      <c r="HB33" s="396"/>
      <c r="HC33" s="396"/>
      <c r="HD33" s="396"/>
      <c r="HE33" s="396"/>
      <c r="HF33" s="396"/>
      <c r="HG33" s="396"/>
      <c r="HH33" s="396"/>
      <c r="HI33" s="396"/>
      <c r="HJ33" s="396"/>
      <c r="HK33" s="396"/>
      <c r="HL33" s="396"/>
      <c r="HM33" s="396"/>
      <c r="HN33" s="396"/>
      <c r="HO33" s="396"/>
      <c r="HP33" s="396"/>
      <c r="HQ33" s="396"/>
      <c r="HR33" s="396"/>
      <c r="HS33" s="396"/>
      <c r="HT33" s="396"/>
      <c r="HU33" s="396"/>
      <c r="HV33" s="396"/>
      <c r="HW33" s="396"/>
      <c r="HX33" s="396"/>
      <c r="HY33" s="396"/>
      <c r="HZ33" s="396"/>
      <c r="IA33" s="396"/>
      <c r="IB33" s="396"/>
      <c r="IC33" s="396"/>
      <c r="ID33" s="396"/>
      <c r="IE33" s="396"/>
      <c r="IF33" s="396"/>
      <c r="IG33" s="396"/>
      <c r="IH33" s="396"/>
      <c r="II33" s="396"/>
      <c r="IJ33" s="396"/>
      <c r="IK33" s="396"/>
      <c r="IL33" s="396"/>
      <c r="IM33" s="396"/>
      <c r="IN33" s="396"/>
      <c r="IO33" s="396"/>
      <c r="IP33" s="396"/>
      <c r="IQ33" s="396"/>
      <c r="IR33" s="396"/>
      <c r="IS33" s="396"/>
      <c r="IT33" s="396"/>
      <c r="IU33" s="396"/>
      <c r="IV33" s="396"/>
    </row>
    <row r="34" spans="1:256" hidden="1" x14ac:dyDescent="0.2">
      <c r="A34" s="342"/>
      <c r="B34" s="476" t="s">
        <v>380</v>
      </c>
      <c r="C34" s="476"/>
      <c r="D34" s="476"/>
      <c r="E34" s="476"/>
      <c r="F34" s="476"/>
      <c r="G34" s="476"/>
      <c r="H34" s="476"/>
      <c r="I34" s="476"/>
      <c r="J34" s="476"/>
      <c r="K34" s="396"/>
      <c r="L34" s="396"/>
      <c r="M34" s="396"/>
      <c r="N34" s="396"/>
      <c r="O34" s="396"/>
      <c r="P34" s="396"/>
      <c r="Q34" s="396"/>
      <c r="R34" s="396"/>
      <c r="S34" s="396"/>
      <c r="T34" s="396"/>
      <c r="U34" s="396"/>
      <c r="V34" s="396"/>
      <c r="W34" s="396"/>
      <c r="X34" s="396"/>
      <c r="Y34" s="396"/>
      <c r="Z34" s="396"/>
      <c r="AA34" s="396"/>
      <c r="AB34" s="396"/>
      <c r="AC34" s="396"/>
      <c r="AD34" s="396"/>
      <c r="AE34" s="396"/>
      <c r="AF34" s="396"/>
      <c r="AG34" s="396"/>
      <c r="AH34" s="396"/>
      <c r="AI34" s="396"/>
      <c r="AJ34" s="396"/>
      <c r="AK34" s="396"/>
      <c r="AL34" s="396"/>
      <c r="AM34" s="396"/>
      <c r="AN34" s="396"/>
      <c r="AO34" s="396"/>
      <c r="AP34" s="396"/>
      <c r="AQ34" s="396"/>
      <c r="AR34" s="396"/>
      <c r="AS34" s="396"/>
      <c r="AT34" s="396"/>
      <c r="AU34" s="396"/>
      <c r="AV34" s="396"/>
      <c r="AW34" s="396"/>
      <c r="AX34" s="396"/>
      <c r="AY34" s="396"/>
      <c r="AZ34" s="396"/>
      <c r="BA34" s="396"/>
      <c r="BB34" s="396"/>
      <c r="BC34" s="396"/>
      <c r="BD34" s="396"/>
      <c r="BE34" s="396"/>
      <c r="BF34" s="396"/>
      <c r="BG34" s="396"/>
      <c r="BH34" s="396"/>
      <c r="BI34" s="396"/>
      <c r="BJ34" s="396"/>
      <c r="BK34" s="396"/>
      <c r="BL34" s="396"/>
      <c r="BM34" s="396"/>
      <c r="BN34" s="396"/>
      <c r="BO34" s="396"/>
      <c r="BP34" s="396"/>
      <c r="BQ34" s="396"/>
      <c r="BR34" s="396"/>
      <c r="BS34" s="396"/>
      <c r="BT34" s="396"/>
      <c r="BU34" s="396"/>
      <c r="BV34" s="396"/>
      <c r="BW34" s="396"/>
      <c r="BX34" s="396"/>
      <c r="BY34" s="396"/>
      <c r="BZ34" s="396"/>
      <c r="CA34" s="396"/>
      <c r="CB34" s="396"/>
      <c r="CC34" s="396"/>
      <c r="CD34" s="396"/>
      <c r="CE34" s="396"/>
      <c r="CF34" s="396"/>
      <c r="CG34" s="396"/>
      <c r="CH34" s="396"/>
      <c r="CI34" s="396"/>
      <c r="CJ34" s="396"/>
      <c r="CK34" s="396"/>
      <c r="CL34" s="396"/>
      <c r="CM34" s="396"/>
      <c r="CN34" s="396"/>
      <c r="CO34" s="396"/>
      <c r="CP34" s="396"/>
      <c r="CQ34" s="396"/>
      <c r="CR34" s="396"/>
      <c r="CS34" s="396"/>
      <c r="CT34" s="396"/>
      <c r="CU34" s="396"/>
      <c r="CV34" s="396"/>
      <c r="CW34" s="396"/>
      <c r="CX34" s="396"/>
      <c r="CY34" s="396"/>
      <c r="CZ34" s="396"/>
      <c r="DA34" s="396"/>
      <c r="DB34" s="396"/>
      <c r="DC34" s="396"/>
      <c r="DD34" s="396"/>
      <c r="DE34" s="396"/>
      <c r="DF34" s="396"/>
      <c r="DG34" s="396"/>
      <c r="DH34" s="396"/>
      <c r="DI34" s="396"/>
      <c r="DJ34" s="396"/>
      <c r="DK34" s="396"/>
      <c r="DL34" s="396"/>
      <c r="DM34" s="396"/>
      <c r="DN34" s="396"/>
      <c r="DO34" s="396"/>
      <c r="DP34" s="396"/>
      <c r="DQ34" s="396"/>
      <c r="DR34" s="396"/>
      <c r="DS34" s="396"/>
      <c r="DT34" s="396"/>
      <c r="DU34" s="396"/>
      <c r="DV34" s="396"/>
      <c r="DW34" s="396"/>
      <c r="DX34" s="396"/>
      <c r="DY34" s="396"/>
      <c r="DZ34" s="396"/>
      <c r="EA34" s="396"/>
      <c r="EB34" s="396"/>
      <c r="EC34" s="396"/>
      <c r="ED34" s="396"/>
      <c r="EE34" s="396"/>
      <c r="EF34" s="396"/>
      <c r="EG34" s="396"/>
      <c r="EH34" s="396"/>
      <c r="EI34" s="396"/>
      <c r="EJ34" s="396"/>
      <c r="EK34" s="396"/>
      <c r="EL34" s="396"/>
      <c r="EM34" s="396"/>
      <c r="EN34" s="396"/>
      <c r="EO34" s="396"/>
      <c r="EP34" s="396"/>
      <c r="EQ34" s="396"/>
      <c r="ER34" s="396"/>
      <c r="ES34" s="396"/>
      <c r="ET34" s="396"/>
      <c r="EU34" s="396"/>
      <c r="EV34" s="396"/>
      <c r="EW34" s="396"/>
      <c r="EX34" s="396"/>
      <c r="EY34" s="396"/>
      <c r="EZ34" s="396"/>
      <c r="FA34" s="396"/>
      <c r="FB34" s="396"/>
      <c r="FC34" s="396"/>
      <c r="FD34" s="396"/>
      <c r="FE34" s="396"/>
      <c r="FF34" s="396"/>
      <c r="FG34" s="396"/>
      <c r="FH34" s="396"/>
      <c r="FI34" s="396"/>
      <c r="FJ34" s="396"/>
      <c r="FK34" s="396"/>
      <c r="FL34" s="396"/>
      <c r="FM34" s="396"/>
      <c r="FN34" s="396"/>
      <c r="FO34" s="396"/>
      <c r="FP34" s="396"/>
      <c r="FQ34" s="396"/>
      <c r="FR34" s="396"/>
      <c r="FS34" s="396"/>
      <c r="FT34" s="396"/>
      <c r="FU34" s="396"/>
      <c r="FV34" s="396"/>
      <c r="FW34" s="396"/>
      <c r="FX34" s="396"/>
      <c r="FY34" s="396"/>
      <c r="FZ34" s="396"/>
      <c r="GA34" s="396"/>
      <c r="GB34" s="396"/>
      <c r="GC34" s="396"/>
      <c r="GD34" s="396"/>
      <c r="GE34" s="396"/>
      <c r="GF34" s="396"/>
      <c r="GG34" s="396"/>
      <c r="GH34" s="396"/>
      <c r="GI34" s="396"/>
      <c r="GJ34" s="396"/>
      <c r="GK34" s="396"/>
      <c r="GL34" s="396"/>
      <c r="GM34" s="396"/>
      <c r="GN34" s="396"/>
      <c r="GO34" s="396"/>
      <c r="GP34" s="396"/>
      <c r="GQ34" s="396"/>
      <c r="GR34" s="396"/>
      <c r="GS34" s="396"/>
      <c r="GT34" s="396"/>
      <c r="GU34" s="396"/>
      <c r="GV34" s="396"/>
      <c r="GW34" s="396"/>
      <c r="GX34" s="396"/>
      <c r="GY34" s="396"/>
      <c r="GZ34" s="396"/>
      <c r="HA34" s="396"/>
      <c r="HB34" s="396"/>
      <c r="HC34" s="396"/>
      <c r="HD34" s="396"/>
      <c r="HE34" s="396"/>
      <c r="HF34" s="396"/>
      <c r="HG34" s="396"/>
      <c r="HH34" s="396"/>
      <c r="HI34" s="396"/>
      <c r="HJ34" s="396"/>
      <c r="HK34" s="396"/>
      <c r="HL34" s="396"/>
      <c r="HM34" s="396"/>
      <c r="HN34" s="396"/>
      <c r="HO34" s="396"/>
      <c r="HP34" s="396"/>
      <c r="HQ34" s="396"/>
      <c r="HR34" s="396"/>
      <c r="HS34" s="396"/>
      <c r="HT34" s="396"/>
      <c r="HU34" s="396"/>
      <c r="HV34" s="396"/>
      <c r="HW34" s="396"/>
      <c r="HX34" s="396"/>
      <c r="HY34" s="396"/>
      <c r="HZ34" s="396"/>
      <c r="IA34" s="396"/>
      <c r="IB34" s="396"/>
      <c r="IC34" s="396"/>
      <c r="ID34" s="396"/>
      <c r="IE34" s="396"/>
      <c r="IF34" s="396"/>
      <c r="IG34" s="396"/>
      <c r="IH34" s="396"/>
      <c r="II34" s="396"/>
      <c r="IJ34" s="396"/>
      <c r="IK34" s="396"/>
      <c r="IL34" s="396"/>
      <c r="IM34" s="396"/>
      <c r="IN34" s="396"/>
      <c r="IO34" s="396"/>
      <c r="IP34" s="396"/>
      <c r="IQ34" s="396"/>
      <c r="IR34" s="396"/>
      <c r="IS34" s="396"/>
      <c r="IT34" s="396"/>
      <c r="IU34" s="396"/>
      <c r="IV34" s="396"/>
    </row>
    <row r="35" spans="1:256" ht="33" hidden="1" customHeight="1" x14ac:dyDescent="0.2">
      <c r="A35" s="476" t="s">
        <v>381</v>
      </c>
      <c r="B35" s="476"/>
      <c r="C35" s="476"/>
      <c r="D35" s="476"/>
      <c r="E35" s="476"/>
      <c r="F35" s="476"/>
      <c r="G35" s="476"/>
      <c r="H35" s="476"/>
      <c r="I35" s="476"/>
      <c r="J35" s="476"/>
    </row>
    <row r="36" spans="1:256" hidden="1" x14ac:dyDescent="0.2">
      <c r="A36" s="342"/>
      <c r="B36" s="395" t="s">
        <v>377</v>
      </c>
      <c r="C36" s="342"/>
      <c r="D36" s="342"/>
      <c r="E36" s="342"/>
      <c r="F36" s="342"/>
      <c r="G36" s="342"/>
      <c r="H36" s="342"/>
      <c r="I36" s="342"/>
      <c r="J36" s="342"/>
    </row>
    <row r="37" spans="1:256" hidden="1" x14ac:dyDescent="0.2">
      <c r="A37" s="342"/>
      <c r="B37" s="476" t="s">
        <v>382</v>
      </c>
      <c r="C37" s="476"/>
      <c r="D37" s="476"/>
      <c r="E37" s="476"/>
      <c r="F37" s="476"/>
      <c r="G37" s="476"/>
      <c r="H37" s="476"/>
      <c r="I37" s="476"/>
      <c r="J37" s="476"/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396"/>
      <c r="AK37" s="396"/>
      <c r="AL37" s="396"/>
      <c r="AM37" s="396"/>
      <c r="AN37" s="396"/>
      <c r="AO37" s="396"/>
      <c r="AP37" s="396"/>
      <c r="AQ37" s="396"/>
      <c r="AR37" s="396"/>
      <c r="AS37" s="396"/>
      <c r="AT37" s="396"/>
      <c r="AU37" s="396"/>
      <c r="AV37" s="396"/>
      <c r="AW37" s="396"/>
      <c r="AX37" s="396"/>
      <c r="AY37" s="396"/>
      <c r="AZ37" s="396"/>
      <c r="BA37" s="396"/>
      <c r="BB37" s="396"/>
      <c r="BC37" s="396"/>
      <c r="BD37" s="396"/>
      <c r="BE37" s="396"/>
      <c r="BF37" s="396"/>
      <c r="BG37" s="396"/>
      <c r="BH37" s="396"/>
      <c r="BI37" s="396"/>
      <c r="BJ37" s="396"/>
      <c r="BK37" s="396"/>
      <c r="BL37" s="396"/>
      <c r="BM37" s="396"/>
      <c r="BN37" s="396"/>
      <c r="BO37" s="396"/>
      <c r="BP37" s="396"/>
      <c r="BQ37" s="396"/>
      <c r="BR37" s="396"/>
      <c r="BS37" s="396"/>
      <c r="BT37" s="396"/>
      <c r="BU37" s="396"/>
      <c r="BV37" s="396"/>
      <c r="BW37" s="396"/>
      <c r="BX37" s="396"/>
      <c r="BY37" s="396"/>
      <c r="BZ37" s="396"/>
      <c r="CA37" s="396"/>
      <c r="CB37" s="396"/>
      <c r="CC37" s="396"/>
      <c r="CD37" s="396"/>
      <c r="CE37" s="396"/>
      <c r="CF37" s="396"/>
      <c r="CG37" s="396"/>
      <c r="CH37" s="396"/>
      <c r="CI37" s="396"/>
      <c r="CJ37" s="396"/>
      <c r="CK37" s="396"/>
      <c r="CL37" s="396"/>
      <c r="CM37" s="396"/>
      <c r="CN37" s="396"/>
      <c r="CO37" s="396"/>
      <c r="CP37" s="396"/>
      <c r="CQ37" s="396"/>
      <c r="CR37" s="396"/>
      <c r="CS37" s="396"/>
      <c r="CT37" s="396"/>
      <c r="CU37" s="396"/>
      <c r="CV37" s="396"/>
      <c r="CW37" s="396"/>
      <c r="CX37" s="396"/>
      <c r="CY37" s="396"/>
      <c r="CZ37" s="396"/>
      <c r="DA37" s="396"/>
      <c r="DB37" s="396"/>
      <c r="DC37" s="396"/>
      <c r="DD37" s="396"/>
      <c r="DE37" s="396"/>
      <c r="DF37" s="396"/>
      <c r="DG37" s="396"/>
      <c r="DH37" s="396"/>
      <c r="DI37" s="396"/>
      <c r="DJ37" s="396"/>
      <c r="DK37" s="396"/>
      <c r="DL37" s="396"/>
      <c r="DM37" s="396"/>
      <c r="DN37" s="396"/>
      <c r="DO37" s="396"/>
      <c r="DP37" s="396"/>
      <c r="DQ37" s="396"/>
      <c r="DR37" s="396"/>
      <c r="DS37" s="396"/>
      <c r="DT37" s="396"/>
      <c r="DU37" s="396"/>
      <c r="DV37" s="396"/>
      <c r="DW37" s="396"/>
      <c r="DX37" s="396"/>
      <c r="DY37" s="396"/>
      <c r="DZ37" s="396"/>
      <c r="EA37" s="396"/>
      <c r="EB37" s="396"/>
      <c r="EC37" s="396"/>
      <c r="ED37" s="396"/>
      <c r="EE37" s="396"/>
      <c r="EF37" s="396"/>
      <c r="EG37" s="396"/>
      <c r="EH37" s="396"/>
      <c r="EI37" s="396"/>
      <c r="EJ37" s="396"/>
      <c r="EK37" s="396"/>
      <c r="EL37" s="396"/>
      <c r="EM37" s="396"/>
      <c r="EN37" s="396"/>
      <c r="EO37" s="396"/>
      <c r="EP37" s="396"/>
      <c r="EQ37" s="396"/>
      <c r="ER37" s="396"/>
      <c r="ES37" s="396"/>
      <c r="ET37" s="396"/>
      <c r="EU37" s="396"/>
      <c r="EV37" s="396"/>
      <c r="EW37" s="396"/>
      <c r="EX37" s="396"/>
      <c r="EY37" s="396"/>
      <c r="EZ37" s="396"/>
      <c r="FA37" s="396"/>
      <c r="FB37" s="396"/>
      <c r="FC37" s="396"/>
      <c r="FD37" s="396"/>
      <c r="FE37" s="396"/>
      <c r="FF37" s="396"/>
      <c r="FG37" s="396"/>
      <c r="FH37" s="396"/>
      <c r="FI37" s="396"/>
      <c r="FJ37" s="396"/>
      <c r="FK37" s="396"/>
      <c r="FL37" s="396"/>
      <c r="FM37" s="396"/>
      <c r="FN37" s="396"/>
      <c r="FO37" s="396"/>
      <c r="FP37" s="396"/>
      <c r="FQ37" s="396"/>
      <c r="FR37" s="396"/>
      <c r="FS37" s="396"/>
      <c r="FT37" s="396"/>
      <c r="FU37" s="396"/>
      <c r="FV37" s="396"/>
      <c r="FW37" s="396"/>
      <c r="FX37" s="396"/>
      <c r="FY37" s="396"/>
      <c r="FZ37" s="396"/>
      <c r="GA37" s="396"/>
      <c r="GB37" s="396"/>
      <c r="GC37" s="396"/>
      <c r="GD37" s="396"/>
      <c r="GE37" s="396"/>
      <c r="GF37" s="396"/>
      <c r="GG37" s="396"/>
      <c r="GH37" s="396"/>
      <c r="GI37" s="396"/>
      <c r="GJ37" s="396"/>
      <c r="GK37" s="396"/>
      <c r="GL37" s="396"/>
      <c r="GM37" s="396"/>
      <c r="GN37" s="396"/>
      <c r="GO37" s="396"/>
      <c r="GP37" s="396"/>
      <c r="GQ37" s="396"/>
      <c r="GR37" s="396"/>
      <c r="GS37" s="396"/>
      <c r="GT37" s="396"/>
      <c r="GU37" s="396"/>
      <c r="GV37" s="396"/>
      <c r="GW37" s="396"/>
      <c r="GX37" s="396"/>
      <c r="GY37" s="396"/>
      <c r="GZ37" s="396"/>
      <c r="HA37" s="396"/>
      <c r="HB37" s="396"/>
      <c r="HC37" s="396"/>
      <c r="HD37" s="396"/>
      <c r="HE37" s="396"/>
      <c r="HF37" s="396"/>
      <c r="HG37" s="396"/>
      <c r="HH37" s="396"/>
      <c r="HI37" s="396"/>
      <c r="HJ37" s="396"/>
      <c r="HK37" s="396"/>
      <c r="HL37" s="396"/>
      <c r="HM37" s="396"/>
      <c r="HN37" s="396"/>
      <c r="HO37" s="396"/>
      <c r="HP37" s="396"/>
      <c r="HQ37" s="396"/>
      <c r="HR37" s="396"/>
      <c r="HS37" s="396"/>
      <c r="HT37" s="396"/>
      <c r="HU37" s="396"/>
      <c r="HV37" s="396"/>
      <c r="HW37" s="396"/>
      <c r="HX37" s="396"/>
      <c r="HY37" s="396"/>
      <c r="HZ37" s="396"/>
      <c r="IA37" s="396"/>
      <c r="IB37" s="396"/>
      <c r="IC37" s="396"/>
      <c r="ID37" s="396"/>
      <c r="IE37" s="396"/>
      <c r="IF37" s="396"/>
      <c r="IG37" s="396"/>
      <c r="IH37" s="396"/>
      <c r="II37" s="396"/>
      <c r="IJ37" s="396"/>
      <c r="IK37" s="396"/>
      <c r="IL37" s="396"/>
      <c r="IM37" s="396"/>
      <c r="IN37" s="396"/>
      <c r="IO37" s="396"/>
      <c r="IP37" s="396"/>
      <c r="IQ37" s="396"/>
      <c r="IR37" s="396"/>
      <c r="IS37" s="396"/>
      <c r="IT37" s="396"/>
      <c r="IU37" s="396"/>
      <c r="IV37" s="396"/>
    </row>
    <row r="38" spans="1:256" hidden="1" x14ac:dyDescent="0.2">
      <c r="A38" s="342"/>
      <c r="B38" s="476" t="s">
        <v>383</v>
      </c>
      <c r="C38" s="476"/>
      <c r="D38" s="476"/>
      <c r="E38" s="476"/>
      <c r="F38" s="476"/>
      <c r="G38" s="476"/>
      <c r="H38" s="476"/>
      <c r="I38" s="476"/>
      <c r="J38" s="476"/>
      <c r="K38" s="396"/>
      <c r="L38" s="396"/>
      <c r="M38" s="396"/>
      <c r="N38" s="396"/>
      <c r="O38" s="396"/>
      <c r="P38" s="396"/>
      <c r="Q38" s="396"/>
      <c r="R38" s="396"/>
      <c r="S38" s="396"/>
      <c r="T38" s="396"/>
      <c r="U38" s="396"/>
      <c r="V38" s="396"/>
      <c r="W38" s="396"/>
      <c r="X38" s="396"/>
      <c r="Y38" s="396"/>
      <c r="Z38" s="396"/>
      <c r="AA38" s="396"/>
      <c r="AB38" s="396"/>
      <c r="AC38" s="396"/>
      <c r="AD38" s="396"/>
      <c r="AE38" s="396"/>
      <c r="AF38" s="396"/>
      <c r="AG38" s="396"/>
      <c r="AH38" s="396"/>
      <c r="AI38" s="396"/>
      <c r="AJ38" s="396"/>
      <c r="AK38" s="396"/>
      <c r="AL38" s="396"/>
      <c r="AM38" s="396"/>
      <c r="AN38" s="396"/>
      <c r="AO38" s="396"/>
      <c r="AP38" s="396"/>
      <c r="AQ38" s="396"/>
      <c r="AR38" s="396"/>
      <c r="AS38" s="396"/>
      <c r="AT38" s="396"/>
      <c r="AU38" s="396"/>
      <c r="AV38" s="396"/>
      <c r="AW38" s="396"/>
      <c r="AX38" s="396"/>
      <c r="AY38" s="396"/>
      <c r="AZ38" s="396"/>
      <c r="BA38" s="396"/>
      <c r="BB38" s="396"/>
      <c r="BC38" s="396"/>
      <c r="BD38" s="396"/>
      <c r="BE38" s="396"/>
      <c r="BF38" s="396"/>
      <c r="BG38" s="396"/>
      <c r="BH38" s="396"/>
      <c r="BI38" s="396"/>
      <c r="BJ38" s="396"/>
      <c r="BK38" s="396"/>
      <c r="BL38" s="396"/>
      <c r="BM38" s="396"/>
      <c r="BN38" s="396"/>
      <c r="BO38" s="396"/>
      <c r="BP38" s="396"/>
      <c r="BQ38" s="396"/>
      <c r="BR38" s="396"/>
      <c r="BS38" s="396"/>
      <c r="BT38" s="396"/>
      <c r="BU38" s="396"/>
      <c r="BV38" s="396"/>
      <c r="BW38" s="396"/>
      <c r="BX38" s="396"/>
      <c r="BY38" s="396"/>
      <c r="BZ38" s="396"/>
      <c r="CA38" s="396"/>
      <c r="CB38" s="396"/>
      <c r="CC38" s="396"/>
      <c r="CD38" s="396"/>
      <c r="CE38" s="396"/>
      <c r="CF38" s="396"/>
      <c r="CG38" s="396"/>
      <c r="CH38" s="396"/>
      <c r="CI38" s="396"/>
      <c r="CJ38" s="396"/>
      <c r="CK38" s="396"/>
      <c r="CL38" s="396"/>
      <c r="CM38" s="396"/>
      <c r="CN38" s="396"/>
      <c r="CO38" s="396"/>
      <c r="CP38" s="396"/>
      <c r="CQ38" s="396"/>
      <c r="CR38" s="396"/>
      <c r="CS38" s="396"/>
      <c r="CT38" s="396"/>
      <c r="CU38" s="396"/>
      <c r="CV38" s="396"/>
      <c r="CW38" s="396"/>
      <c r="CX38" s="396"/>
      <c r="CY38" s="396"/>
      <c r="CZ38" s="396"/>
      <c r="DA38" s="396"/>
      <c r="DB38" s="396"/>
      <c r="DC38" s="396"/>
      <c r="DD38" s="396"/>
      <c r="DE38" s="396"/>
      <c r="DF38" s="396"/>
      <c r="DG38" s="396"/>
      <c r="DH38" s="396"/>
      <c r="DI38" s="396"/>
      <c r="DJ38" s="396"/>
      <c r="DK38" s="396"/>
      <c r="DL38" s="396"/>
      <c r="DM38" s="396"/>
      <c r="DN38" s="396"/>
      <c r="DO38" s="396"/>
      <c r="DP38" s="396"/>
      <c r="DQ38" s="396"/>
      <c r="DR38" s="396"/>
      <c r="DS38" s="396"/>
      <c r="DT38" s="396"/>
      <c r="DU38" s="396"/>
      <c r="DV38" s="396"/>
      <c r="DW38" s="396"/>
      <c r="DX38" s="396"/>
      <c r="DY38" s="396"/>
      <c r="DZ38" s="396"/>
      <c r="EA38" s="396"/>
      <c r="EB38" s="396"/>
      <c r="EC38" s="396"/>
      <c r="ED38" s="396"/>
      <c r="EE38" s="396"/>
      <c r="EF38" s="396"/>
      <c r="EG38" s="396"/>
      <c r="EH38" s="396"/>
      <c r="EI38" s="396"/>
      <c r="EJ38" s="396"/>
      <c r="EK38" s="396"/>
      <c r="EL38" s="396"/>
      <c r="EM38" s="396"/>
      <c r="EN38" s="396"/>
      <c r="EO38" s="396"/>
      <c r="EP38" s="396"/>
      <c r="EQ38" s="396"/>
      <c r="ER38" s="396"/>
      <c r="ES38" s="396"/>
      <c r="ET38" s="396"/>
      <c r="EU38" s="396"/>
      <c r="EV38" s="396"/>
      <c r="EW38" s="396"/>
      <c r="EX38" s="396"/>
      <c r="EY38" s="396"/>
      <c r="EZ38" s="396"/>
      <c r="FA38" s="396"/>
      <c r="FB38" s="396"/>
      <c r="FC38" s="396"/>
      <c r="FD38" s="396"/>
      <c r="FE38" s="396"/>
      <c r="FF38" s="396"/>
      <c r="FG38" s="396"/>
      <c r="FH38" s="396"/>
      <c r="FI38" s="396"/>
      <c r="FJ38" s="396"/>
      <c r="FK38" s="396"/>
      <c r="FL38" s="396"/>
      <c r="FM38" s="396"/>
      <c r="FN38" s="396"/>
      <c r="FO38" s="396"/>
      <c r="FP38" s="396"/>
      <c r="FQ38" s="396"/>
      <c r="FR38" s="396"/>
      <c r="FS38" s="396"/>
      <c r="FT38" s="396"/>
      <c r="FU38" s="396"/>
      <c r="FV38" s="396"/>
      <c r="FW38" s="396"/>
      <c r="FX38" s="396"/>
      <c r="FY38" s="396"/>
      <c r="FZ38" s="396"/>
      <c r="GA38" s="396"/>
      <c r="GB38" s="396"/>
      <c r="GC38" s="396"/>
      <c r="GD38" s="396"/>
      <c r="GE38" s="396"/>
      <c r="GF38" s="396"/>
      <c r="GG38" s="396"/>
      <c r="GH38" s="396"/>
      <c r="GI38" s="396"/>
      <c r="GJ38" s="396"/>
      <c r="GK38" s="396"/>
      <c r="GL38" s="396"/>
      <c r="GM38" s="396"/>
      <c r="GN38" s="396"/>
      <c r="GO38" s="396"/>
      <c r="GP38" s="396"/>
      <c r="GQ38" s="396"/>
      <c r="GR38" s="396"/>
      <c r="GS38" s="396"/>
      <c r="GT38" s="396"/>
      <c r="GU38" s="396"/>
      <c r="GV38" s="396"/>
      <c r="GW38" s="396"/>
      <c r="GX38" s="396"/>
      <c r="GY38" s="396"/>
      <c r="GZ38" s="396"/>
      <c r="HA38" s="396"/>
      <c r="HB38" s="396"/>
      <c r="HC38" s="396"/>
      <c r="HD38" s="396"/>
      <c r="HE38" s="396"/>
      <c r="HF38" s="396"/>
      <c r="HG38" s="396"/>
      <c r="HH38" s="396"/>
      <c r="HI38" s="396"/>
      <c r="HJ38" s="396"/>
      <c r="HK38" s="396"/>
      <c r="HL38" s="396"/>
      <c r="HM38" s="396"/>
      <c r="HN38" s="396"/>
      <c r="HO38" s="396"/>
      <c r="HP38" s="396"/>
      <c r="HQ38" s="396"/>
      <c r="HR38" s="396"/>
      <c r="HS38" s="396"/>
      <c r="HT38" s="396"/>
      <c r="HU38" s="396"/>
      <c r="HV38" s="396"/>
      <c r="HW38" s="396"/>
      <c r="HX38" s="396"/>
      <c r="HY38" s="396"/>
      <c r="HZ38" s="396"/>
      <c r="IA38" s="396"/>
      <c r="IB38" s="396"/>
      <c r="IC38" s="396"/>
      <c r="ID38" s="396"/>
      <c r="IE38" s="396"/>
      <c r="IF38" s="396"/>
      <c r="IG38" s="396"/>
      <c r="IH38" s="396"/>
      <c r="II38" s="396"/>
      <c r="IJ38" s="396"/>
      <c r="IK38" s="396"/>
      <c r="IL38" s="396"/>
      <c r="IM38" s="396"/>
      <c r="IN38" s="396"/>
      <c r="IO38" s="396"/>
      <c r="IP38" s="396"/>
      <c r="IQ38" s="396"/>
      <c r="IR38" s="396"/>
      <c r="IS38" s="396"/>
      <c r="IT38" s="396"/>
      <c r="IU38" s="396"/>
      <c r="IV38" s="396"/>
    </row>
    <row r="39" spans="1:256" hidden="1" x14ac:dyDescent="0.2">
      <c r="A39" s="342"/>
      <c r="B39" s="476" t="s">
        <v>384</v>
      </c>
      <c r="C39" s="476"/>
      <c r="D39" s="476"/>
      <c r="E39" s="476"/>
      <c r="F39" s="476"/>
      <c r="G39" s="476"/>
      <c r="H39" s="476"/>
      <c r="I39" s="476"/>
      <c r="J39" s="476"/>
      <c r="K39" s="396"/>
      <c r="L39" s="396"/>
      <c r="M39" s="396"/>
      <c r="N39" s="396"/>
      <c r="O39" s="396"/>
      <c r="P39" s="396"/>
      <c r="Q39" s="396"/>
      <c r="R39" s="396"/>
      <c r="S39" s="396"/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96"/>
      <c r="AE39" s="396"/>
      <c r="AF39" s="396"/>
      <c r="AG39" s="396"/>
      <c r="AH39" s="396"/>
      <c r="AI39" s="396"/>
      <c r="AJ39" s="396"/>
      <c r="AK39" s="396"/>
      <c r="AL39" s="396"/>
      <c r="AM39" s="396"/>
      <c r="AN39" s="396"/>
      <c r="AO39" s="396"/>
      <c r="AP39" s="396"/>
      <c r="AQ39" s="396"/>
      <c r="AR39" s="396"/>
      <c r="AS39" s="396"/>
      <c r="AT39" s="396"/>
      <c r="AU39" s="396"/>
      <c r="AV39" s="396"/>
      <c r="AW39" s="396"/>
      <c r="AX39" s="396"/>
      <c r="AY39" s="396"/>
      <c r="AZ39" s="396"/>
      <c r="BA39" s="396"/>
      <c r="BB39" s="396"/>
      <c r="BC39" s="396"/>
      <c r="BD39" s="396"/>
      <c r="BE39" s="396"/>
      <c r="BF39" s="396"/>
      <c r="BG39" s="396"/>
      <c r="BH39" s="396"/>
      <c r="BI39" s="396"/>
      <c r="BJ39" s="396"/>
      <c r="BK39" s="396"/>
      <c r="BL39" s="396"/>
      <c r="BM39" s="396"/>
      <c r="BN39" s="396"/>
      <c r="BO39" s="396"/>
      <c r="BP39" s="396"/>
      <c r="BQ39" s="396"/>
      <c r="BR39" s="396"/>
      <c r="BS39" s="396"/>
      <c r="BT39" s="396"/>
      <c r="BU39" s="396"/>
      <c r="BV39" s="396"/>
      <c r="BW39" s="396"/>
      <c r="BX39" s="396"/>
      <c r="BY39" s="396"/>
      <c r="BZ39" s="396"/>
      <c r="CA39" s="396"/>
      <c r="CB39" s="396"/>
      <c r="CC39" s="396"/>
      <c r="CD39" s="396"/>
      <c r="CE39" s="396"/>
      <c r="CF39" s="396"/>
      <c r="CG39" s="396"/>
      <c r="CH39" s="396"/>
      <c r="CI39" s="396"/>
      <c r="CJ39" s="396"/>
      <c r="CK39" s="396"/>
      <c r="CL39" s="396"/>
      <c r="CM39" s="396"/>
      <c r="CN39" s="396"/>
      <c r="CO39" s="396"/>
      <c r="CP39" s="396"/>
      <c r="CQ39" s="396"/>
      <c r="CR39" s="396"/>
      <c r="CS39" s="396"/>
      <c r="CT39" s="396"/>
      <c r="CU39" s="396"/>
      <c r="CV39" s="396"/>
      <c r="CW39" s="396"/>
      <c r="CX39" s="396"/>
      <c r="CY39" s="396"/>
      <c r="CZ39" s="396"/>
      <c r="DA39" s="396"/>
      <c r="DB39" s="396"/>
      <c r="DC39" s="396"/>
      <c r="DD39" s="396"/>
      <c r="DE39" s="396"/>
      <c r="DF39" s="396"/>
      <c r="DG39" s="396"/>
      <c r="DH39" s="396"/>
      <c r="DI39" s="396"/>
      <c r="DJ39" s="396"/>
      <c r="DK39" s="396"/>
      <c r="DL39" s="396"/>
      <c r="DM39" s="396"/>
      <c r="DN39" s="396"/>
      <c r="DO39" s="396"/>
      <c r="DP39" s="396"/>
      <c r="DQ39" s="396"/>
      <c r="DR39" s="396"/>
      <c r="DS39" s="396"/>
      <c r="DT39" s="396"/>
      <c r="DU39" s="396"/>
      <c r="DV39" s="396"/>
      <c r="DW39" s="396"/>
      <c r="DX39" s="396"/>
      <c r="DY39" s="396"/>
      <c r="DZ39" s="396"/>
      <c r="EA39" s="396"/>
      <c r="EB39" s="396"/>
      <c r="EC39" s="396"/>
      <c r="ED39" s="396"/>
      <c r="EE39" s="396"/>
      <c r="EF39" s="396"/>
      <c r="EG39" s="396"/>
      <c r="EH39" s="396"/>
      <c r="EI39" s="396"/>
      <c r="EJ39" s="396"/>
      <c r="EK39" s="396"/>
      <c r="EL39" s="396"/>
      <c r="EM39" s="396"/>
      <c r="EN39" s="396"/>
      <c r="EO39" s="396"/>
      <c r="EP39" s="396"/>
      <c r="EQ39" s="396"/>
      <c r="ER39" s="396"/>
      <c r="ES39" s="396"/>
      <c r="ET39" s="396"/>
      <c r="EU39" s="396"/>
      <c r="EV39" s="396"/>
      <c r="EW39" s="396"/>
      <c r="EX39" s="396"/>
      <c r="EY39" s="396"/>
      <c r="EZ39" s="396"/>
      <c r="FA39" s="396"/>
      <c r="FB39" s="396"/>
      <c r="FC39" s="396"/>
      <c r="FD39" s="396"/>
      <c r="FE39" s="396"/>
      <c r="FF39" s="396"/>
      <c r="FG39" s="396"/>
      <c r="FH39" s="396"/>
      <c r="FI39" s="396"/>
      <c r="FJ39" s="396"/>
      <c r="FK39" s="396"/>
      <c r="FL39" s="396"/>
      <c r="FM39" s="396"/>
      <c r="FN39" s="396"/>
      <c r="FO39" s="396"/>
      <c r="FP39" s="396"/>
      <c r="FQ39" s="396"/>
      <c r="FR39" s="396"/>
      <c r="FS39" s="396"/>
      <c r="FT39" s="396"/>
      <c r="FU39" s="396"/>
      <c r="FV39" s="396"/>
      <c r="FW39" s="396"/>
      <c r="FX39" s="396"/>
      <c r="FY39" s="396"/>
      <c r="FZ39" s="396"/>
      <c r="GA39" s="396"/>
      <c r="GB39" s="396"/>
      <c r="GC39" s="396"/>
      <c r="GD39" s="396"/>
      <c r="GE39" s="396"/>
      <c r="GF39" s="396"/>
      <c r="GG39" s="396"/>
      <c r="GH39" s="396"/>
      <c r="GI39" s="396"/>
      <c r="GJ39" s="396"/>
      <c r="GK39" s="396"/>
      <c r="GL39" s="396"/>
      <c r="GM39" s="396"/>
      <c r="GN39" s="396"/>
      <c r="GO39" s="396"/>
      <c r="GP39" s="396"/>
      <c r="GQ39" s="396"/>
      <c r="GR39" s="396"/>
      <c r="GS39" s="396"/>
      <c r="GT39" s="396"/>
      <c r="GU39" s="396"/>
      <c r="GV39" s="396"/>
      <c r="GW39" s="396"/>
      <c r="GX39" s="396"/>
      <c r="GY39" s="396"/>
      <c r="GZ39" s="396"/>
      <c r="HA39" s="396"/>
      <c r="HB39" s="396"/>
      <c r="HC39" s="396"/>
      <c r="HD39" s="396"/>
      <c r="HE39" s="396"/>
      <c r="HF39" s="396"/>
      <c r="HG39" s="396"/>
      <c r="HH39" s="396"/>
      <c r="HI39" s="396"/>
      <c r="HJ39" s="396"/>
      <c r="HK39" s="396"/>
      <c r="HL39" s="396"/>
      <c r="HM39" s="396"/>
      <c r="HN39" s="396"/>
      <c r="HO39" s="396"/>
      <c r="HP39" s="396"/>
      <c r="HQ39" s="396"/>
      <c r="HR39" s="396"/>
      <c r="HS39" s="396"/>
      <c r="HT39" s="396"/>
      <c r="HU39" s="396"/>
      <c r="HV39" s="396"/>
      <c r="HW39" s="396"/>
      <c r="HX39" s="396"/>
      <c r="HY39" s="396"/>
      <c r="HZ39" s="396"/>
      <c r="IA39" s="396"/>
      <c r="IB39" s="396"/>
      <c r="IC39" s="396"/>
      <c r="ID39" s="396"/>
      <c r="IE39" s="396"/>
      <c r="IF39" s="396"/>
      <c r="IG39" s="396"/>
      <c r="IH39" s="396"/>
      <c r="II39" s="396"/>
      <c r="IJ39" s="396"/>
      <c r="IK39" s="396"/>
      <c r="IL39" s="396"/>
      <c r="IM39" s="396"/>
      <c r="IN39" s="396"/>
      <c r="IO39" s="396"/>
      <c r="IP39" s="396"/>
      <c r="IQ39" s="396"/>
      <c r="IR39" s="396"/>
      <c r="IS39" s="396"/>
      <c r="IT39" s="396"/>
      <c r="IU39" s="396"/>
      <c r="IV39" s="396"/>
    </row>
    <row r="40" spans="1:256" ht="31.5" customHeight="1" x14ac:dyDescent="0.2">
      <c r="A40" s="556" t="s">
        <v>385</v>
      </c>
      <c r="B40" s="477"/>
      <c r="C40" s="477"/>
      <c r="D40" s="477"/>
      <c r="E40" s="477"/>
      <c r="F40" s="477"/>
      <c r="G40" s="477"/>
      <c r="H40" s="477"/>
      <c r="I40" s="477"/>
      <c r="J40" s="477"/>
    </row>
    <row r="41" spans="1:256" x14ac:dyDescent="0.2">
      <c r="J41" s="51"/>
    </row>
    <row r="42" spans="1:256" x14ac:dyDescent="0.2">
      <c r="A42" s="474" t="s">
        <v>126</v>
      </c>
      <c r="B42" s="474"/>
      <c r="C42" s="100"/>
      <c r="D42" s="100"/>
      <c r="E42" s="100"/>
      <c r="F42" s="101"/>
      <c r="G42" s="103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2"/>
      <c r="BC42" s="102"/>
      <c r="BD42" s="102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2"/>
      <c r="CA42" s="102"/>
      <c r="CB42" s="102"/>
      <c r="CC42" s="102"/>
      <c r="CD42" s="102"/>
      <c r="CE42" s="102"/>
      <c r="CF42" s="102"/>
      <c r="CG42" s="102"/>
      <c r="CH42" s="102"/>
      <c r="CI42" s="102"/>
      <c r="CJ42" s="102"/>
      <c r="CK42" s="102"/>
      <c r="CL42" s="102"/>
      <c r="CM42" s="102"/>
      <c r="CN42" s="102"/>
      <c r="CO42" s="102"/>
      <c r="CP42" s="102"/>
      <c r="CQ42" s="102"/>
      <c r="CR42" s="102"/>
      <c r="CS42" s="102"/>
      <c r="CT42" s="102"/>
      <c r="CU42" s="102"/>
      <c r="CV42" s="102"/>
      <c r="CW42" s="102"/>
      <c r="CX42" s="102"/>
      <c r="CY42" s="102"/>
      <c r="CZ42" s="102"/>
      <c r="DA42" s="102"/>
      <c r="DB42" s="102"/>
      <c r="DC42" s="102"/>
      <c r="DD42" s="102"/>
      <c r="DE42" s="102"/>
      <c r="DF42" s="102"/>
      <c r="DG42" s="102"/>
      <c r="DH42" s="102"/>
      <c r="DI42" s="102"/>
      <c r="DJ42" s="102"/>
      <c r="DK42" s="102"/>
      <c r="DL42" s="102"/>
      <c r="DM42" s="102"/>
      <c r="DN42" s="102"/>
      <c r="DO42" s="102"/>
      <c r="DP42" s="102"/>
      <c r="DQ42" s="102"/>
      <c r="DR42" s="102"/>
      <c r="DS42" s="102"/>
      <c r="DT42" s="102"/>
      <c r="DU42" s="102"/>
      <c r="DV42" s="102"/>
      <c r="DW42" s="102"/>
      <c r="DX42" s="102"/>
      <c r="DY42" s="102"/>
      <c r="DZ42" s="102"/>
      <c r="EA42" s="102"/>
      <c r="EB42" s="102"/>
      <c r="EC42" s="102"/>
      <c r="ED42" s="102"/>
      <c r="EE42" s="102"/>
      <c r="EF42" s="102"/>
      <c r="EG42" s="102"/>
      <c r="EH42" s="102"/>
      <c r="EI42" s="102"/>
      <c r="EJ42" s="102"/>
      <c r="EK42" s="102"/>
      <c r="EL42" s="102"/>
      <c r="EM42" s="102"/>
      <c r="EN42" s="102"/>
      <c r="EO42" s="102"/>
      <c r="EP42" s="102"/>
      <c r="EQ42" s="102"/>
      <c r="ER42" s="102"/>
      <c r="ES42" s="102"/>
      <c r="ET42" s="102"/>
      <c r="EU42" s="102"/>
      <c r="EV42" s="102"/>
      <c r="EW42" s="102"/>
      <c r="EX42" s="102"/>
      <c r="EY42" s="102"/>
      <c r="EZ42" s="102"/>
      <c r="FA42" s="102"/>
      <c r="FB42" s="102"/>
      <c r="FC42" s="102"/>
      <c r="FD42" s="102"/>
      <c r="FE42" s="102"/>
      <c r="FF42" s="102"/>
      <c r="FG42" s="102"/>
      <c r="FH42" s="102"/>
      <c r="FI42" s="102"/>
      <c r="FJ42" s="102"/>
      <c r="FK42" s="102"/>
      <c r="FL42" s="102"/>
      <c r="FM42" s="102"/>
      <c r="FN42" s="102"/>
      <c r="FO42" s="102"/>
      <c r="FP42" s="102"/>
      <c r="FQ42" s="102"/>
      <c r="FR42" s="102"/>
      <c r="FS42" s="102"/>
      <c r="FT42" s="102"/>
      <c r="FU42" s="102"/>
      <c r="FV42" s="102"/>
      <c r="FW42" s="102"/>
      <c r="FX42" s="102"/>
      <c r="FY42" s="102"/>
      <c r="FZ42" s="102"/>
      <c r="GA42" s="102"/>
      <c r="GB42" s="102"/>
      <c r="GC42" s="102"/>
      <c r="GD42" s="102"/>
      <c r="GE42" s="102"/>
      <c r="GF42" s="102"/>
      <c r="GG42" s="102"/>
      <c r="GH42" s="102"/>
      <c r="GI42" s="102"/>
      <c r="GJ42" s="102"/>
      <c r="GK42" s="102"/>
      <c r="GL42" s="102"/>
      <c r="GM42" s="102"/>
      <c r="GN42" s="102"/>
      <c r="GO42" s="102"/>
      <c r="GP42" s="102"/>
      <c r="GQ42" s="102"/>
      <c r="GR42" s="102"/>
      <c r="GS42" s="102"/>
      <c r="GT42" s="102"/>
      <c r="GU42" s="102"/>
      <c r="GV42" s="102"/>
      <c r="GW42" s="102"/>
      <c r="GX42" s="102"/>
      <c r="GY42" s="102"/>
      <c r="GZ42" s="102"/>
      <c r="HA42" s="102"/>
      <c r="HB42" s="102"/>
      <c r="HC42" s="102"/>
      <c r="HD42" s="102"/>
      <c r="HE42" s="102"/>
      <c r="HF42" s="102"/>
      <c r="HG42" s="102"/>
      <c r="HH42" s="102"/>
      <c r="HI42" s="102"/>
      <c r="HJ42" s="102"/>
      <c r="HK42" s="102"/>
      <c r="HL42" s="102"/>
      <c r="HM42" s="102"/>
      <c r="HN42" s="102"/>
      <c r="HO42" s="102"/>
      <c r="HP42" s="102"/>
      <c r="HQ42" s="102"/>
      <c r="HR42" s="102"/>
      <c r="HS42" s="102"/>
      <c r="HT42" s="102"/>
      <c r="HU42" s="102"/>
      <c r="HV42" s="102"/>
      <c r="HW42" s="102"/>
      <c r="HX42" s="102"/>
      <c r="HY42" s="102"/>
      <c r="HZ42" s="102"/>
      <c r="IA42" s="102"/>
      <c r="IB42" s="102"/>
      <c r="IC42" s="102"/>
      <c r="ID42" s="102"/>
      <c r="IE42" s="102"/>
      <c r="IF42" s="102"/>
      <c r="IG42" s="102"/>
      <c r="IH42" s="102"/>
      <c r="II42" s="102"/>
      <c r="IJ42" s="102"/>
      <c r="IK42" s="102"/>
      <c r="IL42" s="102"/>
      <c r="IM42" s="102"/>
      <c r="IN42" s="102"/>
      <c r="IO42" s="102"/>
      <c r="IP42" s="102"/>
      <c r="IQ42" s="102"/>
      <c r="IR42" s="102"/>
      <c r="IS42" s="102"/>
      <c r="IT42" s="102"/>
      <c r="IU42" s="102"/>
      <c r="IV42" s="102"/>
    </row>
    <row r="43" spans="1:256" x14ac:dyDescent="0.2">
      <c r="A43" s="101"/>
      <c r="B43" s="101"/>
      <c r="C43" s="101"/>
      <c r="D43" s="101"/>
      <c r="E43" s="101"/>
      <c r="F43" s="101"/>
      <c r="G43" s="100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2"/>
      <c r="CP43" s="102"/>
      <c r="CQ43" s="102"/>
      <c r="CR43" s="102"/>
      <c r="CS43" s="102"/>
      <c r="CT43" s="102"/>
      <c r="CU43" s="102"/>
      <c r="CV43" s="102"/>
      <c r="CW43" s="102"/>
      <c r="CX43" s="102"/>
      <c r="CY43" s="102"/>
      <c r="CZ43" s="102"/>
      <c r="DA43" s="102"/>
      <c r="DB43" s="102"/>
      <c r="DC43" s="102"/>
      <c r="DD43" s="102"/>
      <c r="DE43" s="102"/>
      <c r="DF43" s="102"/>
      <c r="DG43" s="102"/>
      <c r="DH43" s="102"/>
      <c r="DI43" s="102"/>
      <c r="DJ43" s="102"/>
      <c r="DK43" s="102"/>
      <c r="DL43" s="102"/>
      <c r="DM43" s="102"/>
      <c r="DN43" s="102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2"/>
      <c r="DZ43" s="102"/>
      <c r="EA43" s="102"/>
      <c r="EB43" s="102"/>
      <c r="EC43" s="102"/>
      <c r="ED43" s="102"/>
      <c r="EE43" s="102"/>
      <c r="EF43" s="102"/>
      <c r="EG43" s="102"/>
      <c r="EH43" s="102"/>
      <c r="EI43" s="102"/>
      <c r="EJ43" s="102"/>
      <c r="EK43" s="102"/>
      <c r="EL43" s="102"/>
      <c r="EM43" s="102"/>
      <c r="EN43" s="102"/>
      <c r="EO43" s="102"/>
      <c r="EP43" s="102"/>
      <c r="EQ43" s="102"/>
      <c r="ER43" s="102"/>
      <c r="ES43" s="102"/>
      <c r="ET43" s="102"/>
      <c r="EU43" s="102"/>
      <c r="EV43" s="102"/>
      <c r="EW43" s="102"/>
      <c r="EX43" s="102"/>
      <c r="EY43" s="102"/>
      <c r="EZ43" s="102"/>
      <c r="FA43" s="102"/>
      <c r="FB43" s="102"/>
      <c r="FC43" s="102"/>
      <c r="FD43" s="102"/>
      <c r="FE43" s="102"/>
      <c r="FF43" s="102"/>
      <c r="FG43" s="102"/>
      <c r="FH43" s="102"/>
      <c r="FI43" s="102"/>
      <c r="FJ43" s="102"/>
      <c r="FK43" s="102"/>
      <c r="FL43" s="102"/>
      <c r="FM43" s="102"/>
      <c r="FN43" s="102"/>
      <c r="FO43" s="102"/>
      <c r="FP43" s="102"/>
      <c r="FQ43" s="102"/>
      <c r="FR43" s="102"/>
      <c r="FS43" s="102"/>
      <c r="FT43" s="102"/>
      <c r="FU43" s="102"/>
      <c r="FV43" s="102"/>
      <c r="FW43" s="102"/>
      <c r="FX43" s="102"/>
      <c r="FY43" s="102"/>
      <c r="FZ43" s="102"/>
      <c r="GA43" s="102"/>
      <c r="GB43" s="102"/>
      <c r="GC43" s="102"/>
      <c r="GD43" s="102"/>
      <c r="GE43" s="102"/>
      <c r="GF43" s="102"/>
      <c r="GG43" s="102"/>
      <c r="GH43" s="102"/>
      <c r="GI43" s="102"/>
      <c r="GJ43" s="102"/>
      <c r="GK43" s="102"/>
      <c r="GL43" s="102"/>
      <c r="GM43" s="102"/>
      <c r="GN43" s="102"/>
      <c r="GO43" s="102"/>
      <c r="GP43" s="102"/>
      <c r="GQ43" s="102"/>
      <c r="GR43" s="102"/>
      <c r="GS43" s="102"/>
      <c r="GT43" s="102"/>
      <c r="GU43" s="102"/>
      <c r="GV43" s="102"/>
      <c r="GW43" s="102"/>
      <c r="GX43" s="102"/>
      <c r="GY43" s="102"/>
      <c r="GZ43" s="102"/>
      <c r="HA43" s="102"/>
      <c r="HB43" s="102"/>
      <c r="HC43" s="102"/>
      <c r="HD43" s="102"/>
      <c r="HE43" s="102"/>
      <c r="HF43" s="102"/>
      <c r="HG43" s="102"/>
      <c r="HH43" s="102"/>
      <c r="HI43" s="102"/>
      <c r="HJ43" s="102"/>
      <c r="HK43" s="102"/>
      <c r="HL43" s="102"/>
      <c r="HM43" s="102"/>
      <c r="HN43" s="102"/>
      <c r="HO43" s="102"/>
      <c r="HP43" s="102"/>
      <c r="HQ43" s="102"/>
      <c r="HR43" s="102"/>
      <c r="HS43" s="102"/>
      <c r="HT43" s="102"/>
      <c r="HU43" s="102"/>
      <c r="HV43" s="102"/>
      <c r="HW43" s="102"/>
      <c r="HX43" s="102"/>
      <c r="HY43" s="102"/>
      <c r="HZ43" s="102"/>
      <c r="IA43" s="102"/>
      <c r="IB43" s="102"/>
      <c r="IC43" s="102"/>
      <c r="ID43" s="102"/>
      <c r="IE43" s="102"/>
      <c r="IF43" s="102"/>
      <c r="IG43" s="102"/>
      <c r="IH43" s="102"/>
      <c r="II43" s="102"/>
      <c r="IJ43" s="102"/>
      <c r="IK43" s="102"/>
      <c r="IL43" s="102"/>
      <c r="IM43" s="102"/>
      <c r="IN43" s="102"/>
      <c r="IO43" s="102"/>
      <c r="IP43" s="102"/>
      <c r="IQ43" s="102"/>
      <c r="IR43" s="102"/>
      <c r="IS43" s="102"/>
      <c r="IT43" s="102"/>
      <c r="IU43" s="102"/>
      <c r="IV43" s="102"/>
    </row>
    <row r="44" spans="1:256" x14ac:dyDescent="0.2">
      <c r="A44" s="104"/>
      <c r="J44" s="51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51"/>
  <sheetViews>
    <sheetView showGridLines="0" view="pageBreakPreview" topLeftCell="A133" zoomScale="70" zoomScaleNormal="100" zoomScaleSheetLayoutView="70" workbookViewId="0">
      <selection activeCell="D171" sqref="D171"/>
    </sheetView>
  </sheetViews>
  <sheetFormatPr defaultRowHeight="16.5" x14ac:dyDescent="0.2"/>
  <cols>
    <col min="1" max="1" width="7.5703125" style="107" customWidth="1"/>
    <col min="2" max="2" width="16.42578125" style="107" customWidth="1"/>
    <col min="3" max="3" width="76.42578125" style="109" customWidth="1"/>
    <col min="4" max="4" width="11.85546875" style="107" customWidth="1"/>
    <col min="5" max="5" width="12.28515625" style="107" customWidth="1"/>
    <col min="6" max="6" width="13.5703125" style="110" customWidth="1"/>
    <col min="7" max="7" width="13.42578125" style="110" customWidth="1"/>
    <col min="8" max="8" width="12.28515625" style="107" customWidth="1"/>
    <col min="9" max="9" width="13.140625" style="110" customWidth="1"/>
    <col min="10" max="10" width="13.42578125" style="116" customWidth="1"/>
    <col min="11" max="11" width="10.7109375" style="21" customWidth="1"/>
    <col min="12" max="16384" width="9.140625" style="2"/>
  </cols>
  <sheetData>
    <row r="1" spans="1:11" x14ac:dyDescent="0.2">
      <c r="B1" s="108"/>
      <c r="J1" s="13" t="s">
        <v>348</v>
      </c>
    </row>
    <row r="2" spans="1:11" x14ac:dyDescent="0.2">
      <c r="A2" s="489" t="s">
        <v>35</v>
      </c>
      <c r="B2" s="489"/>
      <c r="C2" s="489"/>
      <c r="D2" s="489"/>
      <c r="E2" s="489"/>
      <c r="F2" s="489"/>
      <c r="G2" s="489"/>
      <c r="H2" s="489"/>
      <c r="I2" s="489"/>
      <c r="J2" s="489"/>
    </row>
    <row r="3" spans="1:11" ht="16.5" customHeight="1" x14ac:dyDescent="0.2">
      <c r="B3" s="111" t="s">
        <v>17</v>
      </c>
      <c r="C3" s="48" t="s">
        <v>258</v>
      </c>
      <c r="D3" s="330"/>
      <c r="E3" s="112"/>
      <c r="F3" s="112"/>
      <c r="G3" s="112"/>
      <c r="H3" s="112"/>
      <c r="I3" s="111"/>
      <c r="J3" s="112"/>
    </row>
    <row r="4" spans="1:11" x14ac:dyDescent="0.2">
      <c r="B4" s="111" t="s">
        <v>18</v>
      </c>
      <c r="C4" s="332" t="s">
        <v>311</v>
      </c>
      <c r="D4" s="113"/>
      <c r="E4" s="114"/>
      <c r="F4" s="114"/>
      <c r="G4" s="114"/>
      <c r="H4" s="114"/>
      <c r="I4" s="115"/>
      <c r="J4" s="114"/>
    </row>
    <row r="5" spans="1:11" ht="17.25" thickBot="1" x14ac:dyDescent="0.25"/>
    <row r="6" spans="1:11" ht="17.25" thickBot="1" x14ac:dyDescent="0.25">
      <c r="A6" s="490" t="s">
        <v>15</v>
      </c>
      <c r="B6" s="493" t="s">
        <v>36</v>
      </c>
      <c r="C6" s="493" t="s">
        <v>37</v>
      </c>
      <c r="D6" s="496" t="s">
        <v>21</v>
      </c>
      <c r="E6" s="499" t="s">
        <v>38</v>
      </c>
      <c r="F6" s="500"/>
      <c r="G6" s="500"/>
      <c r="H6" s="500"/>
      <c r="I6" s="500"/>
      <c r="J6" s="501"/>
    </row>
    <row r="7" spans="1:11" x14ac:dyDescent="0.2">
      <c r="A7" s="491"/>
      <c r="B7" s="494"/>
      <c r="C7" s="494"/>
      <c r="D7" s="497"/>
      <c r="E7" s="502" t="s">
        <v>40</v>
      </c>
      <c r="F7" s="493"/>
      <c r="G7" s="503"/>
      <c r="H7" s="502" t="s">
        <v>39</v>
      </c>
      <c r="I7" s="493"/>
      <c r="J7" s="503"/>
    </row>
    <row r="8" spans="1:11" ht="33.75" thickBot="1" x14ac:dyDescent="0.25">
      <c r="A8" s="492"/>
      <c r="B8" s="495"/>
      <c r="C8" s="495"/>
      <c r="D8" s="498"/>
      <c r="E8" s="117" t="s">
        <v>20</v>
      </c>
      <c r="F8" s="331" t="s">
        <v>41</v>
      </c>
      <c r="G8" s="118" t="s">
        <v>42</v>
      </c>
      <c r="H8" s="326" t="s">
        <v>20</v>
      </c>
      <c r="I8" s="327" t="s">
        <v>43</v>
      </c>
      <c r="J8" s="328" t="s">
        <v>42</v>
      </c>
    </row>
    <row r="9" spans="1:11" ht="17.25" thickBot="1" x14ac:dyDescent="0.25">
      <c r="A9" s="329">
        <v>1</v>
      </c>
      <c r="B9" s="119">
        <v>2</v>
      </c>
      <c r="C9" s="119">
        <v>3</v>
      </c>
      <c r="D9" s="120">
        <v>4</v>
      </c>
      <c r="E9" s="121">
        <v>5</v>
      </c>
      <c r="F9" s="119">
        <v>6</v>
      </c>
      <c r="G9" s="122">
        <v>7</v>
      </c>
      <c r="H9" s="123">
        <v>8</v>
      </c>
      <c r="I9" s="119">
        <v>9</v>
      </c>
      <c r="J9" s="122">
        <v>10</v>
      </c>
    </row>
    <row r="10" spans="1:11" x14ac:dyDescent="0.2">
      <c r="A10" s="124">
        <v>1</v>
      </c>
      <c r="B10" s="335" t="s">
        <v>129</v>
      </c>
      <c r="C10" s="336" t="s">
        <v>168</v>
      </c>
      <c r="D10" s="337" t="s">
        <v>22</v>
      </c>
      <c r="E10" s="333"/>
      <c r="F10" s="334"/>
      <c r="G10" s="125"/>
      <c r="H10" s="338">
        <v>9.5999999999999992E-3</v>
      </c>
      <c r="I10" s="339">
        <v>74465.09</v>
      </c>
      <c r="J10" s="125">
        <f>H10*I10</f>
        <v>715</v>
      </c>
      <c r="K10" s="2"/>
    </row>
    <row r="11" spans="1:11" x14ac:dyDescent="0.2">
      <c r="A11" s="124">
        <v>2</v>
      </c>
      <c r="B11" s="335" t="s">
        <v>145</v>
      </c>
      <c r="C11" s="336" t="s">
        <v>169</v>
      </c>
      <c r="D11" s="337" t="s">
        <v>22</v>
      </c>
      <c r="E11" s="333"/>
      <c r="F11" s="334"/>
      <c r="G11" s="126"/>
      <c r="H11" s="338">
        <v>3.8999999999999998E-3</v>
      </c>
      <c r="I11" s="339">
        <v>108999.58</v>
      </c>
      <c r="J11" s="126">
        <f>H11*I11</f>
        <v>425</v>
      </c>
      <c r="K11" s="2"/>
    </row>
    <row r="12" spans="1:11" x14ac:dyDescent="0.2">
      <c r="A12" s="124">
        <v>3</v>
      </c>
      <c r="B12" s="335" t="s">
        <v>260</v>
      </c>
      <c r="C12" s="336" t="s">
        <v>261</v>
      </c>
      <c r="D12" s="337" t="s">
        <v>22</v>
      </c>
      <c r="E12" s="333"/>
      <c r="F12" s="334"/>
      <c r="G12" s="126"/>
      <c r="H12" s="338">
        <v>2.0000000000000001E-4</v>
      </c>
      <c r="I12" s="339">
        <v>137304.69</v>
      </c>
      <c r="J12" s="126">
        <f t="shared" ref="J12:J142" si="0">H12*I12</f>
        <v>27</v>
      </c>
      <c r="K12" s="2"/>
    </row>
    <row r="13" spans="1:11" x14ac:dyDescent="0.2">
      <c r="A13" s="124">
        <v>4</v>
      </c>
      <c r="B13" s="335" t="s">
        <v>44</v>
      </c>
      <c r="C13" s="336" t="s">
        <v>262</v>
      </c>
      <c r="D13" s="337" t="s">
        <v>23</v>
      </c>
      <c r="E13" s="333"/>
      <c r="F13" s="334"/>
      <c r="G13" s="126"/>
      <c r="H13" s="338">
        <v>8.1273999999999997</v>
      </c>
      <c r="I13" s="339">
        <v>47.09</v>
      </c>
      <c r="J13" s="126">
        <f t="shared" si="0"/>
        <v>383</v>
      </c>
      <c r="K13" s="2"/>
    </row>
    <row r="14" spans="1:11" x14ac:dyDescent="0.2">
      <c r="A14" s="124">
        <v>5</v>
      </c>
      <c r="B14" s="335" t="s">
        <v>44</v>
      </c>
      <c r="C14" s="336" t="s">
        <v>262</v>
      </c>
      <c r="D14" s="337" t="s">
        <v>23</v>
      </c>
      <c r="E14" s="333"/>
      <c r="F14" s="334"/>
      <c r="G14" s="126"/>
      <c r="H14" s="338">
        <v>0.77</v>
      </c>
      <c r="I14" s="339">
        <v>47.09</v>
      </c>
      <c r="J14" s="126">
        <f t="shared" si="0"/>
        <v>36</v>
      </c>
      <c r="K14" s="2"/>
    </row>
    <row r="15" spans="1:11" x14ac:dyDescent="0.2">
      <c r="A15" s="124">
        <v>6</v>
      </c>
      <c r="B15" s="335" t="s">
        <v>146</v>
      </c>
      <c r="C15" s="336" t="s">
        <v>147</v>
      </c>
      <c r="D15" s="337" t="s">
        <v>22</v>
      </c>
      <c r="E15" s="333"/>
      <c r="F15" s="334"/>
      <c r="G15" s="126"/>
      <c r="H15" s="338">
        <v>1.1000000000000001E-3</v>
      </c>
      <c r="I15" s="339">
        <v>80297.03</v>
      </c>
      <c r="J15" s="126">
        <f t="shared" si="0"/>
        <v>88</v>
      </c>
      <c r="K15" s="2"/>
    </row>
    <row r="16" spans="1:11" x14ac:dyDescent="0.2">
      <c r="A16" s="124">
        <v>7</v>
      </c>
      <c r="B16" s="335" t="s">
        <v>170</v>
      </c>
      <c r="C16" s="336" t="s">
        <v>171</v>
      </c>
      <c r="D16" s="337" t="s">
        <v>22</v>
      </c>
      <c r="E16" s="333"/>
      <c r="F16" s="334"/>
      <c r="G16" s="126"/>
      <c r="H16" s="338">
        <v>4.7999999999999996E-3</v>
      </c>
      <c r="I16" s="339">
        <v>44614.41</v>
      </c>
      <c r="J16" s="126">
        <f t="shared" si="0"/>
        <v>214</v>
      </c>
      <c r="K16" s="2"/>
    </row>
    <row r="17" spans="1:11" x14ac:dyDescent="0.2">
      <c r="A17" s="124">
        <v>8</v>
      </c>
      <c r="B17" s="335" t="s">
        <v>172</v>
      </c>
      <c r="C17" s="336" t="s">
        <v>173</v>
      </c>
      <c r="D17" s="337" t="s">
        <v>22</v>
      </c>
      <c r="E17" s="333"/>
      <c r="F17" s="334"/>
      <c r="G17" s="126"/>
      <c r="H17" s="338">
        <v>1.6799999999999999E-2</v>
      </c>
      <c r="I17" s="339">
        <v>4093.86</v>
      </c>
      <c r="J17" s="126">
        <f t="shared" si="0"/>
        <v>69</v>
      </c>
      <c r="K17" s="2"/>
    </row>
    <row r="18" spans="1:11" x14ac:dyDescent="0.2">
      <c r="A18" s="124">
        <v>9</v>
      </c>
      <c r="B18" s="335" t="s">
        <v>59</v>
      </c>
      <c r="C18" s="336" t="s">
        <v>174</v>
      </c>
      <c r="D18" s="337" t="s">
        <v>22</v>
      </c>
      <c r="E18" s="333"/>
      <c r="F18" s="334"/>
      <c r="G18" s="126"/>
      <c r="H18" s="338">
        <v>3.3E-3</v>
      </c>
      <c r="I18" s="339">
        <v>33764.1</v>
      </c>
      <c r="J18" s="126">
        <f t="shared" si="0"/>
        <v>111</v>
      </c>
      <c r="K18" s="2"/>
    </row>
    <row r="19" spans="1:11" x14ac:dyDescent="0.2">
      <c r="A19" s="124">
        <v>10</v>
      </c>
      <c r="B19" s="335" t="s">
        <v>148</v>
      </c>
      <c r="C19" s="336" t="s">
        <v>175</v>
      </c>
      <c r="D19" s="337" t="s">
        <v>22</v>
      </c>
      <c r="E19" s="333"/>
      <c r="F19" s="334"/>
      <c r="G19" s="126"/>
      <c r="H19" s="338">
        <v>6.9999999999999999E-4</v>
      </c>
      <c r="I19" s="339">
        <v>56816.84</v>
      </c>
      <c r="J19" s="126">
        <f t="shared" si="0"/>
        <v>40</v>
      </c>
      <c r="K19" s="2"/>
    </row>
    <row r="20" spans="1:11" x14ac:dyDescent="0.2">
      <c r="A20" s="124">
        <v>11</v>
      </c>
      <c r="B20" s="335" t="s">
        <v>60</v>
      </c>
      <c r="C20" s="336" t="s">
        <v>176</v>
      </c>
      <c r="D20" s="337" t="s">
        <v>22</v>
      </c>
      <c r="E20" s="333"/>
      <c r="F20" s="334"/>
      <c r="G20" s="126"/>
      <c r="H20" s="338">
        <v>6.1999999999999998E-3</v>
      </c>
      <c r="I20" s="339">
        <v>40000</v>
      </c>
      <c r="J20" s="126">
        <f t="shared" si="0"/>
        <v>248</v>
      </c>
      <c r="K20" s="2"/>
    </row>
    <row r="21" spans="1:11" x14ac:dyDescent="0.2">
      <c r="A21" s="124">
        <v>12</v>
      </c>
      <c r="B21" s="335" t="s">
        <v>45</v>
      </c>
      <c r="C21" s="336" t="s">
        <v>263</v>
      </c>
      <c r="D21" s="337" t="s">
        <v>22</v>
      </c>
      <c r="E21" s="333"/>
      <c r="F21" s="334"/>
      <c r="G21" s="126"/>
      <c r="H21" s="338">
        <v>2.53E-2</v>
      </c>
      <c r="I21" s="339">
        <v>51280.93</v>
      </c>
      <c r="J21" s="126">
        <f t="shared" si="0"/>
        <v>1297</v>
      </c>
      <c r="K21" s="2"/>
    </row>
    <row r="22" spans="1:11" x14ac:dyDescent="0.2">
      <c r="A22" s="124">
        <v>13</v>
      </c>
      <c r="B22" s="335" t="s">
        <v>46</v>
      </c>
      <c r="C22" s="336" t="s">
        <v>177</v>
      </c>
      <c r="D22" s="337" t="s">
        <v>22</v>
      </c>
      <c r="E22" s="333"/>
      <c r="F22" s="334"/>
      <c r="G22" s="126"/>
      <c r="H22" s="338">
        <v>2E-3</v>
      </c>
      <c r="I22" s="339">
        <v>130000</v>
      </c>
      <c r="J22" s="126">
        <f t="shared" si="0"/>
        <v>260</v>
      </c>
      <c r="K22" s="2"/>
    </row>
    <row r="23" spans="1:11" x14ac:dyDescent="0.2">
      <c r="A23" s="124">
        <v>14</v>
      </c>
      <c r="B23" s="335" t="s">
        <v>130</v>
      </c>
      <c r="C23" s="336" t="s">
        <v>178</v>
      </c>
      <c r="D23" s="337" t="s">
        <v>22</v>
      </c>
      <c r="E23" s="333"/>
      <c r="F23" s="334"/>
      <c r="G23" s="126"/>
      <c r="H23" s="338">
        <v>4.4000000000000003E-3</v>
      </c>
      <c r="I23" s="339">
        <v>130000</v>
      </c>
      <c r="J23" s="126">
        <f t="shared" si="0"/>
        <v>572</v>
      </c>
      <c r="K23" s="2"/>
    </row>
    <row r="24" spans="1:11" x14ac:dyDescent="0.2">
      <c r="A24" s="124">
        <v>15</v>
      </c>
      <c r="B24" s="335" t="s">
        <v>179</v>
      </c>
      <c r="C24" s="336" t="s">
        <v>180</v>
      </c>
      <c r="D24" s="337" t="s">
        <v>22</v>
      </c>
      <c r="E24" s="333"/>
      <c r="F24" s="334"/>
      <c r="G24" s="126"/>
      <c r="H24" s="338">
        <v>2.3999999999999998E-3</v>
      </c>
      <c r="I24" s="339">
        <v>130000</v>
      </c>
      <c r="J24" s="126">
        <f t="shared" si="0"/>
        <v>312</v>
      </c>
      <c r="K24" s="2"/>
    </row>
    <row r="25" spans="1:11" x14ac:dyDescent="0.2">
      <c r="A25" s="124">
        <v>16</v>
      </c>
      <c r="B25" s="335" t="s">
        <v>61</v>
      </c>
      <c r="C25" s="336" t="s">
        <v>181</v>
      </c>
      <c r="D25" s="337" t="s">
        <v>22</v>
      </c>
      <c r="E25" s="333"/>
      <c r="F25" s="334"/>
      <c r="G25" s="126"/>
      <c r="H25" s="338">
        <v>0.01</v>
      </c>
      <c r="I25" s="339">
        <v>130000</v>
      </c>
      <c r="J25" s="126">
        <f t="shared" si="0"/>
        <v>1300</v>
      </c>
      <c r="K25" s="2"/>
    </row>
    <row r="26" spans="1:11" x14ac:dyDescent="0.2">
      <c r="A26" s="124">
        <v>17</v>
      </c>
      <c r="B26" s="335" t="s">
        <v>131</v>
      </c>
      <c r="C26" s="336" t="s">
        <v>323</v>
      </c>
      <c r="D26" s="337" t="s">
        <v>22</v>
      </c>
      <c r="E26" s="333"/>
      <c r="F26" s="334"/>
      <c r="G26" s="126"/>
      <c r="H26" s="338">
        <v>2.58E-2</v>
      </c>
      <c r="I26" s="339">
        <v>130000</v>
      </c>
      <c r="J26" s="126">
        <f t="shared" si="0"/>
        <v>3354</v>
      </c>
      <c r="K26" s="2"/>
    </row>
    <row r="27" spans="1:11" x14ac:dyDescent="0.2">
      <c r="A27" s="124">
        <v>18</v>
      </c>
      <c r="B27" s="335" t="s">
        <v>131</v>
      </c>
      <c r="C27" s="336" t="s">
        <v>323</v>
      </c>
      <c r="D27" s="337" t="s">
        <v>22</v>
      </c>
      <c r="E27" s="333"/>
      <c r="F27" s="334"/>
      <c r="G27" s="126"/>
      <c r="H27" s="338">
        <v>1.0200000000000001E-2</v>
      </c>
      <c r="I27" s="339">
        <v>130000</v>
      </c>
      <c r="J27" s="126">
        <f t="shared" si="0"/>
        <v>1326</v>
      </c>
      <c r="K27" s="2"/>
    </row>
    <row r="28" spans="1:11" x14ac:dyDescent="0.2">
      <c r="A28" s="124">
        <v>19</v>
      </c>
      <c r="B28" s="335" t="s">
        <v>182</v>
      </c>
      <c r="C28" s="336" t="s">
        <v>183</v>
      </c>
      <c r="D28" s="337" t="s">
        <v>22</v>
      </c>
      <c r="E28" s="333"/>
      <c r="F28" s="334"/>
      <c r="G28" s="126"/>
      <c r="H28" s="338">
        <v>1.04E-2</v>
      </c>
      <c r="I28" s="339">
        <v>130000</v>
      </c>
      <c r="J28" s="126">
        <f t="shared" si="0"/>
        <v>1352</v>
      </c>
      <c r="K28" s="2"/>
    </row>
    <row r="29" spans="1:11" x14ac:dyDescent="0.2">
      <c r="A29" s="124">
        <v>20</v>
      </c>
      <c r="B29" s="335" t="s">
        <v>62</v>
      </c>
      <c r="C29" s="336" t="s">
        <v>184</v>
      </c>
      <c r="D29" s="337" t="s">
        <v>22</v>
      </c>
      <c r="E29" s="333"/>
      <c r="F29" s="334"/>
      <c r="G29" s="126"/>
      <c r="H29" s="338">
        <v>1.84E-2</v>
      </c>
      <c r="I29" s="339">
        <v>130000</v>
      </c>
      <c r="J29" s="126">
        <f t="shared" si="0"/>
        <v>2392</v>
      </c>
      <c r="K29" s="2"/>
    </row>
    <row r="30" spans="1:11" x14ac:dyDescent="0.2">
      <c r="A30" s="124">
        <v>21</v>
      </c>
      <c r="B30" s="335" t="s">
        <v>185</v>
      </c>
      <c r="C30" s="336" t="s">
        <v>186</v>
      </c>
      <c r="D30" s="337" t="s">
        <v>22</v>
      </c>
      <c r="E30" s="333"/>
      <c r="F30" s="334"/>
      <c r="G30" s="126"/>
      <c r="H30" s="338">
        <v>2.0000000000000001E-4</v>
      </c>
      <c r="I30" s="339">
        <v>130000</v>
      </c>
      <c r="J30" s="126">
        <f t="shared" si="0"/>
        <v>26</v>
      </c>
      <c r="K30" s="2"/>
    </row>
    <row r="31" spans="1:11" x14ac:dyDescent="0.2">
      <c r="A31" s="124">
        <v>22</v>
      </c>
      <c r="B31" s="335" t="s">
        <v>47</v>
      </c>
      <c r="C31" s="336" t="s">
        <v>117</v>
      </c>
      <c r="D31" s="337" t="s">
        <v>23</v>
      </c>
      <c r="E31" s="333"/>
      <c r="F31" s="334"/>
      <c r="G31" s="126"/>
      <c r="H31" s="338">
        <v>0.72340000000000004</v>
      </c>
      <c r="I31" s="339">
        <v>358.31</v>
      </c>
      <c r="J31" s="126">
        <f t="shared" si="0"/>
        <v>259</v>
      </c>
      <c r="K31" s="2"/>
    </row>
    <row r="32" spans="1:11" ht="33" x14ac:dyDescent="0.2">
      <c r="A32" s="124">
        <v>23</v>
      </c>
      <c r="B32" s="335" t="s">
        <v>132</v>
      </c>
      <c r="C32" s="336" t="s">
        <v>187</v>
      </c>
      <c r="D32" s="337" t="s">
        <v>22</v>
      </c>
      <c r="E32" s="340">
        <v>4.0500000000000001E-2</v>
      </c>
      <c r="F32" s="334">
        <v>34000</v>
      </c>
      <c r="G32" s="126">
        <f t="shared" ref="G32" si="1">E32*F32</f>
        <v>1377</v>
      </c>
      <c r="H32" s="338"/>
      <c r="I32" s="339"/>
      <c r="J32" s="126"/>
      <c r="K32" s="2"/>
    </row>
    <row r="33" spans="1:11" ht="33" x14ac:dyDescent="0.2">
      <c r="A33" s="124">
        <v>24</v>
      </c>
      <c r="B33" s="335" t="s">
        <v>188</v>
      </c>
      <c r="C33" s="336" t="s">
        <v>189</v>
      </c>
      <c r="D33" s="337" t="s">
        <v>22</v>
      </c>
      <c r="E33" s="333"/>
      <c r="F33" s="334"/>
      <c r="G33" s="126"/>
      <c r="H33" s="338">
        <v>8.0000000000000004E-4</v>
      </c>
      <c r="I33" s="339">
        <v>33000</v>
      </c>
      <c r="J33" s="126">
        <f t="shared" si="0"/>
        <v>26</v>
      </c>
      <c r="K33" s="2"/>
    </row>
    <row r="34" spans="1:11" x14ac:dyDescent="0.2">
      <c r="A34" s="124">
        <v>25</v>
      </c>
      <c r="B34" s="335" t="s">
        <v>190</v>
      </c>
      <c r="C34" s="336" t="s">
        <v>191</v>
      </c>
      <c r="D34" s="337" t="s">
        <v>133</v>
      </c>
      <c r="E34" s="333"/>
      <c r="F34" s="334"/>
      <c r="G34" s="126"/>
      <c r="H34" s="338">
        <v>1.64</v>
      </c>
      <c r="I34" s="339">
        <v>186.27</v>
      </c>
      <c r="J34" s="126">
        <f t="shared" si="0"/>
        <v>305</v>
      </c>
      <c r="K34" s="2"/>
    </row>
    <row r="35" spans="1:11" x14ac:dyDescent="0.2">
      <c r="A35" s="124">
        <v>26</v>
      </c>
      <c r="B35" s="335" t="s">
        <v>63</v>
      </c>
      <c r="C35" s="336" t="s">
        <v>64</v>
      </c>
      <c r="D35" s="337" t="s">
        <v>22</v>
      </c>
      <c r="E35" s="333"/>
      <c r="F35" s="334"/>
      <c r="G35" s="126"/>
      <c r="H35" s="338">
        <v>2.3400000000000001E-2</v>
      </c>
      <c r="I35" s="339">
        <v>64245.66</v>
      </c>
      <c r="J35" s="126">
        <f t="shared" si="0"/>
        <v>1503</v>
      </c>
      <c r="K35" s="2"/>
    </row>
    <row r="36" spans="1:11" x14ac:dyDescent="0.2">
      <c r="A36" s="124">
        <v>27</v>
      </c>
      <c r="B36" s="335" t="s">
        <v>192</v>
      </c>
      <c r="C36" s="336" t="s">
        <v>193</v>
      </c>
      <c r="D36" s="337" t="s">
        <v>24</v>
      </c>
      <c r="E36" s="333"/>
      <c r="F36" s="334"/>
      <c r="G36" s="126"/>
      <c r="H36" s="338">
        <v>3.15</v>
      </c>
      <c r="I36" s="339">
        <v>13.77</v>
      </c>
      <c r="J36" s="126">
        <f t="shared" si="0"/>
        <v>43</v>
      </c>
      <c r="K36" s="2"/>
    </row>
    <row r="37" spans="1:11" x14ac:dyDescent="0.2">
      <c r="A37" s="124">
        <v>28</v>
      </c>
      <c r="B37" s="335" t="s">
        <v>194</v>
      </c>
      <c r="C37" s="336" t="s">
        <v>195</v>
      </c>
      <c r="D37" s="337" t="s">
        <v>22</v>
      </c>
      <c r="E37" s="333"/>
      <c r="F37" s="334"/>
      <c r="G37" s="126"/>
      <c r="H37" s="338">
        <v>1.29E-2</v>
      </c>
      <c r="I37" s="339">
        <v>92886</v>
      </c>
      <c r="J37" s="126">
        <f t="shared" si="0"/>
        <v>1198</v>
      </c>
      <c r="K37" s="2"/>
    </row>
    <row r="38" spans="1:11" x14ac:dyDescent="0.2">
      <c r="A38" s="124">
        <v>29</v>
      </c>
      <c r="B38" s="335" t="s">
        <v>134</v>
      </c>
      <c r="C38" s="336" t="s">
        <v>196</v>
      </c>
      <c r="D38" s="337" t="s">
        <v>22</v>
      </c>
      <c r="E38" s="338">
        <v>2.5999999999999999E-2</v>
      </c>
      <c r="F38" s="339">
        <v>38000</v>
      </c>
      <c r="G38" s="126">
        <f t="shared" ref="G38" si="2">E38*F38</f>
        <v>988</v>
      </c>
      <c r="H38" s="338"/>
      <c r="I38" s="339"/>
      <c r="J38" s="126">
        <f t="shared" si="0"/>
        <v>0</v>
      </c>
      <c r="K38" s="2"/>
    </row>
    <row r="39" spans="1:11" x14ac:dyDescent="0.2">
      <c r="A39" s="124">
        <v>30</v>
      </c>
      <c r="B39" s="335" t="s">
        <v>264</v>
      </c>
      <c r="C39" s="336" t="s">
        <v>265</v>
      </c>
      <c r="D39" s="337" t="s">
        <v>24</v>
      </c>
      <c r="E39" s="333"/>
      <c r="F39" s="334"/>
      <c r="G39" s="126"/>
      <c r="H39" s="338">
        <v>4.4000000000000004</v>
      </c>
      <c r="I39" s="339">
        <v>32.96</v>
      </c>
      <c r="J39" s="126">
        <f t="shared" si="0"/>
        <v>145</v>
      </c>
      <c r="K39" s="2"/>
    </row>
    <row r="40" spans="1:11" x14ac:dyDescent="0.2">
      <c r="A40" s="124">
        <v>31</v>
      </c>
      <c r="B40" s="335" t="s">
        <v>135</v>
      </c>
      <c r="C40" s="336" t="s">
        <v>178</v>
      </c>
      <c r="D40" s="337" t="s">
        <v>24</v>
      </c>
      <c r="E40" s="333"/>
      <c r="F40" s="334"/>
      <c r="G40" s="126"/>
      <c r="H40" s="338">
        <v>0.65</v>
      </c>
      <c r="I40" s="339">
        <v>130</v>
      </c>
      <c r="J40" s="126">
        <f t="shared" si="0"/>
        <v>85</v>
      </c>
      <c r="K40" s="2"/>
    </row>
    <row r="41" spans="1:11" x14ac:dyDescent="0.2">
      <c r="A41" s="124">
        <v>32</v>
      </c>
      <c r="B41" s="335" t="s">
        <v>197</v>
      </c>
      <c r="C41" s="336" t="s">
        <v>198</v>
      </c>
      <c r="D41" s="337" t="s">
        <v>24</v>
      </c>
      <c r="E41" s="333"/>
      <c r="F41" s="334"/>
      <c r="G41" s="126"/>
      <c r="H41" s="338">
        <v>0.28000000000000003</v>
      </c>
      <c r="I41" s="339">
        <v>275.32</v>
      </c>
      <c r="J41" s="126">
        <f t="shared" si="0"/>
        <v>77</v>
      </c>
      <c r="K41" s="2"/>
    </row>
    <row r="42" spans="1:11" x14ac:dyDescent="0.2">
      <c r="A42" s="124">
        <v>33</v>
      </c>
      <c r="B42" s="335" t="s">
        <v>199</v>
      </c>
      <c r="C42" s="336" t="s">
        <v>200</v>
      </c>
      <c r="D42" s="337" t="s">
        <v>24</v>
      </c>
      <c r="E42" s="333"/>
      <c r="F42" s="334"/>
      <c r="G42" s="126"/>
      <c r="H42" s="338">
        <v>0.46</v>
      </c>
      <c r="I42" s="339">
        <v>123.91</v>
      </c>
      <c r="J42" s="126">
        <f t="shared" si="0"/>
        <v>57</v>
      </c>
      <c r="K42" s="2"/>
    </row>
    <row r="43" spans="1:11" x14ac:dyDescent="0.2">
      <c r="A43" s="124">
        <v>34</v>
      </c>
      <c r="B43" s="335" t="s">
        <v>48</v>
      </c>
      <c r="C43" s="336" t="s">
        <v>118</v>
      </c>
      <c r="D43" s="337" t="s">
        <v>24</v>
      </c>
      <c r="E43" s="333"/>
      <c r="F43" s="334"/>
      <c r="G43" s="126"/>
      <c r="H43" s="338">
        <v>1.3764000000000001</v>
      </c>
      <c r="I43" s="339">
        <v>29.69</v>
      </c>
      <c r="J43" s="126">
        <f t="shared" si="0"/>
        <v>41</v>
      </c>
      <c r="K43" s="2"/>
    </row>
    <row r="44" spans="1:11" x14ac:dyDescent="0.2">
      <c r="A44" s="124">
        <v>35</v>
      </c>
      <c r="B44" s="335" t="s">
        <v>48</v>
      </c>
      <c r="C44" s="336" t="s">
        <v>118</v>
      </c>
      <c r="D44" s="337" t="s">
        <v>24</v>
      </c>
      <c r="E44" s="333"/>
      <c r="F44" s="334"/>
      <c r="G44" s="126"/>
      <c r="H44" s="338">
        <v>0.2114</v>
      </c>
      <c r="I44" s="339">
        <v>29.69</v>
      </c>
      <c r="J44" s="126">
        <f t="shared" si="0"/>
        <v>6</v>
      </c>
      <c r="K44" s="2"/>
    </row>
    <row r="45" spans="1:11" x14ac:dyDescent="0.2">
      <c r="A45" s="124">
        <v>36</v>
      </c>
      <c r="B45" s="335" t="s">
        <v>201</v>
      </c>
      <c r="C45" s="336" t="s">
        <v>202</v>
      </c>
      <c r="D45" s="337" t="s">
        <v>50</v>
      </c>
      <c r="E45" s="333"/>
      <c r="F45" s="334"/>
      <c r="G45" s="126"/>
      <c r="H45" s="338">
        <v>6.36</v>
      </c>
      <c r="I45" s="339">
        <v>39.14</v>
      </c>
      <c r="J45" s="126">
        <f t="shared" si="0"/>
        <v>249</v>
      </c>
      <c r="K45" s="2"/>
    </row>
    <row r="46" spans="1:11" x14ac:dyDescent="0.2">
      <c r="A46" s="124">
        <v>37</v>
      </c>
      <c r="B46" s="335" t="s">
        <v>49</v>
      </c>
      <c r="C46" s="336" t="s">
        <v>203</v>
      </c>
      <c r="D46" s="337" t="s">
        <v>22</v>
      </c>
      <c r="E46" s="333"/>
      <c r="F46" s="334"/>
      <c r="G46" s="126"/>
      <c r="H46" s="338">
        <v>2E-3</v>
      </c>
      <c r="I46" s="339">
        <v>60937.81</v>
      </c>
      <c r="J46" s="126">
        <f t="shared" si="0"/>
        <v>122</v>
      </c>
      <c r="K46" s="2"/>
    </row>
    <row r="47" spans="1:11" x14ac:dyDescent="0.2">
      <c r="A47" s="124">
        <v>38</v>
      </c>
      <c r="B47" s="335" t="s">
        <v>136</v>
      </c>
      <c r="C47" s="336" t="s">
        <v>204</v>
      </c>
      <c r="D47" s="337" t="s">
        <v>22</v>
      </c>
      <c r="E47" s="333"/>
      <c r="F47" s="334"/>
      <c r="G47" s="126"/>
      <c r="H47" s="338">
        <v>3.5999999999999999E-3</v>
      </c>
      <c r="I47" s="339">
        <v>60261.82</v>
      </c>
      <c r="J47" s="126">
        <f t="shared" si="0"/>
        <v>217</v>
      </c>
      <c r="K47" s="2"/>
    </row>
    <row r="48" spans="1:11" x14ac:dyDescent="0.2">
      <c r="A48" s="124">
        <v>39</v>
      </c>
      <c r="B48" s="335" t="s">
        <v>205</v>
      </c>
      <c r="C48" s="336" t="s">
        <v>206</v>
      </c>
      <c r="D48" s="337" t="s">
        <v>133</v>
      </c>
      <c r="E48" s="333"/>
      <c r="F48" s="334"/>
      <c r="G48" s="126"/>
      <c r="H48" s="338">
        <v>1.64</v>
      </c>
      <c r="I48" s="339">
        <v>68.94</v>
      </c>
      <c r="J48" s="126">
        <f t="shared" si="0"/>
        <v>113</v>
      </c>
      <c r="K48" s="2"/>
    </row>
    <row r="49" spans="1:11" x14ac:dyDescent="0.2">
      <c r="A49" s="124">
        <v>40</v>
      </c>
      <c r="B49" s="335" t="s">
        <v>137</v>
      </c>
      <c r="C49" s="336" t="s">
        <v>138</v>
      </c>
      <c r="D49" s="337" t="s">
        <v>139</v>
      </c>
      <c r="E49" s="333"/>
      <c r="F49" s="334"/>
      <c r="G49" s="126"/>
      <c r="H49" s="338">
        <v>2.5499999999999998E-2</v>
      </c>
      <c r="I49" s="339">
        <v>270.22000000000003</v>
      </c>
      <c r="J49" s="126">
        <f t="shared" si="0"/>
        <v>7</v>
      </c>
      <c r="K49" s="2"/>
    </row>
    <row r="50" spans="1:11" x14ac:dyDescent="0.2">
      <c r="A50" s="124">
        <v>41</v>
      </c>
      <c r="B50" s="335" t="s">
        <v>149</v>
      </c>
      <c r="C50" s="336" t="s">
        <v>150</v>
      </c>
      <c r="D50" s="337" t="s">
        <v>54</v>
      </c>
      <c r="E50" s="333"/>
      <c r="F50" s="334"/>
      <c r="G50" s="126"/>
      <c r="H50" s="338">
        <v>6.0979999999999999</v>
      </c>
      <c r="I50" s="339">
        <v>141.41</v>
      </c>
      <c r="J50" s="126">
        <f t="shared" si="0"/>
        <v>862</v>
      </c>
      <c r="K50" s="2"/>
    </row>
    <row r="51" spans="1:11" x14ac:dyDescent="0.2">
      <c r="A51" s="124">
        <v>42</v>
      </c>
      <c r="B51" s="335" t="s">
        <v>151</v>
      </c>
      <c r="C51" s="336" t="s">
        <v>152</v>
      </c>
      <c r="D51" s="337" t="s">
        <v>54</v>
      </c>
      <c r="E51" s="333"/>
      <c r="F51" s="334"/>
      <c r="G51" s="126"/>
      <c r="H51" s="338">
        <v>13.725</v>
      </c>
      <c r="I51" s="339">
        <v>319.2</v>
      </c>
      <c r="J51" s="126">
        <f t="shared" si="0"/>
        <v>4381</v>
      </c>
      <c r="K51" s="2"/>
    </row>
    <row r="52" spans="1:11" x14ac:dyDescent="0.2">
      <c r="A52" s="124">
        <v>43</v>
      </c>
      <c r="B52" s="335" t="s">
        <v>80</v>
      </c>
      <c r="C52" s="336" t="s">
        <v>81</v>
      </c>
      <c r="D52" s="337" t="s">
        <v>22</v>
      </c>
      <c r="E52" s="333"/>
      <c r="F52" s="334"/>
      <c r="G52" s="126"/>
      <c r="H52" s="338">
        <v>1.1000000000000001E-3</v>
      </c>
      <c r="I52" s="339">
        <v>130000</v>
      </c>
      <c r="J52" s="126">
        <f t="shared" si="0"/>
        <v>143</v>
      </c>
      <c r="K52" s="2"/>
    </row>
    <row r="53" spans="1:11" x14ac:dyDescent="0.2">
      <c r="A53" s="124">
        <v>44</v>
      </c>
      <c r="B53" s="335" t="s">
        <v>153</v>
      </c>
      <c r="C53" s="336" t="s">
        <v>154</v>
      </c>
      <c r="D53" s="337" t="s">
        <v>22</v>
      </c>
      <c r="E53" s="333"/>
      <c r="F53" s="334"/>
      <c r="G53" s="126"/>
      <c r="H53" s="338">
        <v>5.91E-2</v>
      </c>
      <c r="I53" s="339">
        <v>130000</v>
      </c>
      <c r="J53" s="126">
        <f t="shared" si="0"/>
        <v>7683</v>
      </c>
      <c r="K53" s="2"/>
    </row>
    <row r="54" spans="1:11" x14ac:dyDescent="0.2">
      <c r="A54" s="124">
        <v>45</v>
      </c>
      <c r="B54" s="335" t="s">
        <v>207</v>
      </c>
      <c r="C54" s="336" t="s">
        <v>208</v>
      </c>
      <c r="D54" s="337" t="s">
        <v>22</v>
      </c>
      <c r="E54" s="333"/>
      <c r="F54" s="334"/>
      <c r="G54" s="126"/>
      <c r="H54" s="338">
        <v>0.3246</v>
      </c>
      <c r="I54" s="339">
        <v>130000</v>
      </c>
      <c r="J54" s="126">
        <f t="shared" si="0"/>
        <v>42198</v>
      </c>
      <c r="K54" s="2"/>
    </row>
    <row r="55" spans="1:11" x14ac:dyDescent="0.2">
      <c r="A55" s="124">
        <v>46</v>
      </c>
      <c r="B55" s="335" t="s">
        <v>155</v>
      </c>
      <c r="C55" s="336" t="s">
        <v>156</v>
      </c>
      <c r="D55" s="337" t="s">
        <v>55</v>
      </c>
      <c r="E55" s="333"/>
      <c r="F55" s="334"/>
      <c r="G55" s="126"/>
      <c r="H55" s="338">
        <v>226.7</v>
      </c>
      <c r="I55" s="339">
        <v>80.22</v>
      </c>
      <c r="J55" s="126">
        <f t="shared" si="0"/>
        <v>18186</v>
      </c>
      <c r="K55" s="2"/>
    </row>
    <row r="56" spans="1:11" x14ac:dyDescent="0.2">
      <c r="A56" s="124">
        <v>47</v>
      </c>
      <c r="B56" s="335" t="s">
        <v>157</v>
      </c>
      <c r="C56" s="336" t="s">
        <v>158</v>
      </c>
      <c r="D56" s="337" t="s">
        <v>159</v>
      </c>
      <c r="E56" s="333"/>
      <c r="F56" s="334"/>
      <c r="G56" s="126"/>
      <c r="H56" s="338">
        <v>17.22</v>
      </c>
      <c r="I56" s="339">
        <v>319.2</v>
      </c>
      <c r="J56" s="126">
        <f t="shared" si="0"/>
        <v>5497</v>
      </c>
      <c r="K56" s="2"/>
    </row>
    <row r="57" spans="1:11" x14ac:dyDescent="0.2">
      <c r="A57" s="124">
        <v>48</v>
      </c>
      <c r="B57" s="335" t="s">
        <v>160</v>
      </c>
      <c r="C57" s="336" t="s">
        <v>161</v>
      </c>
      <c r="D57" s="337" t="s">
        <v>159</v>
      </c>
      <c r="E57" s="333"/>
      <c r="F57" s="334"/>
      <c r="G57" s="126"/>
      <c r="H57" s="338">
        <v>20.09</v>
      </c>
      <c r="I57" s="339">
        <v>58.8</v>
      </c>
      <c r="J57" s="126">
        <f t="shared" si="0"/>
        <v>1181</v>
      </c>
      <c r="K57" s="2"/>
    </row>
    <row r="58" spans="1:11" x14ac:dyDescent="0.2">
      <c r="A58" s="124">
        <v>49</v>
      </c>
      <c r="B58" s="335" t="s">
        <v>209</v>
      </c>
      <c r="C58" s="336" t="s">
        <v>116</v>
      </c>
      <c r="D58" s="337" t="s">
        <v>24</v>
      </c>
      <c r="E58" s="338">
        <v>9.4499999999999993</v>
      </c>
      <c r="F58" s="339">
        <v>530.16999999999996</v>
      </c>
      <c r="G58" s="126">
        <f t="shared" ref="G58" si="3">E58*F58</f>
        <v>5010</v>
      </c>
      <c r="H58" s="338"/>
      <c r="I58" s="339"/>
      <c r="J58" s="126"/>
      <c r="K58" s="2"/>
    </row>
    <row r="59" spans="1:11" ht="33" x14ac:dyDescent="0.2">
      <c r="A59" s="124">
        <v>50</v>
      </c>
      <c r="B59" s="335" t="s">
        <v>65</v>
      </c>
      <c r="C59" s="336" t="s">
        <v>162</v>
      </c>
      <c r="D59" s="337" t="s">
        <v>23</v>
      </c>
      <c r="E59" s="333"/>
      <c r="F59" s="334"/>
      <c r="G59" s="126"/>
      <c r="H59" s="338">
        <v>3.1800000000000002E-2</v>
      </c>
      <c r="I59" s="339">
        <v>2365.3000000000002</v>
      </c>
      <c r="J59" s="126">
        <f t="shared" si="0"/>
        <v>75</v>
      </c>
      <c r="K59" s="2"/>
    </row>
    <row r="60" spans="1:11" ht="33" x14ac:dyDescent="0.2">
      <c r="A60" s="124">
        <v>51</v>
      </c>
      <c r="B60" s="335" t="s">
        <v>66</v>
      </c>
      <c r="C60" s="336" t="s">
        <v>210</v>
      </c>
      <c r="D60" s="337" t="s">
        <v>23</v>
      </c>
      <c r="E60" s="333"/>
      <c r="F60" s="334"/>
      <c r="G60" s="126"/>
      <c r="H60" s="338">
        <v>3.2000000000000002E-3</v>
      </c>
      <c r="I60" s="339">
        <v>7001.47</v>
      </c>
      <c r="J60" s="126">
        <f t="shared" si="0"/>
        <v>22</v>
      </c>
      <c r="K60" s="2"/>
    </row>
    <row r="61" spans="1:11" ht="33" x14ac:dyDescent="0.2">
      <c r="A61" s="124">
        <v>52</v>
      </c>
      <c r="B61" s="335" t="s">
        <v>82</v>
      </c>
      <c r="C61" s="336" t="s">
        <v>211</v>
      </c>
      <c r="D61" s="337" t="s">
        <v>23</v>
      </c>
      <c r="E61" s="333"/>
      <c r="F61" s="334"/>
      <c r="G61" s="126"/>
      <c r="H61" s="338">
        <v>2.6480000000000001</v>
      </c>
      <c r="I61" s="339">
        <v>5759.56</v>
      </c>
      <c r="J61" s="126">
        <f t="shared" si="0"/>
        <v>15251</v>
      </c>
      <c r="K61" s="2"/>
    </row>
    <row r="62" spans="1:11" x14ac:dyDescent="0.2">
      <c r="A62" s="124">
        <v>53</v>
      </c>
      <c r="B62" s="335" t="s">
        <v>212</v>
      </c>
      <c r="C62" s="336" t="s">
        <v>213</v>
      </c>
      <c r="D62" s="337" t="s">
        <v>22</v>
      </c>
      <c r="E62" s="333"/>
      <c r="F62" s="334"/>
      <c r="G62" s="126"/>
      <c r="H62" s="338">
        <v>0.2</v>
      </c>
      <c r="I62" s="339">
        <v>38605.71</v>
      </c>
      <c r="J62" s="126">
        <f t="shared" si="0"/>
        <v>7721</v>
      </c>
      <c r="K62" s="2"/>
    </row>
    <row r="63" spans="1:11" x14ac:dyDescent="0.2">
      <c r="A63" s="124">
        <v>54</v>
      </c>
      <c r="B63" s="335" t="s">
        <v>51</v>
      </c>
      <c r="C63" s="336" t="s">
        <v>324</v>
      </c>
      <c r="D63" s="337" t="s">
        <v>22</v>
      </c>
      <c r="E63" s="333"/>
      <c r="F63" s="334"/>
      <c r="G63" s="126"/>
      <c r="H63" s="338">
        <v>2.0999999999999999E-3</v>
      </c>
      <c r="I63" s="339">
        <v>60359.23</v>
      </c>
      <c r="J63" s="126">
        <f t="shared" si="0"/>
        <v>127</v>
      </c>
      <c r="K63" s="2"/>
    </row>
    <row r="64" spans="1:11" x14ac:dyDescent="0.2">
      <c r="A64" s="124">
        <v>55</v>
      </c>
      <c r="B64" s="335" t="s">
        <v>51</v>
      </c>
      <c r="C64" s="336" t="s">
        <v>324</v>
      </c>
      <c r="D64" s="337" t="s">
        <v>22</v>
      </c>
      <c r="E64" s="333"/>
      <c r="F64" s="334"/>
      <c r="G64" s="126"/>
      <c r="H64" s="338">
        <v>1.46E-2</v>
      </c>
      <c r="I64" s="339">
        <v>60359.23</v>
      </c>
      <c r="J64" s="126">
        <f t="shared" si="0"/>
        <v>881</v>
      </c>
      <c r="K64" s="2"/>
    </row>
    <row r="65" spans="1:11" x14ac:dyDescent="0.2">
      <c r="A65" s="124">
        <v>56</v>
      </c>
      <c r="B65" s="335" t="s">
        <v>52</v>
      </c>
      <c r="C65" s="336" t="s">
        <v>325</v>
      </c>
      <c r="D65" s="337" t="s">
        <v>22</v>
      </c>
      <c r="E65" s="333"/>
      <c r="F65" s="334"/>
      <c r="G65" s="126"/>
      <c r="H65" s="338">
        <v>3.3999999999999998E-3</v>
      </c>
      <c r="I65" s="339">
        <v>66708.31</v>
      </c>
      <c r="J65" s="126">
        <f t="shared" si="0"/>
        <v>227</v>
      </c>
      <c r="K65" s="2"/>
    </row>
    <row r="66" spans="1:11" x14ac:dyDescent="0.2">
      <c r="A66" s="124">
        <v>57</v>
      </c>
      <c r="B66" s="335" t="s">
        <v>52</v>
      </c>
      <c r="C66" s="336" t="s">
        <v>325</v>
      </c>
      <c r="D66" s="337" t="s">
        <v>22</v>
      </c>
      <c r="E66" s="333"/>
      <c r="F66" s="334"/>
      <c r="G66" s="126"/>
      <c r="H66" s="338">
        <v>6.9999999999999999E-4</v>
      </c>
      <c r="I66" s="339">
        <v>66708.31</v>
      </c>
      <c r="J66" s="126">
        <f t="shared" si="0"/>
        <v>47</v>
      </c>
      <c r="K66" s="2"/>
    </row>
    <row r="67" spans="1:11" x14ac:dyDescent="0.2">
      <c r="A67" s="124">
        <v>58</v>
      </c>
      <c r="B67" s="335" t="s">
        <v>53</v>
      </c>
      <c r="C67" s="336" t="s">
        <v>326</v>
      </c>
      <c r="D67" s="337" t="s">
        <v>22</v>
      </c>
      <c r="E67" s="333"/>
      <c r="F67" s="334"/>
      <c r="G67" s="126"/>
      <c r="H67" s="338">
        <v>5.3E-3</v>
      </c>
      <c r="I67" s="339">
        <v>85497.45</v>
      </c>
      <c r="J67" s="126">
        <f t="shared" si="0"/>
        <v>453</v>
      </c>
      <c r="K67" s="2"/>
    </row>
    <row r="68" spans="1:11" x14ac:dyDescent="0.2">
      <c r="A68" s="124">
        <v>59</v>
      </c>
      <c r="B68" s="335" t="s">
        <v>53</v>
      </c>
      <c r="C68" s="336" t="s">
        <v>326</v>
      </c>
      <c r="D68" s="337" t="s">
        <v>22</v>
      </c>
      <c r="E68" s="333"/>
      <c r="F68" s="334"/>
      <c r="G68" s="126"/>
      <c r="H68" s="338">
        <v>4.3400000000000001E-2</v>
      </c>
      <c r="I68" s="339">
        <v>85497.45</v>
      </c>
      <c r="J68" s="126">
        <f t="shared" si="0"/>
        <v>3711</v>
      </c>
      <c r="K68" s="2"/>
    </row>
    <row r="69" spans="1:11" x14ac:dyDescent="0.2">
      <c r="A69" s="124">
        <v>60</v>
      </c>
      <c r="B69" s="335" t="s">
        <v>140</v>
      </c>
      <c r="C69" s="336" t="s">
        <v>214</v>
      </c>
      <c r="D69" s="337" t="s">
        <v>22</v>
      </c>
      <c r="E69" s="333"/>
      <c r="F69" s="334"/>
      <c r="G69" s="126"/>
      <c r="H69" s="338">
        <v>1E-3</v>
      </c>
      <c r="I69" s="339">
        <v>55542.37</v>
      </c>
      <c r="J69" s="126">
        <f t="shared" si="0"/>
        <v>56</v>
      </c>
      <c r="K69" s="2"/>
    </row>
    <row r="70" spans="1:11" x14ac:dyDescent="0.2">
      <c r="A70" s="124">
        <v>61</v>
      </c>
      <c r="B70" s="335" t="s">
        <v>163</v>
      </c>
      <c r="C70" s="336" t="s">
        <v>215</v>
      </c>
      <c r="D70" s="337" t="s">
        <v>22</v>
      </c>
      <c r="E70" s="333"/>
      <c r="F70" s="334"/>
      <c r="G70" s="126"/>
      <c r="H70" s="338">
        <v>2.46E-2</v>
      </c>
      <c r="I70" s="339">
        <v>10175.24</v>
      </c>
      <c r="J70" s="126">
        <f t="shared" si="0"/>
        <v>250</v>
      </c>
      <c r="K70" s="2"/>
    </row>
    <row r="71" spans="1:11" ht="49.5" x14ac:dyDescent="0.2">
      <c r="A71" s="124">
        <v>62</v>
      </c>
      <c r="B71" s="335" t="s">
        <v>216</v>
      </c>
      <c r="C71" s="336" t="s">
        <v>217</v>
      </c>
      <c r="D71" s="337" t="s">
        <v>22</v>
      </c>
      <c r="E71" s="333"/>
      <c r="F71" s="334"/>
      <c r="G71" s="126"/>
      <c r="H71" s="338">
        <v>3.3999999999999998E-3</v>
      </c>
      <c r="I71" s="339">
        <v>52842.71</v>
      </c>
      <c r="J71" s="126">
        <f t="shared" si="0"/>
        <v>180</v>
      </c>
      <c r="K71" s="2"/>
    </row>
    <row r="72" spans="1:11" ht="66" x14ac:dyDescent="0.2">
      <c r="A72" s="124">
        <v>63</v>
      </c>
      <c r="B72" s="335" t="s">
        <v>67</v>
      </c>
      <c r="C72" s="336" t="s">
        <v>218</v>
      </c>
      <c r="D72" s="337" t="s">
        <v>22</v>
      </c>
      <c r="E72" s="333"/>
      <c r="F72" s="334"/>
      <c r="G72" s="126"/>
      <c r="H72" s="338">
        <v>2.2000000000000001E-3</v>
      </c>
      <c r="I72" s="339">
        <v>68427.88</v>
      </c>
      <c r="J72" s="126">
        <f t="shared" si="0"/>
        <v>151</v>
      </c>
      <c r="K72" s="2"/>
    </row>
    <row r="73" spans="1:11" ht="33" x14ac:dyDescent="0.2">
      <c r="A73" s="124">
        <v>64</v>
      </c>
      <c r="B73" s="335" t="s">
        <v>164</v>
      </c>
      <c r="C73" s="336" t="s">
        <v>219</v>
      </c>
      <c r="D73" s="337" t="s">
        <v>23</v>
      </c>
      <c r="E73" s="333"/>
      <c r="F73" s="334"/>
      <c r="G73" s="126"/>
      <c r="H73" s="338">
        <v>0.78810000000000002</v>
      </c>
      <c r="I73" s="339">
        <v>1800</v>
      </c>
      <c r="J73" s="126">
        <f t="shared" si="0"/>
        <v>1419</v>
      </c>
      <c r="K73" s="2"/>
    </row>
    <row r="74" spans="1:11" x14ac:dyDescent="0.2">
      <c r="A74" s="124">
        <v>65</v>
      </c>
      <c r="B74" s="335" t="s">
        <v>220</v>
      </c>
      <c r="C74" s="336" t="s">
        <v>221</v>
      </c>
      <c r="D74" s="337" t="s">
        <v>23</v>
      </c>
      <c r="E74" s="333"/>
      <c r="F74" s="334"/>
      <c r="G74" s="126"/>
      <c r="H74" s="338">
        <v>0.63</v>
      </c>
      <c r="I74" s="339">
        <v>180</v>
      </c>
      <c r="J74" s="126">
        <f t="shared" si="0"/>
        <v>113</v>
      </c>
      <c r="K74" s="2"/>
    </row>
    <row r="75" spans="1:11" x14ac:dyDescent="0.2">
      <c r="A75" s="124">
        <v>66</v>
      </c>
      <c r="B75" s="335" t="s">
        <v>322</v>
      </c>
      <c r="C75" s="336" t="s">
        <v>327</v>
      </c>
      <c r="D75" s="337" t="s">
        <v>23</v>
      </c>
      <c r="E75" s="333"/>
      <c r="F75" s="334"/>
      <c r="G75" s="126"/>
      <c r="H75" s="338" t="s">
        <v>347</v>
      </c>
      <c r="I75" s="339">
        <v>26.61</v>
      </c>
      <c r="J75" s="126">
        <f t="shared" si="0"/>
        <v>6342</v>
      </c>
      <c r="K75" s="2"/>
    </row>
    <row r="76" spans="1:11" ht="49.5" x14ac:dyDescent="0.2">
      <c r="A76" s="124">
        <v>68</v>
      </c>
      <c r="B76" s="335" t="s">
        <v>68</v>
      </c>
      <c r="C76" s="336" t="s">
        <v>222</v>
      </c>
      <c r="D76" s="337" t="s">
        <v>69</v>
      </c>
      <c r="E76" s="333"/>
      <c r="F76" s="334"/>
      <c r="G76" s="126"/>
      <c r="H76" s="338">
        <v>5.8400000000000001E-2</v>
      </c>
      <c r="I76" s="339">
        <v>239.93</v>
      </c>
      <c r="J76" s="126">
        <f t="shared" si="0"/>
        <v>14</v>
      </c>
      <c r="K76" s="2"/>
    </row>
    <row r="77" spans="1:11" x14ac:dyDescent="0.2">
      <c r="A77" s="124">
        <v>69</v>
      </c>
      <c r="B77" s="335" t="s">
        <v>141</v>
      </c>
      <c r="C77" s="336" t="s">
        <v>223</v>
      </c>
      <c r="D77" s="337" t="s">
        <v>56</v>
      </c>
      <c r="E77" s="333"/>
      <c r="F77" s="334"/>
      <c r="G77" s="126"/>
      <c r="H77" s="338">
        <v>2.5499999999999998</v>
      </c>
      <c r="I77" s="339">
        <v>186.35</v>
      </c>
      <c r="J77" s="126">
        <f t="shared" si="0"/>
        <v>475</v>
      </c>
      <c r="K77" s="2"/>
    </row>
    <row r="78" spans="1:11" x14ac:dyDescent="0.2">
      <c r="A78" s="124">
        <v>70</v>
      </c>
      <c r="B78" s="335" t="s">
        <v>142</v>
      </c>
      <c r="C78" s="336" t="s">
        <v>143</v>
      </c>
      <c r="D78" s="337" t="s">
        <v>133</v>
      </c>
      <c r="E78" s="333"/>
      <c r="F78" s="334"/>
      <c r="G78" s="126"/>
      <c r="H78" s="338">
        <v>0.55500000000000005</v>
      </c>
      <c r="I78" s="339">
        <v>293.8</v>
      </c>
      <c r="J78" s="126">
        <f t="shared" si="0"/>
        <v>163</v>
      </c>
      <c r="K78" s="2"/>
    </row>
    <row r="79" spans="1:11" x14ac:dyDescent="0.2">
      <c r="A79" s="124">
        <v>71</v>
      </c>
      <c r="B79" s="335" t="s">
        <v>70</v>
      </c>
      <c r="C79" s="336" t="s">
        <v>71</v>
      </c>
      <c r="D79" s="337" t="s">
        <v>24</v>
      </c>
      <c r="E79" s="333"/>
      <c r="F79" s="334"/>
      <c r="G79" s="126"/>
      <c r="H79" s="338">
        <v>0.16800000000000001</v>
      </c>
      <c r="I79" s="339">
        <v>119.72</v>
      </c>
      <c r="J79" s="126">
        <f t="shared" si="0"/>
        <v>20</v>
      </c>
      <c r="K79" s="2"/>
    </row>
    <row r="80" spans="1:11" x14ac:dyDescent="0.2">
      <c r="A80" s="124">
        <v>72</v>
      </c>
      <c r="B80" s="335" t="s">
        <v>83</v>
      </c>
      <c r="C80" s="336" t="s">
        <v>118</v>
      </c>
      <c r="D80" s="337" t="s">
        <v>24</v>
      </c>
      <c r="E80" s="333"/>
      <c r="F80" s="334"/>
      <c r="G80" s="126"/>
      <c r="H80" s="338">
        <v>71.400000000000006</v>
      </c>
      <c r="I80" s="339">
        <v>29.69</v>
      </c>
      <c r="J80" s="126">
        <f t="shared" si="0"/>
        <v>2120</v>
      </c>
      <c r="K80" s="2"/>
    </row>
    <row r="81" spans="1:11" ht="33" x14ac:dyDescent="0.2">
      <c r="A81" s="124">
        <v>73</v>
      </c>
      <c r="B81" s="335" t="s">
        <v>224</v>
      </c>
      <c r="C81" s="336" t="s">
        <v>266</v>
      </c>
      <c r="D81" s="337" t="s">
        <v>54</v>
      </c>
      <c r="E81" s="340">
        <v>315</v>
      </c>
      <c r="F81" s="334">
        <v>200</v>
      </c>
      <c r="G81" s="126">
        <f t="shared" ref="G81:G82" si="4">E81*F81</f>
        <v>63000</v>
      </c>
      <c r="H81" s="338"/>
      <c r="I81" s="339"/>
      <c r="J81" s="126"/>
      <c r="K81" s="2"/>
    </row>
    <row r="82" spans="1:11" ht="33" x14ac:dyDescent="0.2">
      <c r="A82" s="124">
        <v>75</v>
      </c>
      <c r="B82" s="335" t="s">
        <v>225</v>
      </c>
      <c r="C82" s="336" t="s">
        <v>328</v>
      </c>
      <c r="D82" s="337" t="s">
        <v>56</v>
      </c>
      <c r="E82" s="338">
        <v>2</v>
      </c>
      <c r="F82" s="339">
        <v>3904.83</v>
      </c>
      <c r="G82" s="126">
        <f t="shared" si="4"/>
        <v>7810</v>
      </c>
      <c r="H82" s="338"/>
      <c r="I82" s="339"/>
      <c r="J82" s="126"/>
      <c r="K82" s="2"/>
    </row>
    <row r="83" spans="1:11" ht="33" x14ac:dyDescent="0.2">
      <c r="A83" s="124">
        <v>76</v>
      </c>
      <c r="B83" s="335" t="s">
        <v>225</v>
      </c>
      <c r="C83" s="336" t="s">
        <v>329</v>
      </c>
      <c r="D83" s="337" t="s">
        <v>54</v>
      </c>
      <c r="E83" s="333"/>
      <c r="F83" s="334"/>
      <c r="G83" s="126"/>
      <c r="H83" s="338">
        <v>4</v>
      </c>
      <c r="I83" s="339">
        <v>37012.639999999999</v>
      </c>
      <c r="J83" s="126">
        <f t="shared" si="0"/>
        <v>148051</v>
      </c>
      <c r="K83" s="2"/>
    </row>
    <row r="84" spans="1:11" ht="33" x14ac:dyDescent="0.2">
      <c r="A84" s="124">
        <v>77</v>
      </c>
      <c r="B84" s="335" t="s">
        <v>225</v>
      </c>
      <c r="C84" s="336" t="s">
        <v>330</v>
      </c>
      <c r="D84" s="337" t="s">
        <v>54</v>
      </c>
      <c r="E84" s="333"/>
      <c r="F84" s="334"/>
      <c r="G84" s="126"/>
      <c r="H84" s="338">
        <v>1</v>
      </c>
      <c r="I84" s="339">
        <v>120000</v>
      </c>
      <c r="J84" s="126">
        <f t="shared" si="0"/>
        <v>120000</v>
      </c>
      <c r="K84" s="2"/>
    </row>
    <row r="85" spans="1:11" ht="33" x14ac:dyDescent="0.2">
      <c r="A85" s="124">
        <v>78</v>
      </c>
      <c r="B85" s="335" t="s">
        <v>225</v>
      </c>
      <c r="C85" s="336" t="s">
        <v>331</v>
      </c>
      <c r="D85" s="337" t="s">
        <v>54</v>
      </c>
      <c r="E85" s="333"/>
      <c r="F85" s="334"/>
      <c r="G85" s="126"/>
      <c r="H85" s="338">
        <v>6</v>
      </c>
      <c r="I85" s="339">
        <v>120000</v>
      </c>
      <c r="J85" s="126">
        <f t="shared" si="0"/>
        <v>720000</v>
      </c>
      <c r="K85" s="2"/>
    </row>
    <row r="86" spans="1:11" ht="33" x14ac:dyDescent="0.2">
      <c r="A86" s="124">
        <v>79</v>
      </c>
      <c r="B86" s="335" t="s">
        <v>225</v>
      </c>
      <c r="C86" s="336" t="s">
        <v>127</v>
      </c>
      <c r="D86" s="337" t="s">
        <v>23</v>
      </c>
      <c r="E86" s="333"/>
      <c r="F86" s="334"/>
      <c r="G86" s="126"/>
      <c r="H86" s="338">
        <v>1634</v>
      </c>
      <c r="I86" s="339">
        <v>180</v>
      </c>
      <c r="J86" s="126">
        <f t="shared" si="0"/>
        <v>294120</v>
      </c>
      <c r="K86" s="2"/>
    </row>
    <row r="87" spans="1:11" ht="33" x14ac:dyDescent="0.2">
      <c r="A87" s="124">
        <v>80</v>
      </c>
      <c r="B87" s="335" t="s">
        <v>225</v>
      </c>
      <c r="C87" s="336" t="s">
        <v>332</v>
      </c>
      <c r="D87" s="337" t="s">
        <v>23</v>
      </c>
      <c r="E87" s="333"/>
      <c r="F87" s="334"/>
      <c r="G87" s="126"/>
      <c r="H87" s="338">
        <v>36</v>
      </c>
      <c r="I87" s="339">
        <v>581.57000000000005</v>
      </c>
      <c r="J87" s="126">
        <f t="shared" si="0"/>
        <v>20937</v>
      </c>
      <c r="K87" s="2"/>
    </row>
    <row r="88" spans="1:11" ht="33" x14ac:dyDescent="0.2">
      <c r="A88" s="124">
        <v>81</v>
      </c>
      <c r="B88" s="335" t="s">
        <v>225</v>
      </c>
      <c r="C88" s="336" t="s">
        <v>333</v>
      </c>
      <c r="D88" s="337" t="s">
        <v>54</v>
      </c>
      <c r="E88" s="338"/>
      <c r="F88" s="339"/>
      <c r="G88" s="126"/>
      <c r="H88" s="338">
        <v>4</v>
      </c>
      <c r="I88" s="339">
        <v>14000</v>
      </c>
      <c r="J88" s="126">
        <f t="shared" si="0"/>
        <v>56000</v>
      </c>
      <c r="K88" s="2"/>
    </row>
    <row r="89" spans="1:11" ht="33" x14ac:dyDescent="0.2">
      <c r="A89" s="124">
        <v>82</v>
      </c>
      <c r="B89" s="335" t="s">
        <v>225</v>
      </c>
      <c r="C89" s="336" t="s">
        <v>334</v>
      </c>
      <c r="D89" s="337" t="s">
        <v>54</v>
      </c>
      <c r="E89" s="340"/>
      <c r="F89" s="334"/>
      <c r="G89" s="126"/>
      <c r="H89" s="340">
        <v>2</v>
      </c>
      <c r="I89" s="334">
        <v>16000</v>
      </c>
      <c r="J89" s="126">
        <f t="shared" si="0"/>
        <v>32000</v>
      </c>
      <c r="K89" s="2"/>
    </row>
    <row r="90" spans="1:11" ht="33" x14ac:dyDescent="0.2">
      <c r="A90" s="124">
        <v>83</v>
      </c>
      <c r="B90" s="335" t="s">
        <v>225</v>
      </c>
      <c r="C90" s="336" t="s">
        <v>335</v>
      </c>
      <c r="D90" s="337" t="s">
        <v>55</v>
      </c>
      <c r="E90" s="340">
        <v>2.06</v>
      </c>
      <c r="F90" s="334">
        <v>5280</v>
      </c>
      <c r="G90" s="126">
        <f t="shared" ref="G90:G91" si="5">E90*F90</f>
        <v>10877</v>
      </c>
      <c r="H90" s="338"/>
      <c r="I90" s="339"/>
      <c r="J90" s="126"/>
      <c r="K90" s="2"/>
    </row>
    <row r="91" spans="1:11" ht="33" x14ac:dyDescent="0.2">
      <c r="A91" s="124">
        <v>84</v>
      </c>
      <c r="B91" s="335" t="s">
        <v>225</v>
      </c>
      <c r="C91" s="336" t="s">
        <v>336</v>
      </c>
      <c r="D91" s="337" t="s">
        <v>55</v>
      </c>
      <c r="E91" s="340">
        <v>2542.5700000000002</v>
      </c>
      <c r="F91" s="334">
        <v>6130</v>
      </c>
      <c r="G91" s="126">
        <f t="shared" si="5"/>
        <v>15585954</v>
      </c>
      <c r="H91" s="338"/>
      <c r="I91" s="339"/>
      <c r="J91" s="126"/>
      <c r="K91" s="2"/>
    </row>
    <row r="92" spans="1:11" x14ac:dyDescent="0.2">
      <c r="A92" s="124">
        <v>85</v>
      </c>
      <c r="B92" s="335" t="s">
        <v>226</v>
      </c>
      <c r="C92" s="336" t="s">
        <v>267</v>
      </c>
      <c r="D92" s="337" t="s">
        <v>54</v>
      </c>
      <c r="E92" s="333"/>
      <c r="F92" s="334"/>
      <c r="G92" s="126"/>
      <c r="H92" s="338">
        <v>4</v>
      </c>
      <c r="I92" s="339">
        <v>526.75</v>
      </c>
      <c r="J92" s="126">
        <f t="shared" si="0"/>
        <v>2107</v>
      </c>
      <c r="K92" s="2"/>
    </row>
    <row r="93" spans="1:11" x14ac:dyDescent="0.2">
      <c r="A93" s="124">
        <v>86</v>
      </c>
      <c r="B93" s="335" t="s">
        <v>268</v>
      </c>
      <c r="C93" s="336" t="s">
        <v>269</v>
      </c>
      <c r="D93" s="337" t="s">
        <v>270</v>
      </c>
      <c r="E93" s="333"/>
      <c r="F93" s="334"/>
      <c r="G93" s="126"/>
      <c r="H93" s="338">
        <v>4</v>
      </c>
      <c r="I93" s="339">
        <v>2652.97</v>
      </c>
      <c r="J93" s="126">
        <f t="shared" si="0"/>
        <v>10612</v>
      </c>
      <c r="K93" s="2"/>
    </row>
    <row r="94" spans="1:11" x14ac:dyDescent="0.2">
      <c r="A94" s="124">
        <v>87</v>
      </c>
      <c r="B94" s="335" t="s">
        <v>227</v>
      </c>
      <c r="C94" s="336" t="s">
        <v>337</v>
      </c>
      <c r="D94" s="337" t="s">
        <v>159</v>
      </c>
      <c r="E94" s="333"/>
      <c r="F94" s="334"/>
      <c r="G94" s="126"/>
      <c r="H94" s="338">
        <v>100</v>
      </c>
      <c r="I94" s="339">
        <v>556.94000000000005</v>
      </c>
      <c r="J94" s="126">
        <f t="shared" si="0"/>
        <v>55694</v>
      </c>
      <c r="K94" s="2"/>
    </row>
    <row r="95" spans="1:11" x14ac:dyDescent="0.2">
      <c r="A95" s="124">
        <v>88</v>
      </c>
      <c r="B95" s="335" t="s">
        <v>227</v>
      </c>
      <c r="C95" s="336" t="s">
        <v>338</v>
      </c>
      <c r="D95" s="337" t="s">
        <v>159</v>
      </c>
      <c r="E95" s="333"/>
      <c r="F95" s="334"/>
      <c r="G95" s="126"/>
      <c r="H95" s="338">
        <v>80</v>
      </c>
      <c r="I95" s="339">
        <v>595.77</v>
      </c>
      <c r="J95" s="126">
        <f t="shared" si="0"/>
        <v>47662</v>
      </c>
      <c r="K95" s="2"/>
    </row>
    <row r="96" spans="1:11" ht="19.5" customHeight="1" x14ac:dyDescent="0.2">
      <c r="A96" s="124">
        <v>89</v>
      </c>
      <c r="B96" s="335" t="s">
        <v>227</v>
      </c>
      <c r="C96" s="336" t="s">
        <v>339</v>
      </c>
      <c r="D96" s="337" t="s">
        <v>54</v>
      </c>
      <c r="E96" s="338"/>
      <c r="F96" s="339"/>
      <c r="G96" s="126"/>
      <c r="H96" s="338">
        <v>2</v>
      </c>
      <c r="I96" s="339">
        <v>16226.78</v>
      </c>
      <c r="J96" s="126">
        <f t="shared" si="0"/>
        <v>32454</v>
      </c>
      <c r="K96" s="2"/>
    </row>
    <row r="97" spans="1:11" ht="19.5" customHeight="1" x14ac:dyDescent="0.2">
      <c r="A97" s="124">
        <v>90</v>
      </c>
      <c r="B97" s="335" t="s">
        <v>227</v>
      </c>
      <c r="C97" s="336" t="s">
        <v>340</v>
      </c>
      <c r="D97" s="337" t="s">
        <v>54</v>
      </c>
      <c r="E97" s="333"/>
      <c r="F97" s="334"/>
      <c r="G97" s="126"/>
      <c r="H97" s="338">
        <v>6</v>
      </c>
      <c r="I97" s="339">
        <v>374.19</v>
      </c>
      <c r="J97" s="126">
        <f t="shared" si="0"/>
        <v>2245</v>
      </c>
      <c r="K97" s="2"/>
    </row>
    <row r="98" spans="1:11" ht="19.5" customHeight="1" x14ac:dyDescent="0.2">
      <c r="A98" s="124">
        <v>91</v>
      </c>
      <c r="B98" s="335" t="s">
        <v>227</v>
      </c>
      <c r="C98" s="336" t="s">
        <v>341</v>
      </c>
      <c r="D98" s="337" t="s">
        <v>56</v>
      </c>
      <c r="E98" s="338">
        <v>8</v>
      </c>
      <c r="F98" s="339">
        <v>16350</v>
      </c>
      <c r="G98" s="126">
        <f t="shared" ref="G98:G99" si="6">E98*F98</f>
        <v>130800</v>
      </c>
      <c r="H98" s="338"/>
      <c r="I98" s="339"/>
      <c r="J98" s="126"/>
      <c r="K98" s="2"/>
    </row>
    <row r="99" spans="1:11" ht="19.5" customHeight="1" x14ac:dyDescent="0.2">
      <c r="A99" s="124">
        <v>92</v>
      </c>
      <c r="B99" s="335" t="s">
        <v>227</v>
      </c>
      <c r="C99" s="336" t="s">
        <v>342</v>
      </c>
      <c r="D99" s="337" t="s">
        <v>56</v>
      </c>
      <c r="E99" s="338">
        <v>4</v>
      </c>
      <c r="F99" s="339">
        <v>1500</v>
      </c>
      <c r="G99" s="126">
        <f t="shared" si="6"/>
        <v>6000</v>
      </c>
      <c r="H99" s="338"/>
      <c r="I99" s="339"/>
      <c r="J99" s="126"/>
      <c r="K99" s="2"/>
    </row>
    <row r="100" spans="1:11" ht="19.5" customHeight="1" x14ac:dyDescent="0.2">
      <c r="A100" s="124">
        <v>93</v>
      </c>
      <c r="B100" s="335" t="s">
        <v>227</v>
      </c>
      <c r="C100" s="336" t="s">
        <v>307</v>
      </c>
      <c r="D100" s="337" t="s">
        <v>50</v>
      </c>
      <c r="E100" s="333"/>
      <c r="F100" s="334"/>
      <c r="G100" s="126"/>
      <c r="H100" s="338">
        <v>940</v>
      </c>
      <c r="I100" s="339">
        <v>190</v>
      </c>
      <c r="J100" s="126">
        <f t="shared" si="0"/>
        <v>178600</v>
      </c>
      <c r="K100" s="2"/>
    </row>
    <row r="101" spans="1:11" ht="19.5" customHeight="1" x14ac:dyDescent="0.2">
      <c r="A101" s="124">
        <v>94</v>
      </c>
      <c r="B101" s="335" t="s">
        <v>271</v>
      </c>
      <c r="C101" s="336" t="s">
        <v>272</v>
      </c>
      <c r="D101" s="337" t="s">
        <v>54</v>
      </c>
      <c r="E101" s="333"/>
      <c r="F101" s="334"/>
      <c r="G101" s="126"/>
      <c r="H101" s="338">
        <v>20</v>
      </c>
      <c r="I101" s="339">
        <v>2512.1</v>
      </c>
      <c r="J101" s="126">
        <f t="shared" si="0"/>
        <v>50242</v>
      </c>
      <c r="K101" s="2"/>
    </row>
    <row r="102" spans="1:11" ht="19.5" customHeight="1" x14ac:dyDescent="0.2">
      <c r="A102" s="124">
        <v>95</v>
      </c>
      <c r="B102" s="335" t="s">
        <v>273</v>
      </c>
      <c r="C102" s="336" t="s">
        <v>274</v>
      </c>
      <c r="D102" s="337" t="s">
        <v>144</v>
      </c>
      <c r="E102" s="333"/>
      <c r="F102" s="334"/>
      <c r="G102" s="126"/>
      <c r="H102" s="338">
        <v>1.25E-3</v>
      </c>
      <c r="I102" s="339">
        <v>37410</v>
      </c>
      <c r="J102" s="126">
        <f t="shared" si="0"/>
        <v>47</v>
      </c>
      <c r="K102" s="2"/>
    </row>
    <row r="103" spans="1:11" ht="19.5" customHeight="1" x14ac:dyDescent="0.2">
      <c r="A103" s="124">
        <v>96</v>
      </c>
      <c r="B103" s="335" t="s">
        <v>228</v>
      </c>
      <c r="C103" s="336" t="s">
        <v>262</v>
      </c>
      <c r="D103" s="337" t="s">
        <v>23</v>
      </c>
      <c r="E103" s="333"/>
      <c r="F103" s="334"/>
      <c r="G103" s="126"/>
      <c r="H103" s="338">
        <v>2.0082</v>
      </c>
      <c r="I103" s="339">
        <v>47.09</v>
      </c>
      <c r="J103" s="126">
        <f t="shared" si="0"/>
        <v>95</v>
      </c>
      <c r="K103" s="2"/>
    </row>
    <row r="104" spans="1:11" ht="19.5" customHeight="1" x14ac:dyDescent="0.2">
      <c r="A104" s="124">
        <v>97</v>
      </c>
      <c r="B104" s="335" t="s">
        <v>229</v>
      </c>
      <c r="C104" s="336" t="s">
        <v>230</v>
      </c>
      <c r="D104" s="337" t="s">
        <v>56</v>
      </c>
      <c r="E104" s="333"/>
      <c r="F104" s="334"/>
      <c r="G104" s="126"/>
      <c r="H104" s="338">
        <v>4</v>
      </c>
      <c r="I104" s="339">
        <v>53.72</v>
      </c>
      <c r="J104" s="126">
        <f t="shared" si="0"/>
        <v>215</v>
      </c>
      <c r="K104" s="2"/>
    </row>
    <row r="105" spans="1:11" ht="19.5" customHeight="1" x14ac:dyDescent="0.2">
      <c r="A105" s="124">
        <v>98</v>
      </c>
      <c r="B105" s="335" t="s">
        <v>259</v>
      </c>
      <c r="C105" s="336" t="s">
        <v>176</v>
      </c>
      <c r="D105" s="337" t="s">
        <v>22</v>
      </c>
      <c r="E105" s="333"/>
      <c r="F105" s="334"/>
      <c r="G105" s="126"/>
      <c r="H105" s="338">
        <v>8.0000000000000004E-4</v>
      </c>
      <c r="I105" s="339">
        <v>40000</v>
      </c>
      <c r="J105" s="126">
        <f t="shared" si="0"/>
        <v>32</v>
      </c>
      <c r="K105" s="2"/>
    </row>
    <row r="106" spans="1:11" ht="19.5" customHeight="1" x14ac:dyDescent="0.2">
      <c r="A106" s="124">
        <v>99</v>
      </c>
      <c r="B106" s="335" t="s">
        <v>275</v>
      </c>
      <c r="C106" s="336" t="s">
        <v>231</v>
      </c>
      <c r="D106" s="337" t="s">
        <v>22</v>
      </c>
      <c r="E106" s="333"/>
      <c r="F106" s="334"/>
      <c r="G106" s="126"/>
      <c r="H106" s="338">
        <v>5.6000000000000001E-2</v>
      </c>
      <c r="I106" s="339">
        <v>36000</v>
      </c>
      <c r="J106" s="126">
        <f t="shared" si="0"/>
        <v>2016</v>
      </c>
      <c r="K106" s="2"/>
    </row>
    <row r="107" spans="1:11" ht="19.5" customHeight="1" x14ac:dyDescent="0.2">
      <c r="A107" s="124">
        <v>100</v>
      </c>
      <c r="B107" s="335" t="s">
        <v>232</v>
      </c>
      <c r="C107" s="336" t="s">
        <v>177</v>
      </c>
      <c r="D107" s="337" t="s">
        <v>22</v>
      </c>
      <c r="E107" s="333"/>
      <c r="F107" s="334"/>
      <c r="G107" s="126"/>
      <c r="H107" s="338">
        <v>2.4E-2</v>
      </c>
      <c r="I107" s="339">
        <v>130000</v>
      </c>
      <c r="J107" s="126">
        <f t="shared" si="0"/>
        <v>3120</v>
      </c>
      <c r="K107" s="2"/>
    </row>
    <row r="108" spans="1:11" ht="19.5" customHeight="1" x14ac:dyDescent="0.2">
      <c r="A108" s="124">
        <v>101</v>
      </c>
      <c r="B108" s="335" t="s">
        <v>233</v>
      </c>
      <c r="C108" s="336" t="s">
        <v>180</v>
      </c>
      <c r="D108" s="337" t="s">
        <v>22</v>
      </c>
      <c r="E108" s="333"/>
      <c r="F108" s="334"/>
      <c r="G108" s="126"/>
      <c r="H108" s="338">
        <v>1.4E-3</v>
      </c>
      <c r="I108" s="339">
        <v>130000</v>
      </c>
      <c r="J108" s="126">
        <f t="shared" si="0"/>
        <v>182</v>
      </c>
      <c r="K108" s="2"/>
    </row>
    <row r="109" spans="1:11" ht="19.5" customHeight="1" x14ac:dyDescent="0.2">
      <c r="A109" s="124">
        <v>102</v>
      </c>
      <c r="B109" s="335" t="s">
        <v>234</v>
      </c>
      <c r="C109" s="336" t="s">
        <v>117</v>
      </c>
      <c r="D109" s="337" t="s">
        <v>23</v>
      </c>
      <c r="E109" s="333"/>
      <c r="F109" s="334"/>
      <c r="G109" s="126"/>
      <c r="H109" s="338">
        <v>0.23119999999999999</v>
      </c>
      <c r="I109" s="339">
        <v>358.31</v>
      </c>
      <c r="J109" s="126">
        <f t="shared" si="0"/>
        <v>83</v>
      </c>
      <c r="K109" s="2"/>
    </row>
    <row r="110" spans="1:11" ht="19.5" customHeight="1" x14ac:dyDescent="0.2">
      <c r="A110" s="124">
        <v>103</v>
      </c>
      <c r="B110" s="335" t="s">
        <v>276</v>
      </c>
      <c r="C110" s="336" t="s">
        <v>277</v>
      </c>
      <c r="D110" s="337" t="s">
        <v>22</v>
      </c>
      <c r="E110" s="333"/>
      <c r="F110" s="334"/>
      <c r="G110" s="126"/>
      <c r="H110" s="338">
        <v>2E-3</v>
      </c>
      <c r="I110" s="339">
        <v>38000</v>
      </c>
      <c r="J110" s="126">
        <f t="shared" si="0"/>
        <v>76</v>
      </c>
      <c r="K110" s="2"/>
    </row>
    <row r="111" spans="1:11" ht="19.5" customHeight="1" x14ac:dyDescent="0.2">
      <c r="A111" s="124">
        <v>104</v>
      </c>
      <c r="B111" s="335" t="s">
        <v>278</v>
      </c>
      <c r="C111" s="336" t="s">
        <v>279</v>
      </c>
      <c r="D111" s="337" t="s">
        <v>22</v>
      </c>
      <c r="E111" s="333"/>
      <c r="F111" s="334"/>
      <c r="G111" s="126"/>
      <c r="H111" s="338">
        <v>0.94399999999999995</v>
      </c>
      <c r="I111" s="339">
        <v>33000</v>
      </c>
      <c r="J111" s="126">
        <f t="shared" si="0"/>
        <v>31152</v>
      </c>
      <c r="K111" s="2"/>
    </row>
    <row r="112" spans="1:11" ht="19.5" customHeight="1" x14ac:dyDescent="0.2">
      <c r="A112" s="124">
        <v>105</v>
      </c>
      <c r="B112" s="335" t="s">
        <v>280</v>
      </c>
      <c r="C112" s="336" t="s">
        <v>238</v>
      </c>
      <c r="D112" s="337" t="s">
        <v>22</v>
      </c>
      <c r="E112" s="333"/>
      <c r="F112" s="334"/>
      <c r="G112" s="126"/>
      <c r="H112" s="338">
        <v>0.14399999999999999</v>
      </c>
      <c r="I112" s="339">
        <v>42000</v>
      </c>
      <c r="J112" s="126">
        <f t="shared" si="0"/>
        <v>6048</v>
      </c>
      <c r="K112" s="2"/>
    </row>
    <row r="113" spans="1:11" ht="19.5" customHeight="1" x14ac:dyDescent="0.2">
      <c r="A113" s="124">
        <v>106</v>
      </c>
      <c r="B113" s="335" t="s">
        <v>235</v>
      </c>
      <c r="C113" s="336" t="s">
        <v>64</v>
      </c>
      <c r="D113" s="337" t="s">
        <v>22</v>
      </c>
      <c r="E113" s="333"/>
      <c r="F113" s="334"/>
      <c r="G113" s="126"/>
      <c r="H113" s="338">
        <v>1.4E-3</v>
      </c>
      <c r="I113" s="339">
        <v>64245.66</v>
      </c>
      <c r="J113" s="126">
        <f t="shared" si="0"/>
        <v>90</v>
      </c>
      <c r="K113" s="2"/>
    </row>
    <row r="114" spans="1:11" ht="19.5" customHeight="1" x14ac:dyDescent="0.2">
      <c r="A114" s="124">
        <v>107</v>
      </c>
      <c r="B114" s="335" t="s">
        <v>281</v>
      </c>
      <c r="C114" s="336" t="s">
        <v>282</v>
      </c>
      <c r="D114" s="337" t="s">
        <v>22</v>
      </c>
      <c r="E114" s="333"/>
      <c r="F114" s="334"/>
      <c r="G114" s="126"/>
      <c r="H114" s="338">
        <v>3.7999999999999999E-2</v>
      </c>
      <c r="I114" s="339">
        <v>36000</v>
      </c>
      <c r="J114" s="126">
        <f t="shared" si="0"/>
        <v>1368</v>
      </c>
      <c r="K114" s="2"/>
    </row>
    <row r="115" spans="1:11" ht="19.5" customHeight="1" x14ac:dyDescent="0.2">
      <c r="A115" s="124">
        <v>108</v>
      </c>
      <c r="B115" s="335" t="s">
        <v>283</v>
      </c>
      <c r="C115" s="336" t="s">
        <v>284</v>
      </c>
      <c r="D115" s="337" t="s">
        <v>22</v>
      </c>
      <c r="E115" s="333"/>
      <c r="F115" s="334"/>
      <c r="G115" s="126"/>
      <c r="H115" s="338">
        <v>2.1999999999999999E-2</v>
      </c>
      <c r="I115" s="339">
        <v>33000</v>
      </c>
      <c r="J115" s="126">
        <f t="shared" si="0"/>
        <v>726</v>
      </c>
      <c r="K115" s="2"/>
    </row>
    <row r="116" spans="1:11" ht="19.5" customHeight="1" x14ac:dyDescent="0.2">
      <c r="A116" s="124">
        <v>109</v>
      </c>
      <c r="B116" s="335" t="s">
        <v>236</v>
      </c>
      <c r="C116" s="336" t="s">
        <v>343</v>
      </c>
      <c r="D116" s="337" t="s">
        <v>24</v>
      </c>
      <c r="E116" s="333"/>
      <c r="F116" s="334"/>
      <c r="G116" s="126"/>
      <c r="H116" s="338">
        <v>10.76</v>
      </c>
      <c r="I116" s="339">
        <v>64.239999999999995</v>
      </c>
      <c r="J116" s="126">
        <f t="shared" si="0"/>
        <v>691</v>
      </c>
      <c r="K116" s="2"/>
    </row>
    <row r="117" spans="1:11" ht="19.5" customHeight="1" x14ac:dyDescent="0.2">
      <c r="A117" s="124">
        <v>110</v>
      </c>
      <c r="B117" s="335" t="s">
        <v>236</v>
      </c>
      <c r="C117" s="336" t="s">
        <v>64</v>
      </c>
      <c r="D117" s="337" t="s">
        <v>24</v>
      </c>
      <c r="E117" s="333"/>
      <c r="F117" s="334"/>
      <c r="G117" s="126"/>
      <c r="H117" s="338">
        <v>8.75</v>
      </c>
      <c r="I117" s="339">
        <v>64.239999999999995</v>
      </c>
      <c r="J117" s="126">
        <f t="shared" si="0"/>
        <v>562</v>
      </c>
      <c r="K117" s="2"/>
    </row>
    <row r="118" spans="1:11" ht="19.5" customHeight="1" x14ac:dyDescent="0.2">
      <c r="A118" s="124">
        <v>111</v>
      </c>
      <c r="B118" s="335" t="s">
        <v>237</v>
      </c>
      <c r="C118" s="336" t="s">
        <v>285</v>
      </c>
      <c r="D118" s="337" t="s">
        <v>22</v>
      </c>
      <c r="E118" s="333"/>
      <c r="F118" s="334"/>
      <c r="G118" s="126"/>
      <c r="H118" s="338">
        <v>2.1999999999999999E-2</v>
      </c>
      <c r="I118" s="339">
        <v>33000</v>
      </c>
      <c r="J118" s="126">
        <f t="shared" si="0"/>
        <v>726</v>
      </c>
      <c r="K118" s="2"/>
    </row>
    <row r="119" spans="1:11" ht="19.5" customHeight="1" x14ac:dyDescent="0.2">
      <c r="A119" s="124">
        <v>112</v>
      </c>
      <c r="B119" s="335" t="s">
        <v>239</v>
      </c>
      <c r="C119" s="336" t="s">
        <v>240</v>
      </c>
      <c r="D119" s="337" t="s">
        <v>22</v>
      </c>
      <c r="E119" s="333"/>
      <c r="F119" s="334"/>
      <c r="G119" s="126"/>
      <c r="H119" s="338">
        <v>6.2E-2</v>
      </c>
      <c r="I119" s="339">
        <v>40000</v>
      </c>
      <c r="J119" s="126">
        <f t="shared" si="0"/>
        <v>2480</v>
      </c>
      <c r="K119" s="2"/>
    </row>
    <row r="120" spans="1:11" ht="19.5" customHeight="1" x14ac:dyDescent="0.2">
      <c r="A120" s="124">
        <v>113</v>
      </c>
      <c r="B120" s="335" t="s">
        <v>286</v>
      </c>
      <c r="C120" s="336" t="s">
        <v>287</v>
      </c>
      <c r="D120" s="337" t="s">
        <v>22</v>
      </c>
      <c r="E120" s="333"/>
      <c r="F120" s="334"/>
      <c r="G120" s="126"/>
      <c r="H120" s="338">
        <v>3.7999999999999999E-2</v>
      </c>
      <c r="I120" s="339">
        <v>42000</v>
      </c>
      <c r="J120" s="126">
        <f t="shared" si="0"/>
        <v>1596</v>
      </c>
      <c r="K120" s="2"/>
    </row>
    <row r="121" spans="1:11" ht="19.5" customHeight="1" x14ac:dyDescent="0.2">
      <c r="A121" s="124">
        <v>114</v>
      </c>
      <c r="B121" s="335" t="s">
        <v>288</v>
      </c>
      <c r="C121" s="336" t="s">
        <v>289</v>
      </c>
      <c r="D121" s="337" t="s">
        <v>22</v>
      </c>
      <c r="E121" s="333"/>
      <c r="F121" s="334"/>
      <c r="G121" s="126"/>
      <c r="H121" s="338">
        <v>2.8000000000000001E-2</v>
      </c>
      <c r="I121" s="339">
        <v>38000</v>
      </c>
      <c r="J121" s="126">
        <f t="shared" si="0"/>
        <v>1064</v>
      </c>
      <c r="K121" s="2"/>
    </row>
    <row r="122" spans="1:11" ht="19.5" customHeight="1" x14ac:dyDescent="0.2">
      <c r="A122" s="124">
        <v>115</v>
      </c>
      <c r="B122" s="335" t="s">
        <v>241</v>
      </c>
      <c r="C122" s="336" t="s">
        <v>290</v>
      </c>
      <c r="D122" s="337" t="s">
        <v>22</v>
      </c>
      <c r="E122" s="333"/>
      <c r="F122" s="334"/>
      <c r="G122" s="126"/>
      <c r="H122" s="338">
        <v>0.49199999999999999</v>
      </c>
      <c r="I122" s="339">
        <v>36000</v>
      </c>
      <c r="J122" s="126">
        <f t="shared" si="0"/>
        <v>17712</v>
      </c>
      <c r="K122" s="2"/>
    </row>
    <row r="123" spans="1:11" ht="19.5" customHeight="1" x14ac:dyDescent="0.2">
      <c r="A123" s="124">
        <v>116</v>
      </c>
      <c r="B123" s="335" t="s">
        <v>242</v>
      </c>
      <c r="C123" s="336" t="s">
        <v>291</v>
      </c>
      <c r="D123" s="337" t="s">
        <v>22</v>
      </c>
      <c r="E123" s="333"/>
      <c r="F123" s="334"/>
      <c r="G123" s="126"/>
      <c r="H123" s="338">
        <v>1.2E-2</v>
      </c>
      <c r="I123" s="339">
        <v>36000</v>
      </c>
      <c r="J123" s="126">
        <f t="shared" si="0"/>
        <v>432</v>
      </c>
      <c r="K123" s="2"/>
    </row>
    <row r="124" spans="1:11" ht="19.5" customHeight="1" x14ac:dyDescent="0.2">
      <c r="A124" s="124">
        <v>117</v>
      </c>
      <c r="B124" s="335" t="s">
        <v>243</v>
      </c>
      <c r="C124" s="336" t="s">
        <v>292</v>
      </c>
      <c r="D124" s="337" t="s">
        <v>22</v>
      </c>
      <c r="E124" s="333"/>
      <c r="F124" s="334"/>
      <c r="G124" s="126"/>
      <c r="H124" s="338">
        <v>7.0000000000000007E-2</v>
      </c>
      <c r="I124" s="339">
        <v>36000</v>
      </c>
      <c r="J124" s="126">
        <f t="shared" si="0"/>
        <v>2520</v>
      </c>
      <c r="K124" s="2"/>
    </row>
    <row r="125" spans="1:11" ht="19.5" customHeight="1" x14ac:dyDescent="0.2">
      <c r="A125" s="124">
        <v>118</v>
      </c>
      <c r="B125" s="335" t="s">
        <v>244</v>
      </c>
      <c r="C125" s="336" t="s">
        <v>293</v>
      </c>
      <c r="D125" s="337" t="s">
        <v>22</v>
      </c>
      <c r="E125" s="333"/>
      <c r="F125" s="334"/>
      <c r="G125" s="126"/>
      <c r="H125" s="338">
        <v>5.8000000000000003E-2</v>
      </c>
      <c r="I125" s="339">
        <v>38000</v>
      </c>
      <c r="J125" s="126">
        <f t="shared" si="0"/>
        <v>2204</v>
      </c>
      <c r="K125" s="2"/>
    </row>
    <row r="126" spans="1:11" ht="19.5" customHeight="1" x14ac:dyDescent="0.2">
      <c r="A126" s="124">
        <v>119</v>
      </c>
      <c r="B126" s="335" t="s">
        <v>245</v>
      </c>
      <c r="C126" s="336" t="s">
        <v>344</v>
      </c>
      <c r="D126" s="337" t="s">
        <v>22</v>
      </c>
      <c r="E126" s="333"/>
      <c r="F126" s="334"/>
      <c r="G126" s="126"/>
      <c r="H126" s="338">
        <v>9.1999999999999998E-2</v>
      </c>
      <c r="I126" s="339">
        <v>33000</v>
      </c>
      <c r="J126" s="126">
        <f t="shared" si="0"/>
        <v>3036</v>
      </c>
      <c r="K126" s="2"/>
    </row>
    <row r="127" spans="1:11" ht="19.5" customHeight="1" x14ac:dyDescent="0.2">
      <c r="A127" s="124">
        <v>120</v>
      </c>
      <c r="B127" s="335" t="s">
        <v>245</v>
      </c>
      <c r="C127" s="336" t="s">
        <v>344</v>
      </c>
      <c r="D127" s="337" t="s">
        <v>22</v>
      </c>
      <c r="E127" s="333"/>
      <c r="F127" s="334"/>
      <c r="G127" s="126"/>
      <c r="H127" s="338">
        <v>0.13</v>
      </c>
      <c r="I127" s="339">
        <v>33000</v>
      </c>
      <c r="J127" s="126">
        <f t="shared" si="0"/>
        <v>4290</v>
      </c>
      <c r="K127" s="2"/>
    </row>
    <row r="128" spans="1:11" ht="19.5" customHeight="1" x14ac:dyDescent="0.2">
      <c r="A128" s="124">
        <v>121</v>
      </c>
      <c r="B128" s="335" t="s">
        <v>308</v>
      </c>
      <c r="C128" s="336" t="s">
        <v>309</v>
      </c>
      <c r="D128" s="337" t="s">
        <v>22</v>
      </c>
      <c r="E128" s="333"/>
      <c r="F128" s="334"/>
      <c r="G128" s="126"/>
      <c r="H128" s="338">
        <v>0.13200000000000001</v>
      </c>
      <c r="I128" s="339">
        <v>36000</v>
      </c>
      <c r="J128" s="126">
        <f t="shared" si="0"/>
        <v>4752</v>
      </c>
      <c r="K128" s="2"/>
    </row>
    <row r="129" spans="1:11" ht="33" x14ac:dyDescent="0.2">
      <c r="A129" s="124">
        <v>122</v>
      </c>
      <c r="B129" s="335" t="s">
        <v>310</v>
      </c>
      <c r="C129" s="336" t="s">
        <v>210</v>
      </c>
      <c r="D129" s="337" t="s">
        <v>23</v>
      </c>
      <c r="E129" s="333"/>
      <c r="F129" s="334"/>
      <c r="G129" s="126"/>
      <c r="H129" s="338">
        <v>2.0000000000000001E-4</v>
      </c>
      <c r="I129" s="339">
        <v>7001.47</v>
      </c>
      <c r="J129" s="126">
        <f t="shared" si="0"/>
        <v>1</v>
      </c>
      <c r="K129" s="2"/>
    </row>
    <row r="130" spans="1:11" ht="33" x14ac:dyDescent="0.2">
      <c r="A130" s="124">
        <v>123</v>
      </c>
      <c r="B130" s="335" t="s">
        <v>294</v>
      </c>
      <c r="C130" s="336" t="s">
        <v>295</v>
      </c>
      <c r="D130" s="337" t="s">
        <v>55</v>
      </c>
      <c r="E130" s="333"/>
      <c r="F130" s="334"/>
      <c r="G130" s="126"/>
      <c r="H130" s="338">
        <v>55.406399999999998</v>
      </c>
      <c r="I130" s="339">
        <v>239.12</v>
      </c>
      <c r="J130" s="341">
        <f t="shared" si="0"/>
        <v>13249</v>
      </c>
      <c r="K130" s="2"/>
    </row>
    <row r="131" spans="1:11" ht="33" x14ac:dyDescent="0.2">
      <c r="A131" s="124">
        <v>124</v>
      </c>
      <c r="B131" s="335" t="s">
        <v>246</v>
      </c>
      <c r="C131" s="336" t="s">
        <v>296</v>
      </c>
      <c r="D131" s="337" t="s">
        <v>55</v>
      </c>
      <c r="E131" s="333"/>
      <c r="F131" s="334"/>
      <c r="G131" s="126"/>
      <c r="H131" s="338">
        <v>48.143999999999998</v>
      </c>
      <c r="I131" s="339">
        <v>484.4</v>
      </c>
      <c r="J131" s="341">
        <f t="shared" si="0"/>
        <v>23321</v>
      </c>
      <c r="K131" s="2"/>
    </row>
    <row r="132" spans="1:11" ht="33" x14ac:dyDescent="0.2">
      <c r="A132" s="124">
        <v>125</v>
      </c>
      <c r="B132" s="335" t="s">
        <v>247</v>
      </c>
      <c r="C132" s="336" t="s">
        <v>345</v>
      </c>
      <c r="D132" s="337" t="s">
        <v>55</v>
      </c>
      <c r="E132" s="338" t="s">
        <v>346</v>
      </c>
      <c r="F132" s="339">
        <v>950</v>
      </c>
      <c r="G132" s="126">
        <f t="shared" ref="G132:G133" si="7">E132*F132</f>
        <v>188062</v>
      </c>
      <c r="H132" s="338"/>
      <c r="I132" s="339"/>
      <c r="J132" s="341"/>
      <c r="K132" s="2"/>
    </row>
    <row r="133" spans="1:11" ht="33" x14ac:dyDescent="0.2">
      <c r="A133" s="124">
        <v>127</v>
      </c>
      <c r="B133" s="335" t="s">
        <v>248</v>
      </c>
      <c r="C133" s="336" t="s">
        <v>297</v>
      </c>
      <c r="D133" s="337" t="s">
        <v>55</v>
      </c>
      <c r="E133" s="338">
        <v>28.28</v>
      </c>
      <c r="F133" s="339">
        <v>1450</v>
      </c>
      <c r="G133" s="126">
        <f t="shared" si="7"/>
        <v>41006</v>
      </c>
      <c r="H133" s="338"/>
      <c r="I133" s="339"/>
      <c r="J133" s="341"/>
      <c r="K133" s="2"/>
    </row>
    <row r="134" spans="1:11" ht="33" x14ac:dyDescent="0.2">
      <c r="A134" s="124">
        <v>128</v>
      </c>
      <c r="B134" s="335" t="s">
        <v>298</v>
      </c>
      <c r="C134" s="336" t="s">
        <v>299</v>
      </c>
      <c r="D134" s="337" t="s">
        <v>55</v>
      </c>
      <c r="E134" s="333"/>
      <c r="F134" s="334"/>
      <c r="G134" s="126"/>
      <c r="H134" s="338">
        <v>1.03</v>
      </c>
      <c r="I134" s="339">
        <v>335.96</v>
      </c>
      <c r="J134" s="341">
        <f t="shared" si="0"/>
        <v>346</v>
      </c>
      <c r="K134" s="2"/>
    </row>
    <row r="135" spans="1:11" ht="33" x14ac:dyDescent="0.2">
      <c r="A135" s="124">
        <v>129</v>
      </c>
      <c r="B135" s="335" t="s">
        <v>249</v>
      </c>
      <c r="C135" s="336" t="s">
        <v>300</v>
      </c>
      <c r="D135" s="337" t="s">
        <v>22</v>
      </c>
      <c r="E135" s="333"/>
      <c r="F135" s="334"/>
      <c r="G135" s="126"/>
      <c r="H135" s="338">
        <v>1.0774999999999999</v>
      </c>
      <c r="I135" s="339">
        <v>90075.29</v>
      </c>
      <c r="J135" s="341">
        <f t="shared" si="0"/>
        <v>97056</v>
      </c>
      <c r="K135" s="2"/>
    </row>
    <row r="136" spans="1:11" ht="33" x14ac:dyDescent="0.2">
      <c r="A136" s="124">
        <v>130</v>
      </c>
      <c r="B136" s="335" t="s">
        <v>250</v>
      </c>
      <c r="C136" s="336" t="s">
        <v>251</v>
      </c>
      <c r="D136" s="337" t="s">
        <v>22</v>
      </c>
      <c r="E136" s="333"/>
      <c r="F136" s="334"/>
      <c r="G136" s="126"/>
      <c r="H136" s="338">
        <v>1.72E-2</v>
      </c>
      <c r="I136" s="339">
        <v>217381.35</v>
      </c>
      <c r="J136" s="341">
        <f t="shared" si="0"/>
        <v>3739</v>
      </c>
      <c r="K136" s="2"/>
    </row>
    <row r="137" spans="1:11" ht="33" x14ac:dyDescent="0.2">
      <c r="A137" s="124">
        <v>131</v>
      </c>
      <c r="B137" s="335" t="s">
        <v>252</v>
      </c>
      <c r="C137" s="336" t="s">
        <v>301</v>
      </c>
      <c r="D137" s="337" t="s">
        <v>22</v>
      </c>
      <c r="E137" s="333"/>
      <c r="F137" s="334"/>
      <c r="G137" s="126"/>
      <c r="H137" s="338">
        <v>0.03</v>
      </c>
      <c r="I137" s="339">
        <v>36000</v>
      </c>
      <c r="J137" s="341">
        <f t="shared" si="0"/>
        <v>1080</v>
      </c>
      <c r="K137" s="2"/>
    </row>
    <row r="138" spans="1:11" ht="33" x14ac:dyDescent="0.2">
      <c r="A138" s="124">
        <v>132</v>
      </c>
      <c r="B138" s="335" t="s">
        <v>252</v>
      </c>
      <c r="C138" s="336" t="s">
        <v>302</v>
      </c>
      <c r="D138" s="337" t="s">
        <v>22</v>
      </c>
      <c r="E138" s="333"/>
      <c r="F138" s="334"/>
      <c r="G138" s="126"/>
      <c r="H138" s="338">
        <v>9.4E-2</v>
      </c>
      <c r="I138" s="339">
        <v>36000</v>
      </c>
      <c r="J138" s="341">
        <f t="shared" si="0"/>
        <v>3384</v>
      </c>
      <c r="K138" s="2"/>
    </row>
    <row r="139" spans="1:11" ht="33" x14ac:dyDescent="0.2">
      <c r="A139" s="124">
        <v>133</v>
      </c>
      <c r="B139" s="335" t="s">
        <v>253</v>
      </c>
      <c r="C139" s="336" t="s">
        <v>303</v>
      </c>
      <c r="D139" s="337" t="s">
        <v>23</v>
      </c>
      <c r="E139" s="333"/>
      <c r="F139" s="334"/>
      <c r="G139" s="126"/>
      <c r="H139" s="338">
        <v>188</v>
      </c>
      <c r="I139" s="339">
        <v>1774</v>
      </c>
      <c r="J139" s="341">
        <f t="shared" si="0"/>
        <v>333512</v>
      </c>
      <c r="K139" s="2"/>
    </row>
    <row r="140" spans="1:11" ht="33" x14ac:dyDescent="0.2">
      <c r="A140" s="124">
        <v>134</v>
      </c>
      <c r="B140" s="335" t="s">
        <v>254</v>
      </c>
      <c r="C140" s="336" t="s">
        <v>255</v>
      </c>
      <c r="D140" s="337" t="s">
        <v>24</v>
      </c>
      <c r="E140" s="333"/>
      <c r="F140" s="334"/>
      <c r="G140" s="126"/>
      <c r="H140" s="338">
        <v>19.547999999999998</v>
      </c>
      <c r="I140" s="339">
        <v>314.05</v>
      </c>
      <c r="J140" s="341">
        <f t="shared" si="0"/>
        <v>6139</v>
      </c>
      <c r="K140" s="2"/>
    </row>
    <row r="141" spans="1:11" ht="33" x14ac:dyDescent="0.2">
      <c r="A141" s="124">
        <v>135</v>
      </c>
      <c r="B141" s="335" t="s">
        <v>256</v>
      </c>
      <c r="C141" s="336" t="s">
        <v>306</v>
      </c>
      <c r="D141" s="337" t="s">
        <v>54</v>
      </c>
      <c r="E141" s="333"/>
      <c r="F141" s="334"/>
      <c r="G141" s="126"/>
      <c r="H141" s="338" t="s">
        <v>16</v>
      </c>
      <c r="I141" s="339">
        <v>360000</v>
      </c>
      <c r="J141" s="341">
        <f t="shared" ref="J141" si="8">H141*I141</f>
        <v>720000</v>
      </c>
      <c r="K141" s="2"/>
    </row>
    <row r="142" spans="1:11" ht="50.25" thickBot="1" x14ac:dyDescent="0.25">
      <c r="A142" s="124">
        <v>136</v>
      </c>
      <c r="B142" s="335" t="s">
        <v>225</v>
      </c>
      <c r="C142" s="336" t="s">
        <v>257</v>
      </c>
      <c r="D142" s="337" t="s">
        <v>69</v>
      </c>
      <c r="E142" s="333"/>
      <c r="F142" s="334"/>
      <c r="G142" s="126"/>
      <c r="H142" s="338">
        <v>7.1999999999999998E-3</v>
      </c>
      <c r="I142" s="339">
        <v>239.93</v>
      </c>
      <c r="J142" s="341">
        <f t="shared" si="0"/>
        <v>2</v>
      </c>
      <c r="K142" s="2"/>
    </row>
    <row r="143" spans="1:11" ht="17.25" thickBot="1" x14ac:dyDescent="0.25">
      <c r="A143" s="478"/>
      <c r="B143" s="479"/>
      <c r="C143" s="479"/>
      <c r="D143" s="480"/>
      <c r="E143" s="127"/>
      <c r="F143" s="128"/>
      <c r="G143" s="129">
        <f>SUM(G10:G142)</f>
        <v>16040884</v>
      </c>
      <c r="H143" s="481" t="s">
        <v>57</v>
      </c>
      <c r="I143" s="482"/>
      <c r="J143" s="129">
        <f>SUM(J10:J142)</f>
        <v>3198817</v>
      </c>
      <c r="K143" s="2"/>
    </row>
    <row r="144" spans="1:11" ht="17.25" thickBot="1" x14ac:dyDescent="0.25">
      <c r="A144" s="483" t="s">
        <v>58</v>
      </c>
      <c r="B144" s="484"/>
      <c r="C144" s="484"/>
      <c r="D144" s="485"/>
      <c r="E144" s="486">
        <f>G143+J143</f>
        <v>19239701</v>
      </c>
      <c r="F144" s="487"/>
      <c r="G144" s="487"/>
      <c r="H144" s="487"/>
      <c r="I144" s="487"/>
      <c r="J144" s="488"/>
      <c r="K144" s="2"/>
    </row>
    <row r="145" spans="1:12" x14ac:dyDescent="0.2">
      <c r="A145" s="130"/>
      <c r="C145" s="131"/>
      <c r="E145" s="116"/>
      <c r="F145" s="116"/>
      <c r="G145" s="116"/>
      <c r="H145" s="116"/>
      <c r="I145" s="132"/>
    </row>
    <row r="146" spans="1:12" x14ac:dyDescent="0.2">
      <c r="A146" s="130"/>
      <c r="C146" s="131"/>
      <c r="E146" s="116"/>
      <c r="F146" s="116"/>
      <c r="G146" s="116"/>
      <c r="H146" s="116"/>
      <c r="I146" s="132"/>
    </row>
    <row r="147" spans="1:12" x14ac:dyDescent="0.2">
      <c r="A147" s="130"/>
      <c r="C147" s="131"/>
      <c r="E147" s="116"/>
      <c r="F147" s="116"/>
      <c r="G147" s="116"/>
      <c r="H147" s="116"/>
      <c r="I147" s="132"/>
      <c r="L147" s="27"/>
    </row>
    <row r="148" spans="1:12" x14ac:dyDescent="0.2">
      <c r="A148" s="130"/>
      <c r="C148" s="131"/>
      <c r="E148" s="116"/>
      <c r="F148" s="116"/>
      <c r="G148" s="116"/>
      <c r="H148" s="116"/>
      <c r="I148" s="132"/>
      <c r="L148" s="27"/>
    </row>
    <row r="149" spans="1:12" x14ac:dyDescent="0.2">
      <c r="A149" s="130"/>
      <c r="C149" s="133"/>
      <c r="D149" s="130"/>
      <c r="E149" s="134"/>
      <c r="F149" s="135"/>
      <c r="G149" s="135"/>
      <c r="L149" s="27"/>
    </row>
    <row r="150" spans="1:12" x14ac:dyDescent="0.2">
      <c r="C150" s="23"/>
      <c r="D150" s="6"/>
      <c r="E150" s="6"/>
      <c r="F150" s="10"/>
      <c r="G150" s="10"/>
      <c r="H150" s="6"/>
      <c r="I150" s="10"/>
    </row>
    <row r="151" spans="1:12" x14ac:dyDescent="0.2">
      <c r="C151" s="23"/>
      <c r="D151" s="6"/>
      <c r="E151" s="6"/>
      <c r="F151" s="10"/>
      <c r="G151" s="10"/>
      <c r="H151" s="6"/>
      <c r="I151" s="10"/>
    </row>
  </sheetData>
  <autoFilter ref="A9:J144"/>
  <mergeCells count="12">
    <mergeCell ref="A143:D143"/>
    <mergeCell ref="H143:I143"/>
    <mergeCell ref="A144:D144"/>
    <mergeCell ref="E144:J144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32"/>
  <sheetViews>
    <sheetView showGridLines="0" view="pageBreakPreview" zoomScale="70" zoomScaleNormal="100" zoomScaleSheetLayoutView="70" workbookViewId="0">
      <selection activeCell="C35" sqref="C35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1" customWidth="1"/>
    <col min="12" max="16384" width="9.140625" style="2"/>
  </cols>
  <sheetData>
    <row r="1" spans="1:13" x14ac:dyDescent="0.2">
      <c r="B1" s="7"/>
      <c r="J1" s="13" t="s">
        <v>167</v>
      </c>
    </row>
    <row r="2" spans="1:13" x14ac:dyDescent="0.2">
      <c r="A2" s="512" t="s">
        <v>115</v>
      </c>
      <c r="B2" s="512"/>
      <c r="C2" s="512"/>
      <c r="D2" s="512"/>
      <c r="E2" s="512"/>
      <c r="F2" s="512"/>
      <c r="G2" s="512"/>
      <c r="H2" s="512"/>
      <c r="I2" s="512"/>
      <c r="J2" s="512"/>
    </row>
    <row r="3" spans="1:13" x14ac:dyDescent="0.2">
      <c r="B3" s="14" t="s">
        <v>17</v>
      </c>
      <c r="C3" s="513" t="str">
        <f>'Пр. 3 к ф. 8.16'!C3</f>
        <v>Обустройство Ново-Покурского месторождения нефти. Кусты скважин №75, 76, 77.</v>
      </c>
      <c r="D3" s="513"/>
      <c r="E3" s="513"/>
      <c r="F3" s="513"/>
      <c r="G3" s="513"/>
      <c r="H3" s="513"/>
      <c r="I3" s="513"/>
      <c r="J3" s="513"/>
    </row>
    <row r="4" spans="1:13" x14ac:dyDescent="0.2">
      <c r="B4" s="15" t="s">
        <v>18</v>
      </c>
      <c r="C4" s="531" t="str">
        <f>'Пр. 3 к ф. 8.16'!C4</f>
        <v>Высоконапорный водовод т.вр.к. 78, 73 - т.вр.к. 71, 76.</v>
      </c>
      <c r="D4" s="532"/>
      <c r="E4" s="532"/>
      <c r="F4" s="532"/>
      <c r="G4" s="532"/>
      <c r="H4" s="532"/>
      <c r="I4" s="532"/>
      <c r="J4" s="532"/>
    </row>
    <row r="5" spans="1:13" ht="17.25" thickBot="1" x14ac:dyDescent="0.25"/>
    <row r="6" spans="1:13" ht="18" thickBot="1" x14ac:dyDescent="0.25">
      <c r="A6" s="514" t="s">
        <v>84</v>
      </c>
      <c r="B6" s="515"/>
      <c r="C6" s="515"/>
      <c r="D6" s="515"/>
      <c r="E6" s="515"/>
      <c r="F6" s="515"/>
      <c r="G6" s="515"/>
      <c r="H6" s="515"/>
      <c r="I6" s="515"/>
      <c r="J6" s="516"/>
      <c r="K6" s="2"/>
    </row>
    <row r="7" spans="1:13" ht="17.25" customHeight="1" thickBot="1" x14ac:dyDescent="0.25">
      <c r="A7" s="517" t="s">
        <v>15</v>
      </c>
      <c r="B7" s="520" t="s">
        <v>36</v>
      </c>
      <c r="C7" s="520" t="s">
        <v>86</v>
      </c>
      <c r="D7" s="523" t="s">
        <v>21</v>
      </c>
      <c r="E7" s="526" t="s">
        <v>38</v>
      </c>
      <c r="F7" s="527"/>
      <c r="G7" s="527"/>
      <c r="H7" s="527"/>
      <c r="I7" s="527"/>
      <c r="J7" s="528"/>
      <c r="K7" s="2"/>
    </row>
    <row r="8" spans="1:13" ht="17.25" customHeight="1" x14ac:dyDescent="0.2">
      <c r="A8" s="518"/>
      <c r="B8" s="521"/>
      <c r="C8" s="521"/>
      <c r="D8" s="524"/>
      <c r="E8" s="529" t="s">
        <v>40</v>
      </c>
      <c r="F8" s="520"/>
      <c r="G8" s="530"/>
      <c r="H8" s="529" t="s">
        <v>39</v>
      </c>
      <c r="I8" s="520"/>
      <c r="J8" s="530"/>
      <c r="K8" s="2"/>
    </row>
    <row r="9" spans="1:13" ht="33" x14ac:dyDescent="0.2">
      <c r="A9" s="519"/>
      <c r="B9" s="522"/>
      <c r="C9" s="522"/>
      <c r="D9" s="525"/>
      <c r="E9" s="16" t="s">
        <v>20</v>
      </c>
      <c r="F9" s="310" t="s">
        <v>41</v>
      </c>
      <c r="G9" s="17" t="s">
        <v>42</v>
      </c>
      <c r="H9" s="16" t="s">
        <v>20</v>
      </c>
      <c r="I9" s="310" t="s">
        <v>43</v>
      </c>
      <c r="J9" s="17" t="s">
        <v>42</v>
      </c>
      <c r="K9" s="2"/>
    </row>
    <row r="10" spans="1:13" ht="29.25" customHeight="1" thickBot="1" x14ac:dyDescent="0.25">
      <c r="A10" s="313">
        <v>1</v>
      </c>
      <c r="B10" s="322" t="s">
        <v>304</v>
      </c>
      <c r="C10" s="323" t="s">
        <v>305</v>
      </c>
      <c r="D10" s="324" t="s">
        <v>54</v>
      </c>
      <c r="E10" s="325">
        <v>4</v>
      </c>
      <c r="F10" s="312"/>
      <c r="G10" s="311">
        <f t="shared" ref="G10" si="0">E10*F10</f>
        <v>0</v>
      </c>
      <c r="H10" s="321"/>
      <c r="I10" s="312"/>
      <c r="J10" s="311">
        <f t="shared" ref="J10" si="1">H10*I10</f>
        <v>0</v>
      </c>
      <c r="K10" s="2"/>
    </row>
    <row r="11" spans="1:13" ht="17.25" thickBot="1" x14ac:dyDescent="0.25">
      <c r="A11" s="320"/>
      <c r="B11" s="319" t="s">
        <v>79</v>
      </c>
      <c r="C11" s="318"/>
      <c r="D11" s="317"/>
      <c r="E11" s="316" t="s">
        <v>57</v>
      </c>
      <c r="F11" s="315"/>
      <c r="G11" s="314">
        <f>SUM(G10:G10)</f>
        <v>0</v>
      </c>
      <c r="H11" s="504" t="s">
        <v>57</v>
      </c>
      <c r="I11" s="505"/>
      <c r="J11" s="314">
        <f>SUM(J10:J10)</f>
        <v>0</v>
      </c>
      <c r="K11" s="2"/>
    </row>
    <row r="12" spans="1:13" ht="17.25" thickBot="1" x14ac:dyDescent="0.25">
      <c r="A12" s="506" t="s">
        <v>85</v>
      </c>
      <c r="B12" s="507"/>
      <c r="C12" s="507"/>
      <c r="D12" s="508"/>
      <c r="E12" s="509">
        <f>G11+J11</f>
        <v>0</v>
      </c>
      <c r="F12" s="510"/>
      <c r="G12" s="510"/>
      <c r="H12" s="510"/>
      <c r="I12" s="510"/>
      <c r="J12" s="511"/>
      <c r="K12" s="2"/>
    </row>
    <row r="15" spans="1:13" x14ac:dyDescent="0.2">
      <c r="B15" s="136"/>
      <c r="C15" s="137"/>
      <c r="D15" s="138"/>
      <c r="E15" s="139"/>
      <c r="F15" s="7"/>
      <c r="K15" s="19"/>
      <c r="L15" s="22"/>
      <c r="M15" s="5"/>
    </row>
    <row r="16" spans="1:13" x14ac:dyDescent="0.2">
      <c r="B16" s="136"/>
      <c r="C16" s="137"/>
      <c r="D16" s="138"/>
      <c r="E16" s="139"/>
      <c r="F16" s="7"/>
      <c r="K16" s="5"/>
      <c r="L16" s="20"/>
      <c r="M16" s="5"/>
    </row>
    <row r="17" spans="2:13" x14ac:dyDescent="0.2">
      <c r="B17" s="136"/>
      <c r="C17" s="137"/>
      <c r="D17" s="138"/>
      <c r="E17" s="139"/>
      <c r="F17" s="7"/>
      <c r="K17" s="5"/>
      <c r="L17" s="20"/>
      <c r="M17" s="5"/>
    </row>
    <row r="18" spans="2:13" x14ac:dyDescent="0.2">
      <c r="B18" s="136"/>
      <c r="C18" s="137"/>
      <c r="D18" s="138"/>
      <c r="E18" s="139"/>
      <c r="F18" s="7"/>
    </row>
    <row r="19" spans="2:13" x14ac:dyDescent="0.2">
      <c r="B19" s="136"/>
      <c r="C19" s="137"/>
      <c r="D19" s="138"/>
      <c r="E19" s="139"/>
      <c r="F19" s="7"/>
    </row>
    <row r="20" spans="2:13" x14ac:dyDescent="0.2">
      <c r="B20" s="136"/>
      <c r="C20" s="137"/>
      <c r="D20" s="138"/>
      <c r="E20" s="139"/>
      <c r="F20" s="7"/>
    </row>
    <row r="21" spans="2:13" x14ac:dyDescent="0.2">
      <c r="B21" s="136"/>
      <c r="C21" s="137"/>
      <c r="D21" s="138"/>
      <c r="E21" s="139"/>
      <c r="F21" s="7"/>
    </row>
    <row r="22" spans="2:13" x14ac:dyDescent="0.2">
      <c r="B22" s="136"/>
      <c r="C22" s="137"/>
      <c r="D22" s="138"/>
      <c r="E22" s="139"/>
      <c r="F22" s="7"/>
    </row>
    <row r="23" spans="2:13" x14ac:dyDescent="0.2">
      <c r="B23" s="136"/>
      <c r="C23" s="137"/>
      <c r="D23" s="138"/>
      <c r="E23" s="139"/>
      <c r="F23" s="7"/>
    </row>
    <row r="24" spans="2:13" x14ac:dyDescent="0.2">
      <c r="B24" s="136"/>
      <c r="C24" s="137"/>
      <c r="D24" s="138"/>
      <c r="E24" s="139"/>
      <c r="F24" s="7"/>
    </row>
    <row r="25" spans="2:13" x14ac:dyDescent="0.2">
      <c r="B25" s="136"/>
      <c r="C25" s="137"/>
      <c r="D25" s="138"/>
      <c r="E25" s="139"/>
      <c r="F25" s="7"/>
    </row>
    <row r="26" spans="2:13" x14ac:dyDescent="0.2">
      <c r="B26" s="136"/>
      <c r="C26" s="137"/>
      <c r="D26" s="138"/>
      <c r="E26" s="139"/>
      <c r="F26" s="7"/>
    </row>
    <row r="27" spans="2:13" x14ac:dyDescent="0.2">
      <c r="B27" s="136"/>
      <c r="C27" s="137"/>
      <c r="D27" s="138"/>
      <c r="E27" s="139"/>
      <c r="F27" s="7"/>
    </row>
    <row r="28" spans="2:13" x14ac:dyDescent="0.2">
      <c r="B28" s="136"/>
      <c r="C28" s="137"/>
      <c r="D28" s="138"/>
      <c r="E28" s="139"/>
      <c r="F28" s="7"/>
    </row>
    <row r="29" spans="2:13" x14ac:dyDescent="0.2">
      <c r="B29" s="136"/>
      <c r="C29" s="137"/>
      <c r="D29" s="138"/>
      <c r="E29" s="139"/>
      <c r="F29" s="7"/>
    </row>
    <row r="30" spans="2:13" x14ac:dyDescent="0.2">
      <c r="B30" s="136"/>
      <c r="C30" s="137"/>
      <c r="D30" s="138"/>
      <c r="E30" s="139"/>
      <c r="F30" s="7"/>
    </row>
    <row r="31" spans="2:13" x14ac:dyDescent="0.2">
      <c r="B31" s="140"/>
      <c r="C31" s="141"/>
      <c r="D31" s="142"/>
      <c r="E31" s="143"/>
      <c r="F31" s="7"/>
    </row>
    <row r="32" spans="2:13" x14ac:dyDescent="0.2">
      <c r="B32" s="7"/>
      <c r="C32" s="24"/>
      <c r="D32" s="25"/>
      <c r="E32" s="26"/>
      <c r="F32" s="7"/>
    </row>
  </sheetData>
  <mergeCells count="14">
    <mergeCell ref="H11:I11"/>
    <mergeCell ref="A12:D12"/>
    <mergeCell ref="E12:J12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8.16</vt:lpstr>
      <vt:lpstr>Пр. 1 к ф. 8.16</vt:lpstr>
      <vt:lpstr>прил. №2 к ф.8.16</vt:lpstr>
      <vt:lpstr>Пр. 3 к ф. 8.16</vt:lpstr>
      <vt:lpstr>Оборудование</vt:lpstr>
      <vt:lpstr>'Пр. 3 к ф. 8.16'!Заголовки_для_печати</vt:lpstr>
      <vt:lpstr>Оборудование!Область_печати</vt:lpstr>
      <vt:lpstr>'Пр. 3 к ф. 8.16'!Область_печати</vt:lpstr>
      <vt:lpstr>'Форма 8.16'!Область_печати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2016-04-11T08:02:23Z</cp:lastPrinted>
  <dcterms:created xsi:type="dcterms:W3CDTF">2014-07-13T09:38:46Z</dcterms:created>
  <dcterms:modified xsi:type="dcterms:W3CDTF">2016-04-13T04:40:14Z</dcterms:modified>
</cp:coreProperties>
</file>