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9" sheetId="17" r:id="rId1"/>
    <sheet name="Пр. 1 к ф. 8.9" sheetId="34" r:id="rId2"/>
    <sheet name="прил. №2 к ф.8.9" sheetId="37" r:id="rId3"/>
    <sheet name="Пр. 3 к ф. 8.9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'Пр. 3 к ф. 8.9'!$A$9:$J$180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'Пр. 3 к ф. 8.9'!$6:$9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Оборудование!$A$1:$J$18</definedName>
    <definedName name="_xlnm.Print_Area" localSheetId="3">'Пр. 3 к ф. 8.9'!$A$1:$J$185</definedName>
    <definedName name="_xlnm.Print_Area" localSheetId="0">'Форма 8.9'!$A$1:$W$51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21" i="17" l="1"/>
  <c r="J66" i="19" l="1"/>
  <c r="J12" i="28" l="1"/>
  <c r="G163" i="19"/>
  <c r="G162" i="19"/>
  <c r="G161" i="19"/>
  <c r="G160" i="19"/>
  <c r="G159" i="19"/>
  <c r="G154" i="19"/>
  <c r="G152" i="19"/>
  <c r="G151" i="19"/>
  <c r="G150" i="19"/>
  <c r="G149" i="19"/>
  <c r="G148" i="19"/>
  <c r="G147" i="19"/>
  <c r="G146" i="19"/>
  <c r="G145" i="19"/>
  <c r="G144" i="19"/>
  <c r="G143" i="19"/>
  <c r="G142" i="19"/>
  <c r="G141" i="19"/>
  <c r="G140" i="19"/>
  <c r="G139" i="19"/>
  <c r="G138" i="19"/>
  <c r="G132" i="19"/>
  <c r="G131" i="19"/>
  <c r="G124" i="19"/>
  <c r="G111" i="19"/>
  <c r="G110" i="19"/>
  <c r="G107" i="19"/>
  <c r="G104" i="19"/>
  <c r="G103" i="19"/>
  <c r="G100" i="19"/>
  <c r="G99" i="19"/>
  <c r="G98" i="19"/>
  <c r="G41" i="19"/>
  <c r="G34" i="19"/>
  <c r="G33" i="19"/>
  <c r="G21" i="19"/>
  <c r="H13" i="17" l="1"/>
  <c r="C14" i="17" l="1"/>
  <c r="F26" i="37"/>
  <c r="J24" i="37"/>
  <c r="I23" i="37"/>
  <c r="J23" i="37" s="1"/>
  <c r="I22" i="37"/>
  <c r="J22" i="37" s="1"/>
  <c r="J25" i="37" s="1"/>
  <c r="J19" i="37"/>
  <c r="I19" i="37"/>
  <c r="J18" i="37"/>
  <c r="I18" i="37"/>
  <c r="J17" i="37"/>
  <c r="J20" i="37" s="1"/>
  <c r="I17" i="37"/>
  <c r="J14" i="37"/>
  <c r="I14" i="37"/>
  <c r="I13" i="37"/>
  <c r="J13" i="37" s="1"/>
  <c r="I12" i="37"/>
  <c r="J12" i="37" s="1"/>
  <c r="J15" i="37" s="1"/>
  <c r="J26" i="37" s="1"/>
  <c r="J106" i="19" l="1"/>
  <c r="J108" i="19"/>
  <c r="J109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5" i="19"/>
  <c r="J126" i="19"/>
  <c r="J127" i="19"/>
  <c r="J128" i="19"/>
  <c r="J129" i="19"/>
  <c r="J130" i="19"/>
  <c r="J133" i="19"/>
  <c r="J134" i="19"/>
  <c r="J135" i="19"/>
  <c r="J136" i="19"/>
  <c r="J137" i="19"/>
  <c r="J153" i="19"/>
  <c r="J155" i="19"/>
  <c r="J156" i="19"/>
  <c r="J157" i="19"/>
  <c r="J158" i="19"/>
  <c r="J164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7" i="19"/>
  <c r="J178" i="19"/>
  <c r="J52" i="19" l="1"/>
  <c r="J30" i="19"/>
  <c r="J20" i="19"/>
  <c r="J22" i="19"/>
  <c r="J23" i="19"/>
  <c r="J24" i="19"/>
  <c r="J25" i="19"/>
  <c r="J26" i="19"/>
  <c r="J27" i="19"/>
  <c r="J28" i="19"/>
  <c r="J29" i="19"/>
  <c r="J31" i="19"/>
  <c r="J32" i="19"/>
  <c r="J35" i="19"/>
  <c r="J36" i="19"/>
  <c r="J37" i="19"/>
  <c r="J38" i="19"/>
  <c r="J39" i="19"/>
  <c r="J40" i="19"/>
  <c r="J42" i="19"/>
  <c r="J43" i="19"/>
  <c r="J44" i="19"/>
  <c r="J45" i="19"/>
  <c r="J46" i="19"/>
  <c r="J47" i="19"/>
  <c r="J48" i="19"/>
  <c r="J49" i="19"/>
  <c r="J50" i="19"/>
  <c r="J51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101" i="19"/>
  <c r="J102" i="19"/>
  <c r="J105" i="19"/>
  <c r="C13" i="17" l="1"/>
  <c r="J12" i="34" l="1"/>
  <c r="C12" i="17" l="1"/>
  <c r="C4" i="28" l="1"/>
  <c r="C3" i="28"/>
  <c r="C4" i="19"/>
  <c r="C3" i="19"/>
  <c r="L16" i="17" l="1"/>
  <c r="K16" i="17"/>
  <c r="J16" i="17"/>
  <c r="I16" i="17"/>
  <c r="H16" i="17"/>
  <c r="G16" i="17"/>
  <c r="F16" i="17"/>
  <c r="E16" i="17"/>
  <c r="D16" i="17"/>
  <c r="C15" i="17"/>
  <c r="C16" i="17" s="1"/>
  <c r="C28" i="17" l="1"/>
  <c r="D51" i="17"/>
  <c r="D50" i="17"/>
  <c r="J12" i="19" l="1"/>
  <c r="J13" i="19"/>
  <c r="J14" i="19"/>
  <c r="J15" i="19"/>
  <c r="J16" i="19"/>
  <c r="J17" i="19"/>
  <c r="J18" i="19"/>
  <c r="J19" i="19"/>
  <c r="J11" i="19"/>
  <c r="P16" i="17" l="1"/>
  <c r="G12" i="28"/>
  <c r="N16" i="17" s="1"/>
  <c r="E13" i="28" l="1"/>
  <c r="J10" i="19" l="1"/>
  <c r="G179" i="19" l="1"/>
  <c r="O16" i="17" s="1"/>
  <c r="J179" i="19"/>
  <c r="Q16" i="17" s="1"/>
  <c r="M16" i="17" l="1"/>
  <c r="E18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<sst xmlns="http://schemas.openxmlformats.org/spreadsheetml/2006/main" count="715" uniqueCount="456">
  <si>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</si>
  <si>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</si>
  <si>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</si>
  <si>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</si>
  <si>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</si>
  <si>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</si>
  <si>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</si>
  <si>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</si>
  <si>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</si>
  <si>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</si>
  <si>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</si>
  <si>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</si>
  <si>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</si>
  <si>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</si>
  <si>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</si>
  <si>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</si>
  <si>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</si>
  <si>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</si>
  <si>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</si>
  <si>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</si>
  <si>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</si>
  <si>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</si>
  <si>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</si>
  <si>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</si>
  <si>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</si>
  <si>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</si>
  <si>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</si>
  <si>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</si>
  <si>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</si>
  <si>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</si>
  <si>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</si>
  <si>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</si>
  <si>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</si>
  <si>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</si>
  <si>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</si>
  <si>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</si>
  <si>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</si>
  <si>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</si>
  <si>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</si>
  <si>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</si>
  <si>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</si>
  <si>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</si>
  <si>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</si>
  <si>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</si>
  <si>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</si>
  <si>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</si>
  <si>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</si>
  <si>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</si>
  <si>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</si>
  <si>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</si>
  <si>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</si>
  <si>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</si>
  <si>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</si>
  <si>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</si>
  <si>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</si>
  <si>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</si>
  <si>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</si>
  <si>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</si>
  <si>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</si>
  <si>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</si>
  <si>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</si>
  <si>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</si>
  <si>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</si>
  <si>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</si>
  <si>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</si>
  <si>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</si>
  <si>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</si>
  <si>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</si>
  <si>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</si>
  <si>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</si>
  <si>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</si>
  <si>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</si>
  <si>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</si>
  <si>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</si>
  <si>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</si>
  <si>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</si>
  <si>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</si>
  <si>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/>
  </si>
  <si>
    <t>Ксилол нефтяной марки А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</si>
  <si>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</si>
  <si>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</si>
  <si>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</si>
  <si>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</si>
  <si>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Электроды диаметром: 4 мм Э46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</si>
  <si>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</si>
  <si>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</si>
  <si>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</si>
  <si>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</si>
  <si>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</si>
  <si>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</si>
  <si>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</si>
  <si>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</si>
  <si>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</si>
  <si>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</si>
  <si>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</si>
  <si>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</si>
  <si>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</si>
  <si>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</si>
  <si>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</si>
  <si>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</si>
  <si>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</si>
  <si>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</si>
  <si>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</si>
  <si>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</si>
  <si>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</si>
  <si>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</si>
  <si>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</si>
  <si>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</si>
  <si>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</si>
  <si>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</si>
  <si>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</si>
  <si>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</si>
  <si>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</si>
  <si>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</si>
  <si>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</si>
  <si>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</si>
  <si>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</si>
  <si>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</si>
  <si>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</si>
  <si>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101-9703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</si>
  <si>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</si>
  <si>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</si>
  <si>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</si>
  <si>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</si>
  <si>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</si>
  <si>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</si>
  <si>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101-1522</t>
  </si>
  <si>
    <t>411-0001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</si>
  <si>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</si>
  <si>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</si>
  <si>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</si>
  <si>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</si>
  <si>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</si>
  <si>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</si>
  <si>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</si>
  <si>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</si>
  <si>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</si>
  <si>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</si>
  <si>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</si>
  <si>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</si>
  <si>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</si>
  <si>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</si>
  <si>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</si>
  <si>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</si>
  <si>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</si>
  <si>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</si>
  <si>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</si>
  <si>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</si>
  <si>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</si>
  <si>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</si>
  <si>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</si>
  <si>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</si>
  <si>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</si>
  <si>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</si>
  <si>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</si>
  <si>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</si>
  <si>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</si>
  <si>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</si>
  <si>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</si>
  <si>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101-1924</t>
  </si>
  <si>
    <t>408-0015</t>
  </si>
  <si>
    <t>Уайт-спирит</t>
  </si>
  <si>
    <t>Электроды диаметром: 5 мм Э42</t>
  </si>
  <si>
    <t>Щебень из природного камня для строительных работ марка: 800, фракция 20-40 мм</t>
  </si>
  <si>
    <t>Вода</t>
  </si>
  <si>
    <t>101-0090</t>
  </si>
  <si>
    <t>101-0223</t>
  </si>
  <si>
    <t>101-0837</t>
  </si>
  <si>
    <t>101-2468</t>
  </si>
  <si>
    <t>101-9412</t>
  </si>
  <si>
    <t>101-9429</t>
  </si>
  <si>
    <t>101-9511</t>
  </si>
  <si>
    <t>101-9512</t>
  </si>
  <si>
    <t>101-9707</t>
  </si>
  <si>
    <t>101-9708</t>
  </si>
  <si>
    <t>102-0033</t>
  </si>
  <si>
    <t>537-0221</t>
  </si>
  <si>
    <t>542-0042</t>
  </si>
  <si>
    <t>данные Заказчика</t>
  </si>
  <si>
    <t>Растворитель марки: Р-5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</si>
  <si>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</si>
  <si>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</si>
  <si>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</si>
  <si>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</si>
  <si>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</si>
  <si>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</si>
  <si>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</si>
  <si>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</si>
  <si>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переправа</t>
  </si>
  <si>
    <t>101-1614</t>
  </si>
  <si>
    <t>101-1795</t>
  </si>
  <si>
    <t>101-9513</t>
  </si>
  <si>
    <t>548-0025</t>
  </si>
  <si>
    <t>Краска БТ-177 серебристая</t>
  </si>
  <si>
    <t>Электроды с основным покрытием класса Э50А диаметром 3 мм</t>
  </si>
  <si>
    <t>Манжета предохраняющая для заделки концов кожуха трубопроводов Ду 300 мм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</si>
  <si>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</si>
  <si>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101-9580</t>
  </si>
  <si>
    <t>103-0228</t>
  </si>
  <si>
    <t>103-0537</t>
  </si>
  <si>
    <t>548-0005</t>
  </si>
  <si>
    <t>548-0007</t>
  </si>
  <si>
    <t>548-0009</t>
  </si>
  <si>
    <t>548-0038</t>
  </si>
  <si>
    <t>Электроды диаметром 4 мм Э42</t>
  </si>
  <si>
    <t>Знаки опознавательные металлические;шт.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</si>
  <si>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</si>
  <si>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</si>
  <si>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</si>
  <si>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</si>
  <si>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</si>
  <si>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Кольца центрирующие для труб Ду 300 мм</t>
  </si>
  <si>
    <t>Смесь пескоцементная</t>
  </si>
  <si>
    <t>Обустройство Ново-Покурского месторождения нефти. Кусты скважин № 75, 76, 77</t>
  </si>
  <si>
    <t>101-0485</t>
  </si>
  <si>
    <t>101-0585</t>
  </si>
  <si>
    <t>101-0620</t>
  </si>
  <si>
    <t>101-0795</t>
  </si>
  <si>
    <t>101-0797</t>
  </si>
  <si>
    <t>101-1514</t>
  </si>
  <si>
    <t>101-1519</t>
  </si>
  <si>
    <t>101-1537</t>
  </si>
  <si>
    <t>101-1627</t>
  </si>
  <si>
    <t>101-1699</t>
  </si>
  <si>
    <t>101-1703</t>
  </si>
  <si>
    <t>101-1757</t>
  </si>
  <si>
    <t>101-1875</t>
  </si>
  <si>
    <t>101-1889</t>
  </si>
  <si>
    <t>101-1977</t>
  </si>
  <si>
    <t>101-1994</t>
  </si>
  <si>
    <t>101-1995</t>
  </si>
  <si>
    <t>101-2143</t>
  </si>
  <si>
    <t>101-2370</t>
  </si>
  <si>
    <t>101-3911</t>
  </si>
  <si>
    <t>101-3914</t>
  </si>
  <si>
    <t>101-9738</t>
  </si>
  <si>
    <t>108-0081</t>
  </si>
  <si>
    <t>110-0179</t>
  </si>
  <si>
    <t>113-0246</t>
  </si>
  <si>
    <t>113-1786</t>
  </si>
  <si>
    <t>114-0021</t>
  </si>
  <si>
    <t>201-0777</t>
  </si>
  <si>
    <t>301-3240</t>
  </si>
  <si>
    <t>401-0006</t>
  </si>
  <si>
    <t>408-0122</t>
  </si>
  <si>
    <t>411-0041</t>
  </si>
  <si>
    <t>501-0005</t>
  </si>
  <si>
    <t>502-0472</t>
  </si>
  <si>
    <t>507-2630</t>
  </si>
  <si>
    <t>507-2833</t>
  </si>
  <si>
    <t>509-0038</t>
  </si>
  <si>
    <t>509-0102</t>
  </si>
  <si>
    <t>509-0918</t>
  </si>
  <si>
    <t>509-0963</t>
  </si>
  <si>
    <t>509-0987</t>
  </si>
  <si>
    <t>509-2160</t>
  </si>
  <si>
    <t>548-9111</t>
  </si>
  <si>
    <t>548-9112</t>
  </si>
  <si>
    <t>прай-лист</t>
  </si>
  <si>
    <t>прайс-лист</t>
  </si>
  <si>
    <t>СЦМ-101-1513</t>
  </si>
  <si>
    <t>ТСЦ-101-0324</t>
  </si>
  <si>
    <t>ТСЦ-101-0956</t>
  </si>
  <si>
    <t>ТСЦ-101-1083</t>
  </si>
  <si>
    <t>ТСЦ-101-1513</t>
  </si>
  <si>
    <t>ТСЦ-101-1515</t>
  </si>
  <si>
    <t>ТСЦ-101-1602</t>
  </si>
  <si>
    <t>ТСЦ-101-1617</t>
  </si>
  <si>
    <t>ТСЦ-101-1638</t>
  </si>
  <si>
    <t>ТСЦ-101-1642</t>
  </si>
  <si>
    <t>ТСЦ-101-1714</t>
  </si>
  <si>
    <t>ТСЦ-101-1977</t>
  </si>
  <si>
    <t>ТСЦ-101-2278</t>
  </si>
  <si>
    <t>ТСЦ-101-2542</t>
  </si>
  <si>
    <t>ТСЦ-101-2545</t>
  </si>
  <si>
    <t>ТСЦ-101-3686</t>
  </si>
  <si>
    <t>ТСЦ-101-3687</t>
  </si>
  <si>
    <t>ТСЦ-101-3770</t>
  </si>
  <si>
    <t>ТСЦ-101-3772</t>
  </si>
  <si>
    <t>ТСЦ-101-3773</t>
  </si>
  <si>
    <t>ТСЦ-101-3775</t>
  </si>
  <si>
    <t>ТСЦ-101-3776</t>
  </si>
  <si>
    <t>ТСЦ-101-3777</t>
  </si>
  <si>
    <t>ТСЦ-101-4331</t>
  </si>
  <si>
    <t>ТСЦ-103-0144</t>
  </si>
  <si>
    <t>ТСЦ-103-0145</t>
  </si>
  <si>
    <t>ТСЦ-103-0155</t>
  </si>
  <si>
    <t>ТСЦ-103-0169</t>
  </si>
  <si>
    <t>ТСЦ-103-0178</t>
  </si>
  <si>
    <t>ТСЦ-103-0190</t>
  </si>
  <si>
    <t>ТСЦ-103-0192</t>
  </si>
  <si>
    <t>ТСЦ-110-0243</t>
  </si>
  <si>
    <t>ТСЦ-113-0263</t>
  </si>
  <si>
    <t>ТСЦ-201-0850</t>
  </si>
  <si>
    <t>ТСЦ-407-0027</t>
  </si>
  <si>
    <t>ТСЦ-408-0122</t>
  </si>
  <si>
    <t>ТСЦ-409-0083</t>
  </si>
  <si>
    <t>ТСЦ-414-0137</t>
  </si>
  <si>
    <t>ТСЦ-501-0601</t>
  </si>
  <si>
    <t>ТСЦ-507-1998</t>
  </si>
  <si>
    <t>ТСЦ-507-2046</t>
  </si>
  <si>
    <t>ТСЦ-507-2240</t>
  </si>
  <si>
    <t>ТСЦ-507-2393</t>
  </si>
  <si>
    <t>ТСЦ-507-2398</t>
  </si>
  <si>
    <t>ТСЦ-507-2646</t>
  </si>
  <si>
    <t>ТСЦ-508-0097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</si>
  <si>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</si>
  <si>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</si>
  <si>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  газообразный</t>
  </si>
  <si>
    <t>Краска ХВ-161 перхлорвиниловая фасадная марок А, Б</t>
  </si>
  <si>
    <t>Масло дизельное моторное М-10ДМ</t>
  </si>
  <si>
    <t>Мел природный молотый</t>
  </si>
  <si>
    <t>Проволока канатная оцинкованная, диаметром: 3 мм</t>
  </si>
  <si>
    <t>Проволока горячекатаная в мотках, диаметром 6,3-6,5 мм</t>
  </si>
  <si>
    <t>Растворитель марки: Р-4А</t>
  </si>
  <si>
    <t>Электроды диаметром: 4 мм Э42А</t>
  </si>
  <si>
    <t>Электроды диаметром: 4 мм Э55</t>
  </si>
  <si>
    <t>Электроды диаметром: 6 мм Э42</t>
  </si>
  <si>
    <t>Электроды диаметром: 8 мм Э42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</si>
  <si>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</si>
  <si>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</si>
  <si>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Патроны для пристрелки</t>
  </si>
  <si>
    <t>Прокладки резиновые (пластина техническая прессованная)</t>
  </si>
  <si>
    <t>Ветошь</t>
  </si>
  <si>
    <t>Сталь листовая оцинкованная толщиной листа: 0,7 мм</t>
  </si>
  <si>
    <t>Сталь полосовая: 40х4 мм, кипящая</t>
  </si>
  <si>
    <t>Краски маркировочные МКЭ-4</t>
  </si>
  <si>
    <t>Мастика битумная</t>
  </si>
  <si>
    <t>Краска</t>
  </si>
  <si>
    <t>Салфетки хлопчатобумажные</t>
  </si>
  <si>
    <t>Дюбели для пристрелки стальные</t>
  </si>
  <si>
    <t>Дюбели распорные полипропиленовые</t>
  </si>
  <si>
    <t>Праймер эпоксидный</t>
  </si>
  <si>
    <t>Бобышки скошенные</t>
  </si>
  <si>
    <t>Конструкции стальные: порталов ОРУ</t>
  </si>
  <si>
    <t>Эмаль ПФ-115 серая</t>
  </si>
  <si>
    <t>Лак битумный: БТ-123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</si>
  <si>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</si>
  <si>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</si>
  <si>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Колпачки-заглушки 1"</t>
  </si>
  <si>
    <t>Бетон тяжелый, класс: В15 (М200)</t>
  </si>
  <si>
    <t>Песок для строительных работ природный</t>
  </si>
  <si>
    <t>Электроэнергия</t>
  </si>
  <si>
    <t>Кабели силовые на напряжение 1000 В с медными жилами в свинцовой оболочке марки: СБГУ, с числом жил - 3 и сечением 50 мм2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</si>
  <si>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</si>
  <si>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Пробки П-М27х2</t>
  </si>
  <si>
    <t>Маты высокотемпературные марки МВТ-20</t>
  </si>
  <si>
    <t>Наконечники кабельные: для электротехнических установок</t>
  </si>
  <si>
    <t>Скобы</t>
  </si>
  <si>
    <t>Картон асбестовый общего назначения марки: КАОН-1 толщиной 2 мм</t>
  </si>
  <si>
    <t>Ткань асбестовая: со стеклонитью АСТ-1 толщиной 1,8 мм</t>
  </si>
  <si>
    <t>Шнур асбестовый общего назначения марки: ШАОН диаметром 2,0-2,5 мм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</si>
  <si>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</si>
  <si>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300 мм</t>
  </si>
  <si>
    <t>Трубы стальные бесшовные, горячедеформированные внутренним эпоксидным покрытием   д-159*8 мм</t>
  </si>
  <si>
    <t>Трубы стальные бесшовные, горячедеформированные внутренним эпоксидным покрытием   д-57*6 мм</t>
  </si>
  <si>
    <t>Трубы стальные бесшовные, горячедеформированные с полным (наружным и внутренним) заводским покрытием д-325*8 мм</t>
  </si>
  <si>
    <t>Отборное устройство РУ40 МПа 40-70-ст.20-МП</t>
  </si>
  <si>
    <t>Быстроразъемное соединение БРС(АСК БРС-50.70.000) 59/40</t>
  </si>
  <si>
    <t>Втулки ЦЕ-159-8-1</t>
  </si>
  <si>
    <t>Втулки ЦЕ-325-8-2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</si>
  <si>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</si>
  <si>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</si>
  <si>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31лс 15нж Д=150 мм Р=4,0 МПа клиновые фланцевые с выдвижным шпинделем</t>
  </si>
  <si>
    <t>Задвижки 31лс 15нж Д=50 мм Р=4,0 МПа клиновые фланцевые с выдвижным шпинделем</t>
  </si>
  <si>
    <t>Отвод гнутый ОГ15  д-325*8 мм</t>
  </si>
  <si>
    <t>Отвод гнутый ОГ9  д-325*8 мм</t>
  </si>
  <si>
    <t>Сигнализатор рычажный СР-0-01</t>
  </si>
  <si>
    <t>Навес</t>
  </si>
  <si>
    <t>Просечно-вытяжной прокат ПВ506</t>
  </si>
  <si>
    <t>Сталь круглая  диаметром: 12 мм</t>
  </si>
  <si>
    <t>Сталь полосовая, размером 4х40 мм</t>
  </si>
  <si>
    <t>Сталь угловая равнополочная 100х100х8 мм</t>
  </si>
  <si>
    <t>Болты с гайками и шайбами</t>
  </si>
  <si>
    <t>Сталь угловая: 50х50 мм</t>
  </si>
  <si>
    <t>Сталь угловая: 50х50х5 мм</t>
  </si>
  <si>
    <t>Сталь угловая: 75х75x6 мм</t>
  </si>
  <si>
    <t>Сталь угловая: 75х75х6 мм</t>
  </si>
  <si>
    <t>Швеллеры: № 12</t>
  </si>
  <si>
    <t>Швеллеры: № 14</t>
  </si>
  <si>
    <t>Сталь листовая толщиной: 2,0 мм</t>
  </si>
  <si>
    <t>Сталь листовая толщиной: 3,0 мм</t>
  </si>
  <si>
    <t>Сталь листовая толщиной: 4 мм</t>
  </si>
  <si>
    <t>Сталь листовая  толщиной: 6,0 мм</t>
  </si>
  <si>
    <t>Сталь листовая толщиной: 6,0 мм</t>
  </si>
  <si>
    <t>Сталь листовая  толщиной: 8 мм</t>
  </si>
  <si>
    <t>Сталь листовая толщиной: 8 мм</t>
  </si>
  <si>
    <t>Сталь листовая  толщиной: 10 мм</t>
  </si>
  <si>
    <t>Сталь листовая толщиной: 10 мм</t>
  </si>
  <si>
    <t>Знаки дорожные на оцинкованной подоснове со световозвращающей пленкой: информационные, размером 350х450 мм</t>
  </si>
  <si>
    <t>Трубы стальные электросварные д-76*3,5 мм</t>
  </si>
  <si>
    <t>Трубы стальные электросварные д-76*5 мм</t>
  </si>
  <si>
    <t>Трубы стальные электросварные прямошовные д-89*4 мм</t>
  </si>
  <si>
    <t>Трубы стальные электросварные д-114*5 мм</t>
  </si>
  <si>
    <t>Трубы стальные электросварные д-114*5,5 мм</t>
  </si>
  <si>
    <t>Трубы стальные электросварные  д-159*6 мм</t>
  </si>
  <si>
    <t>Трубы стальные электросварные д-159*6 мм</t>
  </si>
  <si>
    <t>Трубы стальные электросварные прямошовные д-159*6 мм</t>
  </si>
  <si>
    <t>Трубы стальные электросварные прямошовные д-219*6 мм</t>
  </si>
  <si>
    <t>Трубы стальные электросварные д-219*8 мм</t>
  </si>
  <si>
    <t>Стойки металлические для дорожных знаков д-114*5 мм             L=4 м</t>
  </si>
  <si>
    <t>Эмаль кремнийорганическая: КО-174</t>
  </si>
  <si>
    <t>Конструкции стальные листовые  из стали толщиной 8 мм</t>
  </si>
  <si>
    <t>Щебень шлаковый для дорожного строительства, фракция: 40-70 мм, марка 800</t>
  </si>
  <si>
    <t>Семена  трав</t>
  </si>
  <si>
    <t>Кабели силовые переносные с гибкими медными жилами в резиновой оболочке марки: КГ, с числом жил - 1 и сечением 6 мм2</t>
  </si>
  <si>
    <t>Отводы 90 град. д-159*8 мм, с внутренним покрытием</t>
  </si>
  <si>
    <t>Отводы 45 град. д-325*8 мм, с внутренним покрытием</t>
  </si>
  <si>
    <t>Тройники переходные 325х10-159х8, с внутренним покрытием</t>
  </si>
  <si>
    <t>Межфланцевая заглушка выступ-впадина Ду159</t>
  </si>
  <si>
    <t>Межфланцевая заглушка выступ-впадина Ду325</t>
  </si>
  <si>
    <t>Опора325-ШП-А2-09Г2С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</si>
  <si>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</si>
  <si>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10 шт.</t>
  </si>
  <si>
    <t>100 шт.</t>
  </si>
  <si>
    <t>кВт-ч</t>
  </si>
  <si>
    <t>1000 м</t>
  </si>
  <si>
    <t>Задвижки 31лс 15нж Д=300 мм Р=4,0 МПа клиновые фланцевые с выдвижным шпинделем</t>
  </si>
  <si>
    <t xml:space="preserve">Манометр МП4-У-250 </t>
  </si>
  <si>
    <t>Нефтегазопровод  т.вр.к.3-т.вр.к.18</t>
  </si>
  <si>
    <t>Отво д-325*8 мм</t>
  </si>
  <si>
    <t>Стройка: Обустройство Ново-Покурского месторождения нефти. Кусты скважин № 75, 76, 77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</si>
  <si>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</si>
  <si>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</si>
  <si>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</si>
  <si>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</si>
  <si>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</si>
  <si>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</si>
  <si>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</si>
  <si>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</si>
  <si>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</si>
  <si>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</si>
  <si>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</si>
  <si>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</si>
  <si>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</si>
  <si>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</si>
  <si>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</si>
  <si>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</si>
  <si>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</si>
  <si>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</si>
  <si>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</si>
  <si>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</si>
  <si>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</si>
  <si>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Объект: Нефтегазопровод  т.вр.к.3-т.вр.к.18</t>
  </si>
  <si>
    <t>299/2016</t>
  </si>
  <si>
    <t>300/2016</t>
  </si>
  <si>
    <t>301/2016</t>
  </si>
  <si>
    <t>302/2016</t>
  </si>
  <si>
    <t>Инженерная подготовка Узел № 3</t>
  </si>
  <si>
    <t>Нефтегазопровод т.вр.к.3-т.вр.к.18</t>
  </si>
  <si>
    <t>Строительные работы  Узел № 3</t>
  </si>
  <si>
    <t>Устройство защитных футляров</t>
  </si>
  <si>
    <t>Форма 8.9</t>
  </si>
  <si>
    <t>Приложение №3 к форме 8.9</t>
  </si>
  <si>
    <t>Приложение № 2 к форме 8.9</t>
  </si>
  <si>
    <t>Приложение 1 к форме 8.9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</si>
</sst>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55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0" xfId="0" applyNumberFormat="1" applyFont="1" applyAlignment="1">
      <alignment horizontal="lef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0" fontId="111" fillId="0" borderId="0" xfId="0" applyFont="1" applyAlignment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0" fontId="81" fillId="28" borderId="73" xfId="0" applyFont="1" applyFill="1" applyBorder="1" applyAlignment="1">
      <alignment horizontal="center" vertical="center"/>
    </xf>
    <xf numFmtId="49" fontId="87" fillId="28" borderId="6" xfId="0" applyNumberFormat="1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0" fontId="81" fillId="0" borderId="31" xfId="0" applyFont="1" applyBorder="1" applyAlignment="1">
      <alignment horizontal="center" vertical="center"/>
    </xf>
    <xf numFmtId="0" fontId="109" fillId="0" borderId="32" xfId="0" applyFont="1" applyBorder="1" applyAlignment="1">
      <alignment horizontal="right" vertical="top" wrapText="1"/>
    </xf>
    <xf numFmtId="0" fontId="109" fillId="30" borderId="77" xfId="0" applyFont="1" applyFill="1" applyBorder="1" applyAlignment="1">
      <alignment horizontal="right" vertical="center"/>
    </xf>
    <xf numFmtId="0" fontId="109" fillId="0" borderId="31" xfId="0" applyFont="1" applyBorder="1" applyAlignment="1">
      <alignment horizontal="center" vertical="center" wrapText="1"/>
    </xf>
    <xf numFmtId="0" fontId="109" fillId="0" borderId="32" xfId="0" applyFont="1" applyBorder="1" applyAlignment="1">
      <alignment vertical="center"/>
    </xf>
    <xf numFmtId="0" fontId="109" fillId="30" borderId="72" xfId="0" applyFont="1" applyFill="1" applyBorder="1" applyAlignment="1">
      <alignment vertical="center"/>
    </xf>
    <xf numFmtId="49" fontId="110" fillId="0" borderId="7" xfId="0" applyNumberFormat="1" applyFont="1" applyBorder="1" applyAlignment="1">
      <alignment horizontal="center" vertical="center" wrapText="1"/>
    </xf>
    <xf numFmtId="0" fontId="110" fillId="0" borderId="7" xfId="0" applyFont="1" applyBorder="1" applyAlignment="1">
      <alignment horizontal="center" vertical="center" wrapText="1"/>
    </xf>
    <xf numFmtId="0" fontId="110" fillId="0" borderId="7" xfId="0" applyFont="1" applyBorder="1" applyAlignment="1">
      <alignment horizontal="left" vertical="center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" fontId="12" fillId="16" borderId="7" xfId="908" applyNumberFormat="1" applyFont="1" applyFill="1" applyBorder="1" applyAlignment="1">
      <alignment vertical="center"/>
    </xf>
    <xf numFmtId="1" fontId="67" fillId="16" borderId="7" xfId="908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8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5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C22" sqref="C22"/>
    </sheetView>
  </sheetViews>
  <sheetFormatPr defaultColWidth="8.85546875" defaultRowHeight="12.75" x14ac:dyDescent="0.2"/>
  <cols>
    <col min="1" max="1" width="14.85546875" style="39" customWidth="1"/>
    <col min="2" max="2" width="49" style="39" customWidth="1"/>
    <col min="3" max="3" width="10.5703125" style="39" customWidth="1"/>
    <col min="4" max="4" width="11.140625" style="39" customWidth="1"/>
    <col min="5" max="5" width="11" style="39" customWidth="1"/>
    <col min="6" max="6" width="13.42578125" style="39" customWidth="1"/>
    <col min="7" max="7" width="11.7109375" style="39" customWidth="1"/>
    <col min="8" max="8" width="11.28515625" style="39" customWidth="1"/>
    <col min="9" max="9" width="10.85546875" style="39" customWidth="1"/>
    <col min="10" max="10" width="11.28515625" style="39" customWidth="1"/>
    <col min="11" max="11" width="14.42578125" style="39" customWidth="1"/>
    <col min="12" max="12" width="14.7109375" style="39" customWidth="1"/>
    <col min="13" max="13" width="12.42578125" style="39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39" customWidth="1"/>
    <col min="21" max="21" width="10.7109375" style="7" customWidth="1"/>
    <col min="22" max="22" width="11.28515625" style="39" customWidth="1"/>
    <col min="23" max="23" width="18.85546875" style="39" customWidth="1"/>
    <col min="24" max="24" width="17.85546875" style="39" customWidth="1"/>
    <col min="25" max="25" width="10.140625" style="39" bestFit="1" customWidth="1"/>
    <col min="26" max="16384" width="8.85546875" style="1"/>
  </cols>
  <sheetData>
    <row r="1" spans="1:25" ht="13.5" x14ac:dyDescent="0.2">
      <c r="B1" s="40" t="s">
        <v>26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  <c r="U1" s="42"/>
      <c r="V1" s="41"/>
      <c r="W1" s="43" t="s">
        <v>452</v>
      </c>
    </row>
    <row r="2" spans="1:25" ht="13.5" customHeight="1" x14ac:dyDescent="0.2">
      <c r="B2" s="2" t="s">
        <v>17</v>
      </c>
      <c r="C2" s="416" t="s">
        <v>213</v>
      </c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184"/>
    </row>
    <row r="3" spans="1:25" x14ac:dyDescent="0.2">
      <c r="B3" s="2" t="s">
        <v>18</v>
      </c>
      <c r="C3" s="417" t="s">
        <v>419</v>
      </c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185"/>
    </row>
    <row r="4" spans="1:25" x14ac:dyDescent="0.2">
      <c r="B4" s="2" t="s">
        <v>118</v>
      </c>
      <c r="C4" s="234">
        <v>1.3280000000000001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</row>
    <row r="5" spans="1:25" ht="13.5" thickBot="1" x14ac:dyDescent="0.25">
      <c r="B5" s="2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</row>
    <row r="6" spans="1:25" ht="12.75" customHeight="1" thickBot="1" x14ac:dyDescent="0.25">
      <c r="A6" s="459" t="s">
        <v>1</v>
      </c>
      <c r="B6" s="459" t="s">
        <v>27</v>
      </c>
      <c r="C6" s="440" t="s">
        <v>28</v>
      </c>
      <c r="D6" s="441"/>
      <c r="E6" s="441"/>
      <c r="F6" s="441"/>
      <c r="G6" s="441"/>
      <c r="H6" s="441"/>
      <c r="I6" s="441"/>
      <c r="J6" s="441"/>
      <c r="K6" s="441"/>
      <c r="L6" s="442"/>
      <c r="M6" s="432" t="s">
        <v>2</v>
      </c>
      <c r="N6" s="433"/>
      <c r="O6" s="433"/>
      <c r="P6" s="433"/>
      <c r="Q6" s="433"/>
      <c r="R6" s="433"/>
      <c r="S6" s="433"/>
      <c r="T6" s="433"/>
      <c r="U6" s="433"/>
      <c r="V6" s="433"/>
      <c r="W6" s="434"/>
      <c r="Y6" s="1"/>
    </row>
    <row r="7" spans="1:25" ht="12.75" customHeight="1" x14ac:dyDescent="0.2">
      <c r="A7" s="460"/>
      <c r="B7" s="460"/>
      <c r="C7" s="443" t="s">
        <v>89</v>
      </c>
      <c r="D7" s="438" t="s">
        <v>3</v>
      </c>
      <c r="E7" s="439"/>
      <c r="F7" s="439"/>
      <c r="G7" s="439"/>
      <c r="H7" s="439"/>
      <c r="I7" s="439"/>
      <c r="J7" s="439"/>
      <c r="K7" s="435" t="s">
        <v>91</v>
      </c>
      <c r="L7" s="421" t="s">
        <v>93</v>
      </c>
      <c r="M7" s="419" t="s">
        <v>90</v>
      </c>
      <c r="N7" s="454" t="s">
        <v>3</v>
      </c>
      <c r="O7" s="455"/>
      <c r="P7" s="455"/>
      <c r="Q7" s="456"/>
      <c r="R7" s="457" t="s">
        <v>71</v>
      </c>
      <c r="S7" s="424" t="s">
        <v>99</v>
      </c>
      <c r="T7" s="424" t="s">
        <v>92</v>
      </c>
      <c r="U7" s="424" t="s">
        <v>72</v>
      </c>
      <c r="V7" s="430" t="s">
        <v>73</v>
      </c>
      <c r="W7" s="426" t="s">
        <v>94</v>
      </c>
      <c r="Y7" s="1"/>
    </row>
    <row r="8" spans="1:25" ht="44.25" customHeight="1" x14ac:dyDescent="0.2">
      <c r="A8" s="460"/>
      <c r="B8" s="460"/>
      <c r="C8" s="444"/>
      <c r="D8" s="446" t="s">
        <v>74</v>
      </c>
      <c r="E8" s="428" t="s">
        <v>95</v>
      </c>
      <c r="F8" s="428" t="s">
        <v>96</v>
      </c>
      <c r="G8" s="428" t="s">
        <v>100</v>
      </c>
      <c r="H8" s="428" t="s">
        <v>29</v>
      </c>
      <c r="I8" s="428" t="s">
        <v>72</v>
      </c>
      <c r="J8" s="428" t="s">
        <v>73</v>
      </c>
      <c r="K8" s="436"/>
      <c r="L8" s="422"/>
      <c r="M8" s="420"/>
      <c r="N8" s="451" t="s">
        <v>30</v>
      </c>
      <c r="O8" s="452"/>
      <c r="P8" s="452" t="s">
        <v>31</v>
      </c>
      <c r="Q8" s="453"/>
      <c r="R8" s="458"/>
      <c r="S8" s="425"/>
      <c r="T8" s="425"/>
      <c r="U8" s="425"/>
      <c r="V8" s="431"/>
      <c r="W8" s="427"/>
      <c r="Y8" s="1"/>
    </row>
    <row r="9" spans="1:25" ht="83.25" customHeight="1" thickBot="1" x14ac:dyDescent="0.25">
      <c r="A9" s="461"/>
      <c r="B9" s="461"/>
      <c r="C9" s="445"/>
      <c r="D9" s="447"/>
      <c r="E9" s="429"/>
      <c r="F9" s="429"/>
      <c r="G9" s="429"/>
      <c r="H9" s="429"/>
      <c r="I9" s="429"/>
      <c r="J9" s="429"/>
      <c r="K9" s="437"/>
      <c r="L9" s="423"/>
      <c r="M9" s="420"/>
      <c r="N9" s="192" t="s">
        <v>97</v>
      </c>
      <c r="O9" s="193" t="s">
        <v>98</v>
      </c>
      <c r="P9" s="193" t="s">
        <v>97</v>
      </c>
      <c r="Q9" s="194" t="s">
        <v>98</v>
      </c>
      <c r="R9" s="458"/>
      <c r="S9" s="425"/>
      <c r="T9" s="425"/>
      <c r="U9" s="425"/>
      <c r="V9" s="431"/>
      <c r="W9" s="427"/>
      <c r="Y9" s="1"/>
    </row>
    <row r="10" spans="1:25" ht="13.5" thickBot="1" x14ac:dyDescent="0.25">
      <c r="A10" s="195">
        <v>1</v>
      </c>
      <c r="B10" s="196">
        <v>2</v>
      </c>
      <c r="C10" s="195">
        <v>5</v>
      </c>
      <c r="D10" s="197">
        <v>6</v>
      </c>
      <c r="E10" s="198">
        <v>7</v>
      </c>
      <c r="F10" s="199">
        <v>8</v>
      </c>
      <c r="G10" s="198">
        <v>9</v>
      </c>
      <c r="H10" s="199">
        <v>10</v>
      </c>
      <c r="I10" s="198">
        <v>11</v>
      </c>
      <c r="J10" s="199">
        <v>12</v>
      </c>
      <c r="K10" s="198">
        <v>13</v>
      </c>
      <c r="L10" s="200">
        <v>14</v>
      </c>
      <c r="M10" s="195">
        <v>15</v>
      </c>
      <c r="N10" s="197">
        <v>16</v>
      </c>
      <c r="O10" s="198">
        <v>17</v>
      </c>
      <c r="P10" s="199">
        <v>18</v>
      </c>
      <c r="Q10" s="201">
        <v>19</v>
      </c>
      <c r="R10" s="197">
        <v>20</v>
      </c>
      <c r="S10" s="198">
        <v>21</v>
      </c>
      <c r="T10" s="199">
        <v>22</v>
      </c>
      <c r="U10" s="198">
        <v>23</v>
      </c>
      <c r="V10" s="202">
        <v>24</v>
      </c>
      <c r="W10" s="203">
        <v>25</v>
      </c>
      <c r="Y10" s="1"/>
    </row>
    <row r="11" spans="1:25" ht="13.5" thickBot="1" x14ac:dyDescent="0.25">
      <c r="A11" s="448" t="s">
        <v>112</v>
      </c>
      <c r="B11" s="449"/>
      <c r="C11" s="449"/>
      <c r="D11" s="449"/>
      <c r="E11" s="449"/>
      <c r="F11" s="449"/>
      <c r="G11" s="449"/>
      <c r="H11" s="449"/>
      <c r="I11" s="449"/>
      <c r="J11" s="449"/>
      <c r="K11" s="449"/>
      <c r="L11" s="449"/>
      <c r="M11" s="449"/>
      <c r="N11" s="449"/>
      <c r="O11" s="449"/>
      <c r="P11" s="449"/>
      <c r="Q11" s="449"/>
      <c r="R11" s="449"/>
      <c r="S11" s="449"/>
      <c r="T11" s="449"/>
      <c r="U11" s="449"/>
      <c r="V11" s="449"/>
      <c r="W11" s="450"/>
      <c r="Y11" s="1"/>
    </row>
    <row r="12" spans="1:25" ht="14.25" x14ac:dyDescent="0.2">
      <c r="A12" s="359" t="s">
        <v>444</v>
      </c>
      <c r="B12" s="191" t="s">
        <v>448</v>
      </c>
      <c r="C12" s="187">
        <f>D12+E12+G12+I12+J12</f>
        <v>209089</v>
      </c>
      <c r="D12" s="144">
        <v>1553</v>
      </c>
      <c r="E12" s="90">
        <v>40883</v>
      </c>
      <c r="F12" s="91">
        <v>7717</v>
      </c>
      <c r="G12" s="91">
        <v>152396</v>
      </c>
      <c r="H12" s="90">
        <v>136</v>
      </c>
      <c r="I12" s="90">
        <v>9345</v>
      </c>
      <c r="J12" s="109">
        <v>4912</v>
      </c>
      <c r="K12" s="93">
        <v>63.31</v>
      </c>
      <c r="L12" s="124">
        <v>188.48</v>
      </c>
      <c r="M12" s="187"/>
      <c r="N12" s="139"/>
      <c r="O12" s="92"/>
      <c r="P12" s="92"/>
      <c r="Q12" s="132"/>
      <c r="R12" s="182"/>
      <c r="S12" s="146"/>
      <c r="T12" s="146"/>
      <c r="U12" s="146"/>
      <c r="V12" s="147"/>
      <c r="W12" s="227"/>
      <c r="Y12" s="1"/>
    </row>
    <row r="13" spans="1:25" ht="14.25" x14ac:dyDescent="0.2">
      <c r="A13" s="359" t="s">
        <v>445</v>
      </c>
      <c r="B13" s="191" t="s">
        <v>449</v>
      </c>
      <c r="C13" s="187">
        <f>D13+E13+G13+I13+J13</f>
        <v>4352014</v>
      </c>
      <c r="D13" s="144">
        <v>138711</v>
      </c>
      <c r="E13" s="90">
        <v>720704</v>
      </c>
      <c r="F13" s="91">
        <v>90760</v>
      </c>
      <c r="G13" s="91">
        <v>3097249</v>
      </c>
      <c r="H13" s="90">
        <f>35688+8912</f>
        <v>44600</v>
      </c>
      <c r="I13" s="90">
        <v>265309</v>
      </c>
      <c r="J13" s="109">
        <v>130041</v>
      </c>
      <c r="K13" s="93">
        <v>4650.26</v>
      </c>
      <c r="L13" s="124">
        <v>2356.13</v>
      </c>
      <c r="M13" s="187"/>
      <c r="N13" s="139"/>
      <c r="O13" s="92"/>
      <c r="P13" s="92"/>
      <c r="Q13" s="132"/>
      <c r="R13" s="182"/>
      <c r="S13" s="146"/>
      <c r="T13" s="146"/>
      <c r="U13" s="146"/>
      <c r="V13" s="147"/>
      <c r="W13" s="227"/>
      <c r="Y13" s="1"/>
    </row>
    <row r="14" spans="1:25" ht="14.25" x14ac:dyDescent="0.2">
      <c r="A14" s="359" t="s">
        <v>446</v>
      </c>
      <c r="B14" s="191" t="s">
        <v>450</v>
      </c>
      <c r="C14" s="187">
        <f>D14+E14+G14+I14+J14</f>
        <v>64968</v>
      </c>
      <c r="D14" s="144">
        <v>8165</v>
      </c>
      <c r="E14" s="90">
        <v>6736</v>
      </c>
      <c r="F14" s="91">
        <v>725</v>
      </c>
      <c r="G14" s="91">
        <v>36305</v>
      </c>
      <c r="H14" s="90">
        <v>0</v>
      </c>
      <c r="I14" s="90">
        <v>8213</v>
      </c>
      <c r="J14" s="109">
        <v>5549</v>
      </c>
      <c r="K14" s="93">
        <v>280.64</v>
      </c>
      <c r="L14" s="124">
        <v>17.37</v>
      </c>
      <c r="M14" s="187"/>
      <c r="N14" s="139"/>
      <c r="O14" s="92"/>
      <c r="P14" s="92"/>
      <c r="Q14" s="132"/>
      <c r="R14" s="182"/>
      <c r="S14" s="146"/>
      <c r="T14" s="146"/>
      <c r="U14" s="146"/>
      <c r="V14" s="147"/>
      <c r="W14" s="227"/>
      <c r="Y14" s="1"/>
    </row>
    <row r="15" spans="1:25" ht="15" thickBot="1" x14ac:dyDescent="0.25">
      <c r="A15" s="359" t="s">
        <v>447</v>
      </c>
      <c r="B15" s="191" t="s">
        <v>451</v>
      </c>
      <c r="C15" s="188">
        <f t="shared" ref="C15" si="0">G15+D15+E15+I15+J15</f>
        <v>155214</v>
      </c>
      <c r="D15" s="145">
        <v>3381</v>
      </c>
      <c r="E15" s="4">
        <v>27892</v>
      </c>
      <c r="F15" s="4">
        <v>3990</v>
      </c>
      <c r="G15" s="4">
        <v>110231</v>
      </c>
      <c r="H15" s="4">
        <v>0</v>
      </c>
      <c r="I15" s="4">
        <v>9287</v>
      </c>
      <c r="J15" s="110">
        <v>4423</v>
      </c>
      <c r="K15" s="6">
        <v>107.28</v>
      </c>
      <c r="L15" s="125">
        <v>109.38</v>
      </c>
      <c r="M15" s="188"/>
      <c r="N15" s="140"/>
      <c r="O15" s="5"/>
      <c r="P15" s="5"/>
      <c r="Q15" s="133"/>
      <c r="R15" s="183"/>
      <c r="S15" s="148"/>
      <c r="T15" s="148"/>
      <c r="U15" s="148"/>
      <c r="V15" s="149"/>
      <c r="W15" s="228"/>
      <c r="Y15" s="1"/>
    </row>
    <row r="16" spans="1:25" ht="21" customHeight="1" thickBot="1" x14ac:dyDescent="0.25">
      <c r="A16" s="218"/>
      <c r="B16" s="219" t="s">
        <v>106</v>
      </c>
      <c r="C16" s="220">
        <f t="shared" ref="C16:L16" si="1">SUM(C12:C15)</f>
        <v>4781285</v>
      </c>
      <c r="D16" s="221">
        <f t="shared" si="1"/>
        <v>151810</v>
      </c>
      <c r="E16" s="222">
        <f t="shared" si="1"/>
        <v>796215</v>
      </c>
      <c r="F16" s="222">
        <f t="shared" si="1"/>
        <v>103192</v>
      </c>
      <c r="G16" s="222">
        <f t="shared" si="1"/>
        <v>3396181</v>
      </c>
      <c r="H16" s="222">
        <f t="shared" si="1"/>
        <v>44736</v>
      </c>
      <c r="I16" s="222">
        <f t="shared" si="1"/>
        <v>292154</v>
      </c>
      <c r="J16" s="223">
        <f t="shared" si="1"/>
        <v>144925</v>
      </c>
      <c r="K16" s="224">
        <f t="shared" si="1"/>
        <v>5101.49</v>
      </c>
      <c r="L16" s="225">
        <f t="shared" si="1"/>
        <v>2671.36</v>
      </c>
      <c r="M16" s="251">
        <f>N16+O16+P16+Q16</f>
        <v>14724941</v>
      </c>
      <c r="N16" s="252">
        <f>Оборудование!G12</f>
        <v>0</v>
      </c>
      <c r="O16" s="253">
        <f>'Пр. 3 к ф. 8.9'!G179</f>
        <v>12311937</v>
      </c>
      <c r="P16" s="253">
        <f>Оборудование!J12</f>
        <v>190000</v>
      </c>
      <c r="Q16" s="254">
        <f>'Пр. 3 к ф. 8.9'!J179</f>
        <v>2223004</v>
      </c>
      <c r="R16" s="366"/>
      <c r="S16" s="367"/>
      <c r="T16" s="367"/>
      <c r="U16" s="367"/>
      <c r="V16" s="368"/>
      <c r="W16" s="226"/>
      <c r="Y16" s="1"/>
    </row>
    <row r="17" spans="1:23" ht="38.25" x14ac:dyDescent="0.2">
      <c r="A17" s="100"/>
      <c r="B17" s="111" t="s">
        <v>157</v>
      </c>
      <c r="C17" s="204"/>
      <c r="D17" s="102"/>
      <c r="E17" s="97"/>
      <c r="F17" s="97"/>
      <c r="G17" s="97"/>
      <c r="H17" s="97"/>
      <c r="I17" s="97"/>
      <c r="J17" s="97"/>
      <c r="K17" s="97"/>
      <c r="L17" s="126"/>
      <c r="M17" s="111"/>
      <c r="N17" s="141"/>
      <c r="O17" s="98"/>
      <c r="P17" s="99"/>
      <c r="Q17" s="134"/>
      <c r="R17" s="129"/>
      <c r="S17" s="99"/>
      <c r="T17" s="95"/>
      <c r="U17" s="99"/>
      <c r="V17" s="95"/>
      <c r="W17" s="227"/>
    </row>
    <row r="18" spans="1:23" ht="15" x14ac:dyDescent="0.2">
      <c r="A18" s="101"/>
      <c r="B18" s="104" t="s">
        <v>4</v>
      </c>
      <c r="C18" s="188"/>
      <c r="D18" s="103"/>
      <c r="E18" s="44"/>
      <c r="F18" s="44"/>
      <c r="G18" s="44"/>
      <c r="H18" s="44"/>
      <c r="I18" s="44"/>
      <c r="J18" s="44"/>
      <c r="K18" s="44"/>
      <c r="L18" s="127"/>
      <c r="M18" s="105"/>
      <c r="N18" s="142"/>
      <c r="O18" s="45"/>
      <c r="P18" s="46"/>
      <c r="Q18" s="135"/>
      <c r="R18" s="130"/>
      <c r="S18" s="46"/>
      <c r="T18" s="94"/>
      <c r="U18" s="46"/>
      <c r="V18" s="94"/>
      <c r="W18" s="229"/>
    </row>
    <row r="19" spans="1:23" ht="14.25" x14ac:dyDescent="0.2">
      <c r="A19" s="101"/>
      <c r="B19" s="105" t="s">
        <v>115</v>
      </c>
      <c r="C19" s="188"/>
      <c r="D19" s="103"/>
      <c r="E19" s="44"/>
      <c r="F19" s="44"/>
      <c r="G19" s="44"/>
      <c r="H19" s="44"/>
      <c r="I19" s="44"/>
      <c r="J19" s="44"/>
      <c r="K19" s="44"/>
      <c r="L19" s="127"/>
      <c r="M19" s="105"/>
      <c r="N19" s="142"/>
      <c r="O19" s="45"/>
      <c r="P19" s="46"/>
      <c r="Q19" s="135"/>
      <c r="R19" s="130"/>
      <c r="S19" s="46"/>
      <c r="T19" s="94"/>
      <c r="U19" s="46"/>
      <c r="V19" s="94"/>
      <c r="W19" s="230"/>
    </row>
    <row r="20" spans="1:23" ht="14.25" x14ac:dyDescent="0.2">
      <c r="A20" s="101"/>
      <c r="B20" s="106" t="s">
        <v>101</v>
      </c>
      <c r="C20" s="188"/>
      <c r="D20" s="103"/>
      <c r="E20" s="44"/>
      <c r="F20" s="44"/>
      <c r="G20" s="44"/>
      <c r="H20" s="44"/>
      <c r="I20" s="44"/>
      <c r="J20" s="44"/>
      <c r="K20" s="44"/>
      <c r="L20" s="127"/>
      <c r="M20" s="105"/>
      <c r="N20" s="142"/>
      <c r="O20" s="47"/>
      <c r="P20" s="46"/>
      <c r="Q20" s="136"/>
      <c r="R20" s="130"/>
      <c r="S20" s="46"/>
      <c r="T20" s="94"/>
      <c r="U20" s="46"/>
      <c r="V20" s="94"/>
      <c r="W20" s="228"/>
    </row>
    <row r="21" spans="1:23" ht="15" x14ac:dyDescent="0.2">
      <c r="A21" s="101"/>
      <c r="B21" s="104" t="s">
        <v>102</v>
      </c>
      <c r="C21" s="205">
        <f>C16*D46</f>
        <v>303612</v>
      </c>
      <c r="D21" s="103"/>
      <c r="E21" s="44"/>
      <c r="F21" s="44"/>
      <c r="G21" s="44"/>
      <c r="H21" s="44"/>
      <c r="I21" s="44"/>
      <c r="J21" s="44"/>
      <c r="K21" s="44"/>
      <c r="L21" s="127"/>
      <c r="M21" s="105"/>
      <c r="N21" s="142"/>
      <c r="O21" s="48"/>
      <c r="P21" s="46"/>
      <c r="Q21" s="137"/>
      <c r="R21" s="130"/>
      <c r="S21" s="46"/>
      <c r="T21" s="94"/>
      <c r="U21" s="46"/>
      <c r="V21" s="94"/>
      <c r="W21" s="229"/>
    </row>
    <row r="22" spans="1:23" ht="28.5" customHeight="1" x14ac:dyDescent="0.2">
      <c r="A22" s="101"/>
      <c r="B22" s="107" t="s">
        <v>103</v>
      </c>
      <c r="C22" s="188"/>
      <c r="D22" s="103"/>
      <c r="E22" s="44"/>
      <c r="F22" s="44"/>
      <c r="G22" s="44"/>
      <c r="H22" s="44"/>
      <c r="I22" s="44"/>
      <c r="J22" s="44"/>
      <c r="K22" s="44"/>
      <c r="L22" s="127"/>
      <c r="M22" s="105"/>
      <c r="N22" s="142"/>
      <c r="O22" s="48"/>
      <c r="P22" s="46"/>
      <c r="Q22" s="137"/>
      <c r="R22" s="130"/>
      <c r="S22" s="46"/>
      <c r="T22" s="94"/>
      <c r="U22" s="46"/>
      <c r="V22" s="94"/>
      <c r="W22" s="229"/>
    </row>
    <row r="23" spans="1:23" ht="15" x14ac:dyDescent="0.2">
      <c r="A23" s="101"/>
      <c r="B23" s="107" t="s">
        <v>104</v>
      </c>
      <c r="C23" s="188"/>
      <c r="D23" s="103"/>
      <c r="E23" s="44"/>
      <c r="F23" s="44"/>
      <c r="G23" s="44"/>
      <c r="H23" s="44"/>
      <c r="I23" s="44"/>
      <c r="J23" s="44"/>
      <c r="K23" s="44"/>
      <c r="L23" s="127"/>
      <c r="M23" s="105"/>
      <c r="N23" s="142"/>
      <c r="O23" s="48"/>
      <c r="P23" s="46"/>
      <c r="Q23" s="137"/>
      <c r="R23" s="130"/>
      <c r="S23" s="46"/>
      <c r="T23" s="94"/>
      <c r="U23" s="46"/>
      <c r="V23" s="94"/>
      <c r="W23" s="231"/>
    </row>
    <row r="24" spans="1:23" ht="15" x14ac:dyDescent="0.2">
      <c r="A24" s="101"/>
      <c r="B24" s="108" t="s">
        <v>105</v>
      </c>
      <c r="C24" s="188"/>
      <c r="D24" s="103"/>
      <c r="E24" s="44"/>
      <c r="F24" s="44"/>
      <c r="G24" s="44"/>
      <c r="H24" s="44"/>
      <c r="I24" s="44"/>
      <c r="J24" s="44"/>
      <c r="K24" s="44"/>
      <c r="L24" s="127"/>
      <c r="M24" s="105"/>
      <c r="N24" s="142"/>
      <c r="O24" s="48"/>
      <c r="P24" s="46"/>
      <c r="Q24" s="137"/>
      <c r="R24" s="130"/>
      <c r="S24" s="46"/>
      <c r="T24" s="94"/>
      <c r="U24" s="46"/>
      <c r="V24" s="94"/>
      <c r="W24" s="231"/>
    </row>
    <row r="25" spans="1:23" ht="51" hidden="1" x14ac:dyDescent="0.2">
      <c r="A25" s="101"/>
      <c r="B25" s="108" t="s">
        <v>114</v>
      </c>
      <c r="C25" s="188"/>
      <c r="D25" s="103"/>
      <c r="E25" s="44"/>
      <c r="F25" s="44"/>
      <c r="G25" s="44"/>
      <c r="H25" s="44"/>
      <c r="I25" s="44"/>
      <c r="J25" s="44"/>
      <c r="K25" s="44"/>
      <c r="L25" s="127"/>
      <c r="M25" s="105"/>
      <c r="N25" s="142"/>
      <c r="O25" s="48"/>
      <c r="P25" s="46"/>
      <c r="Q25" s="137"/>
      <c r="R25" s="130"/>
      <c r="S25" s="46"/>
      <c r="T25" s="94"/>
      <c r="U25" s="46"/>
      <c r="V25" s="94"/>
      <c r="W25" s="231"/>
    </row>
    <row r="26" spans="1:23" ht="15" hidden="1" x14ac:dyDescent="0.2">
      <c r="A26" s="101"/>
      <c r="B26" s="108" t="s">
        <v>116</v>
      </c>
      <c r="C26" s="188"/>
      <c r="D26" s="103"/>
      <c r="E26" s="44"/>
      <c r="F26" s="44"/>
      <c r="G26" s="44"/>
      <c r="H26" s="44"/>
      <c r="I26" s="44"/>
      <c r="J26" s="44"/>
      <c r="K26" s="44"/>
      <c r="L26" s="127"/>
      <c r="M26" s="105"/>
      <c r="N26" s="142"/>
      <c r="O26" s="48"/>
      <c r="P26" s="46"/>
      <c r="Q26" s="137"/>
      <c r="R26" s="130"/>
      <c r="S26" s="46"/>
      <c r="T26" s="94"/>
      <c r="U26" s="46"/>
      <c r="V26" s="94"/>
      <c r="W26" s="231"/>
    </row>
    <row r="27" spans="1:23" ht="15" hidden="1" x14ac:dyDescent="0.2">
      <c r="A27" s="101"/>
      <c r="B27" s="108" t="s">
        <v>188</v>
      </c>
      <c r="C27" s="188"/>
      <c r="D27" s="103"/>
      <c r="E27" s="44"/>
      <c r="F27" s="44"/>
      <c r="G27" s="44"/>
      <c r="H27" s="44"/>
      <c r="I27" s="44"/>
      <c r="J27" s="44"/>
      <c r="K27" s="44"/>
      <c r="L27" s="127"/>
      <c r="M27" s="105"/>
      <c r="N27" s="142"/>
      <c r="O27" s="48"/>
      <c r="P27" s="46"/>
      <c r="Q27" s="137"/>
      <c r="R27" s="130"/>
      <c r="S27" s="46"/>
      <c r="T27" s="94"/>
      <c r="U27" s="46"/>
      <c r="V27" s="94"/>
      <c r="W27" s="231"/>
    </row>
    <row r="28" spans="1:23" ht="14.25" x14ac:dyDescent="0.2">
      <c r="A28" s="101"/>
      <c r="B28" s="105" t="s">
        <v>6</v>
      </c>
      <c r="C28" s="188">
        <f>C16+C21</f>
        <v>5084897</v>
      </c>
      <c r="D28" s="103"/>
      <c r="E28" s="44"/>
      <c r="F28" s="44"/>
      <c r="G28" s="44"/>
      <c r="H28" s="44"/>
      <c r="I28" s="44"/>
      <c r="J28" s="44"/>
      <c r="K28" s="44"/>
      <c r="L28" s="127"/>
      <c r="M28" s="105"/>
      <c r="N28" s="142"/>
      <c r="O28" s="45"/>
      <c r="P28" s="46"/>
      <c r="Q28" s="135"/>
      <c r="R28" s="130"/>
      <c r="S28" s="46"/>
      <c r="T28" s="94"/>
      <c r="U28" s="46"/>
      <c r="V28" s="94"/>
      <c r="W28" s="228"/>
    </row>
    <row r="29" spans="1:23" ht="15.75" thickBot="1" x14ac:dyDescent="0.25">
      <c r="A29" s="112"/>
      <c r="B29" s="123" t="s">
        <v>7</v>
      </c>
      <c r="C29" s="174"/>
      <c r="D29" s="118"/>
      <c r="E29" s="114"/>
      <c r="F29" s="114"/>
      <c r="G29" s="114"/>
      <c r="H29" s="114"/>
      <c r="I29" s="114"/>
      <c r="J29" s="114"/>
      <c r="K29" s="114"/>
      <c r="L29" s="128"/>
      <c r="M29" s="113"/>
      <c r="N29" s="143"/>
      <c r="O29" s="115"/>
      <c r="P29" s="116"/>
      <c r="Q29" s="138"/>
      <c r="R29" s="131"/>
      <c r="S29" s="116"/>
      <c r="T29" s="117"/>
      <c r="U29" s="116"/>
      <c r="V29" s="117"/>
      <c r="W29" s="232"/>
    </row>
    <row r="30" spans="1:23" ht="14.25" x14ac:dyDescent="0.2">
      <c r="A30" s="150"/>
      <c r="B30" s="189" t="s">
        <v>8</v>
      </c>
      <c r="C30" s="152"/>
      <c r="D30" s="153"/>
      <c r="E30" s="154"/>
      <c r="F30" s="154"/>
      <c r="G30" s="154"/>
      <c r="H30" s="154"/>
      <c r="I30" s="154"/>
      <c r="J30" s="154"/>
      <c r="K30" s="154"/>
      <c r="L30" s="155"/>
      <c r="M30" s="151"/>
      <c r="N30" s="156"/>
      <c r="O30" s="157"/>
      <c r="P30" s="158"/>
      <c r="Q30" s="159"/>
      <c r="R30" s="160"/>
      <c r="S30" s="158"/>
      <c r="T30" s="161"/>
      <c r="U30" s="158"/>
      <c r="V30" s="161"/>
      <c r="W30" s="233"/>
    </row>
    <row r="31" spans="1:23" ht="14.25" x14ac:dyDescent="0.2">
      <c r="A31" s="162"/>
      <c r="B31" s="190" t="s">
        <v>9</v>
      </c>
      <c r="C31" s="163"/>
      <c r="D31" s="164"/>
      <c r="E31" s="165"/>
      <c r="F31" s="165"/>
      <c r="G31" s="165"/>
      <c r="H31" s="165"/>
      <c r="I31" s="165"/>
      <c r="J31" s="165"/>
      <c r="K31" s="165"/>
      <c r="L31" s="166"/>
      <c r="M31" s="167"/>
      <c r="N31" s="168"/>
      <c r="O31" s="169"/>
      <c r="P31" s="169"/>
      <c r="Q31" s="170"/>
      <c r="R31" s="171"/>
      <c r="S31" s="169"/>
      <c r="T31" s="172"/>
      <c r="U31" s="169"/>
      <c r="V31" s="173">
        <v>0.18</v>
      </c>
      <c r="W31" s="228"/>
    </row>
    <row r="32" spans="1:23" ht="15" thickBot="1" x14ac:dyDescent="0.25">
      <c r="A32" s="237"/>
      <c r="B32" s="238" t="s">
        <v>10</v>
      </c>
      <c r="C32" s="239"/>
      <c r="D32" s="240"/>
      <c r="E32" s="241"/>
      <c r="F32" s="241"/>
      <c r="G32" s="241"/>
      <c r="H32" s="241"/>
      <c r="I32" s="241"/>
      <c r="J32" s="241"/>
      <c r="K32" s="241"/>
      <c r="L32" s="242"/>
      <c r="M32" s="243"/>
      <c r="N32" s="244"/>
      <c r="O32" s="245"/>
      <c r="P32" s="246"/>
      <c r="Q32" s="247"/>
      <c r="R32" s="248"/>
      <c r="S32" s="246"/>
      <c r="T32" s="249"/>
      <c r="U32" s="246"/>
      <c r="V32" s="249"/>
      <c r="W32" s="250"/>
    </row>
    <row r="33" spans="1:25" x14ac:dyDescent="0.2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6"/>
    </row>
    <row r="34" spans="1:25" ht="12.75" customHeight="1" x14ac:dyDescent="0.2">
      <c r="B34" s="463"/>
      <c r="C34" s="464"/>
      <c r="D34" s="467" t="s">
        <v>32</v>
      </c>
      <c r="E34" s="471" t="s">
        <v>19</v>
      </c>
      <c r="F34" s="471"/>
      <c r="G34" s="51"/>
      <c r="H34" s="51"/>
      <c r="L34" s="7"/>
      <c r="M34" s="7"/>
      <c r="T34" s="7"/>
      <c r="V34" s="7"/>
      <c r="W34" s="8"/>
      <c r="Y34" s="1"/>
    </row>
    <row r="35" spans="1:25" ht="12.75" customHeight="1" x14ac:dyDescent="0.2">
      <c r="B35" s="465"/>
      <c r="C35" s="466"/>
      <c r="D35" s="468"/>
      <c r="E35" s="413">
        <v>2016</v>
      </c>
      <c r="F35" s="413">
        <v>2017</v>
      </c>
      <c r="G35" s="96"/>
      <c r="H35" s="96"/>
      <c r="I35" s="96"/>
      <c r="J35" s="96"/>
      <c r="K35" s="96"/>
      <c r="L35" s="7"/>
      <c r="M35" s="7"/>
      <c r="T35" s="7"/>
      <c r="V35" s="7"/>
      <c r="W35" s="7"/>
      <c r="Y35" s="1"/>
    </row>
    <row r="36" spans="1:25" ht="13.5" customHeight="1" x14ac:dyDescent="0.2">
      <c r="B36" s="469" t="s">
        <v>33</v>
      </c>
      <c r="C36" s="470"/>
      <c r="D36" s="52"/>
      <c r="E36" s="412"/>
      <c r="F36" s="412"/>
      <c r="G36" s="53"/>
      <c r="H36" s="53"/>
      <c r="I36" s="53"/>
      <c r="J36" s="53"/>
      <c r="K36" s="53"/>
      <c r="L36" s="53"/>
      <c r="M36" s="55"/>
      <c r="N36" s="55"/>
      <c r="O36" s="56"/>
      <c r="P36" s="55"/>
      <c r="Q36" s="55"/>
      <c r="S36" s="39"/>
      <c r="T36" s="7"/>
      <c r="U36" s="39"/>
      <c r="Y36" s="1"/>
    </row>
    <row r="37" spans="1:25" ht="13.5" x14ac:dyDescent="0.2">
      <c r="A37" s="49"/>
      <c r="B37" s="57"/>
      <c r="C37" s="58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59"/>
      <c r="O37" s="59"/>
      <c r="P37" s="59"/>
      <c r="Q37" s="59"/>
      <c r="R37" s="60"/>
      <c r="S37" s="56"/>
      <c r="T37" s="61"/>
      <c r="U37" s="56"/>
      <c r="V37" s="54"/>
      <c r="W37" s="62"/>
    </row>
    <row r="38" spans="1:25" ht="13.5" x14ac:dyDescent="0.2">
      <c r="A38" s="63" t="s">
        <v>20</v>
      </c>
      <c r="B38" s="63"/>
      <c r="C38" s="63"/>
      <c r="D38" s="49"/>
      <c r="E38" s="49"/>
      <c r="F38" s="49"/>
      <c r="G38" s="49"/>
      <c r="H38" s="49"/>
      <c r="I38" s="49"/>
      <c r="J38" s="49"/>
      <c r="K38" s="49"/>
      <c r="L38" s="49"/>
      <c r="M38" s="64"/>
      <c r="N38" s="65"/>
      <c r="O38" s="65"/>
      <c r="P38" s="59"/>
      <c r="Q38" s="59"/>
      <c r="R38" s="60"/>
      <c r="S38" s="56"/>
      <c r="T38" s="61"/>
      <c r="U38" s="56"/>
      <c r="V38" s="54"/>
      <c r="W38" s="62"/>
    </row>
    <row r="39" spans="1:25" ht="16.5" thickBot="1" x14ac:dyDescent="0.25">
      <c r="A39" s="63"/>
      <c r="B39" s="63"/>
      <c r="C39" s="63"/>
      <c r="D39" s="88" t="s">
        <v>107</v>
      </c>
      <c r="E39" s="49"/>
      <c r="F39" s="49"/>
      <c r="G39" s="49"/>
      <c r="H39" s="49"/>
      <c r="I39" s="49"/>
      <c r="J39" s="49"/>
      <c r="K39" s="360"/>
      <c r="L39" s="64"/>
      <c r="M39" s="65"/>
      <c r="N39" s="65"/>
      <c r="O39" s="59"/>
      <c r="P39" s="59"/>
      <c r="Q39" s="60"/>
      <c r="R39" s="56"/>
      <c r="S39" s="61"/>
      <c r="T39" s="56"/>
      <c r="U39" s="54"/>
      <c r="V39" s="62"/>
      <c r="Y39" s="1"/>
    </row>
    <row r="40" spans="1:25" ht="13.5" customHeight="1" thickBot="1" x14ac:dyDescent="0.25">
      <c r="A40" s="206" t="s">
        <v>15</v>
      </c>
      <c r="B40" s="207" t="s">
        <v>76</v>
      </c>
      <c r="C40" s="207" t="s">
        <v>113</v>
      </c>
      <c r="D40" s="175" t="s">
        <v>11</v>
      </c>
      <c r="E40" s="119"/>
      <c r="F40" s="119"/>
      <c r="G40" s="119"/>
      <c r="H40" s="119"/>
      <c r="I40" s="462" t="s">
        <v>196</v>
      </c>
      <c r="J40" s="462"/>
      <c r="K40" s="462"/>
      <c r="L40" s="462"/>
      <c r="M40" s="462"/>
      <c r="N40" s="462"/>
      <c r="O40" s="462"/>
      <c r="P40" s="462"/>
      <c r="Q40" s="462"/>
      <c r="R40" s="462"/>
      <c r="S40" s="462"/>
      <c r="T40" s="462"/>
      <c r="U40" s="462"/>
      <c r="V40" s="462"/>
      <c r="W40" s="462"/>
      <c r="Y40" s="1"/>
    </row>
    <row r="41" spans="1:25" ht="12.75" hidden="1" customHeight="1" x14ac:dyDescent="0.2">
      <c r="A41" s="208">
        <v>1</v>
      </c>
      <c r="B41" s="209" t="s">
        <v>109</v>
      </c>
      <c r="C41" s="210" t="s">
        <v>111</v>
      </c>
      <c r="D41" s="176" t="s">
        <v>108</v>
      </c>
      <c r="E41" s="96"/>
      <c r="F41" s="96"/>
      <c r="G41" s="96"/>
      <c r="H41" s="96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  <c r="T41" s="462"/>
      <c r="U41" s="462"/>
      <c r="V41" s="462"/>
      <c r="W41" s="462"/>
      <c r="Y41" s="1"/>
    </row>
    <row r="42" spans="1:25" ht="12.75" hidden="1" customHeight="1" x14ac:dyDescent="0.2">
      <c r="A42" s="211">
        <v>2</v>
      </c>
      <c r="B42" s="212" t="s">
        <v>110</v>
      </c>
      <c r="C42" s="213"/>
      <c r="D42" s="177" t="s">
        <v>108</v>
      </c>
      <c r="E42" s="96"/>
      <c r="F42" s="96"/>
      <c r="G42" s="96"/>
      <c r="H42" s="96"/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2"/>
      <c r="T42" s="462"/>
      <c r="U42" s="462"/>
      <c r="V42" s="462"/>
      <c r="W42" s="462"/>
      <c r="Y42" s="1"/>
    </row>
    <row r="43" spans="1:25" ht="12.75" customHeight="1" x14ac:dyDescent="0.2">
      <c r="A43" s="211">
        <v>1</v>
      </c>
      <c r="B43" s="212" t="s">
        <v>12</v>
      </c>
      <c r="C43" s="213"/>
      <c r="D43" s="121"/>
      <c r="E43" s="120"/>
      <c r="F43" s="120"/>
      <c r="G43" s="120"/>
      <c r="H43" s="120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  <c r="T43" s="462"/>
      <c r="U43" s="462"/>
      <c r="V43" s="462"/>
      <c r="W43" s="462"/>
      <c r="Y43" s="1"/>
    </row>
    <row r="44" spans="1:25" ht="12.75" customHeight="1" x14ac:dyDescent="0.2">
      <c r="A44" s="211">
        <v>2</v>
      </c>
      <c r="B44" s="212" t="s">
        <v>34</v>
      </c>
      <c r="C44" s="213"/>
      <c r="D44" s="122"/>
      <c r="E44" s="120"/>
      <c r="F44" s="120"/>
      <c r="G44" s="120"/>
      <c r="H44" s="120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62"/>
      <c r="U44" s="462"/>
      <c r="V44" s="462"/>
      <c r="W44" s="462"/>
      <c r="Y44" s="1"/>
    </row>
    <row r="45" spans="1:25" ht="12.75" customHeight="1" x14ac:dyDescent="0.2">
      <c r="A45" s="211">
        <v>3</v>
      </c>
      <c r="B45" s="212" t="s">
        <v>4</v>
      </c>
      <c r="C45" s="213" t="s">
        <v>0</v>
      </c>
      <c r="D45" s="178">
        <v>3.5000000000000003E-2</v>
      </c>
      <c r="E45" s="61"/>
      <c r="F45" s="61"/>
      <c r="G45" s="61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62"/>
      <c r="U45" s="462"/>
      <c r="V45" s="462"/>
      <c r="W45" s="462"/>
      <c r="Y45" s="1"/>
    </row>
    <row r="46" spans="1:25" ht="12.75" customHeight="1" x14ac:dyDescent="0.2">
      <c r="A46" s="211">
        <v>4</v>
      </c>
      <c r="B46" s="212" t="s">
        <v>5</v>
      </c>
      <c r="C46" s="213" t="s">
        <v>0</v>
      </c>
      <c r="D46" s="179">
        <v>6.3500000000000001E-2</v>
      </c>
      <c r="E46" s="61"/>
      <c r="F46" s="61"/>
      <c r="G46" s="61"/>
      <c r="I46" s="462"/>
      <c r="J46" s="462"/>
      <c r="K46" s="462"/>
      <c r="L46" s="462"/>
      <c r="M46" s="462"/>
      <c r="N46" s="462"/>
      <c r="O46" s="462"/>
      <c r="P46" s="462"/>
      <c r="Q46" s="462"/>
      <c r="R46" s="462"/>
      <c r="S46" s="462"/>
      <c r="T46" s="462"/>
      <c r="U46" s="462"/>
      <c r="V46" s="462"/>
      <c r="W46" s="462"/>
      <c r="Y46" s="1"/>
    </row>
    <row r="47" spans="1:25" ht="25.5" x14ac:dyDescent="0.2">
      <c r="A47" s="211">
        <v>5</v>
      </c>
      <c r="B47" s="214" t="s">
        <v>35</v>
      </c>
      <c r="C47" s="213" t="s">
        <v>0</v>
      </c>
      <c r="D47" s="178">
        <v>1.4999999999999999E-2</v>
      </c>
      <c r="E47" s="61"/>
      <c r="F47" s="61"/>
      <c r="G47" s="61"/>
      <c r="I47" s="462"/>
      <c r="J47" s="462"/>
      <c r="K47" s="462"/>
      <c r="L47" s="462"/>
      <c r="M47" s="462"/>
      <c r="N47" s="462"/>
      <c r="O47" s="462"/>
      <c r="P47" s="462"/>
      <c r="Q47" s="462"/>
      <c r="R47" s="462"/>
      <c r="S47" s="462"/>
      <c r="T47" s="462"/>
      <c r="U47" s="462"/>
      <c r="V47" s="462"/>
      <c r="W47" s="462"/>
      <c r="Y47" s="1"/>
    </row>
    <row r="48" spans="1:25" ht="12.75" hidden="1" customHeight="1" x14ac:dyDescent="0.2">
      <c r="A48" s="211">
        <v>8</v>
      </c>
      <c r="B48" s="214" t="s">
        <v>75</v>
      </c>
      <c r="C48" s="213" t="s">
        <v>0</v>
      </c>
      <c r="D48" s="178" t="s">
        <v>108</v>
      </c>
      <c r="E48" s="61"/>
      <c r="F48" s="61"/>
      <c r="G48" s="61"/>
      <c r="H48" s="61"/>
      <c r="I48" s="369"/>
      <c r="J48" s="369"/>
      <c r="K48" s="369"/>
      <c r="L48" s="369"/>
      <c r="M48" s="369"/>
      <c r="N48" s="369"/>
      <c r="O48" s="369"/>
      <c r="P48" s="369"/>
      <c r="Q48" s="369"/>
      <c r="R48" s="369"/>
      <c r="S48" s="369"/>
      <c r="T48" s="369"/>
      <c r="U48" s="369"/>
      <c r="Y48" s="1"/>
    </row>
    <row r="49" spans="1:25" ht="12.75" customHeight="1" x14ac:dyDescent="0.2">
      <c r="A49" s="211">
        <v>6</v>
      </c>
      <c r="B49" s="212" t="s">
        <v>7</v>
      </c>
      <c r="C49" s="213" t="s">
        <v>0</v>
      </c>
      <c r="D49" s="178">
        <v>1.4999999999999999E-2</v>
      </c>
      <c r="E49" s="120"/>
      <c r="F49" s="120"/>
      <c r="G49" s="120"/>
      <c r="H49" s="120"/>
      <c r="I49" s="369"/>
      <c r="J49" s="369"/>
      <c r="K49" s="369"/>
      <c r="L49" s="369"/>
      <c r="M49" s="369"/>
      <c r="N49" s="369"/>
      <c r="O49" s="369"/>
      <c r="P49" s="369"/>
      <c r="Q49" s="369"/>
      <c r="R49" s="369"/>
      <c r="S49" s="369"/>
      <c r="T49" s="369"/>
      <c r="U49" s="369"/>
      <c r="Y49" s="1"/>
    </row>
    <row r="50" spans="1:25" ht="12.75" customHeight="1" x14ac:dyDescent="0.2">
      <c r="A50" s="211">
        <v>7</v>
      </c>
      <c r="B50" s="212" t="s">
        <v>13</v>
      </c>
      <c r="C50" s="213" t="s">
        <v>0</v>
      </c>
      <c r="D50" s="180">
        <f>(I16/(D16+F16))*0.85</f>
        <v>0.9738</v>
      </c>
      <c r="E50" s="120"/>
      <c r="F50" s="120"/>
      <c r="G50" s="120"/>
      <c r="H50" s="120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Y50" s="1"/>
    </row>
    <row r="51" spans="1:25" ht="13.5" customHeight="1" thickBot="1" x14ac:dyDescent="0.25">
      <c r="A51" s="215">
        <v>8</v>
      </c>
      <c r="B51" s="216" t="s">
        <v>14</v>
      </c>
      <c r="C51" s="217" t="s">
        <v>0</v>
      </c>
      <c r="D51" s="181">
        <f>IF(J16*0.8/(D16+F16)&gt;=0.5,0.5,J16*0.8/(D16+F16))</f>
        <v>0.45469999999999999</v>
      </c>
      <c r="I51" s="369"/>
      <c r="J51" s="369"/>
      <c r="K51" s="369"/>
      <c r="L51" s="369"/>
      <c r="M51" s="369"/>
      <c r="N51" s="369"/>
      <c r="O51" s="369"/>
      <c r="P51" s="369"/>
      <c r="Q51" s="369"/>
      <c r="R51" s="369"/>
      <c r="S51" s="369"/>
      <c r="T51" s="369"/>
      <c r="U51" s="369"/>
      <c r="V51" s="61"/>
      <c r="W51" s="54"/>
      <c r="Y51" s="1"/>
    </row>
    <row r="52" spans="1:25" ht="12.75" customHeight="1" x14ac:dyDescent="0.2"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</row>
    <row r="53" spans="1:25" ht="12.75" customHeight="1" x14ac:dyDescent="0.2">
      <c r="I53" s="369"/>
      <c r="J53" s="369"/>
      <c r="K53" s="369"/>
      <c r="L53" s="369"/>
      <c r="M53" s="369"/>
      <c r="N53" s="369"/>
      <c r="O53" s="369"/>
      <c r="P53" s="369"/>
      <c r="Q53" s="369"/>
      <c r="R53" s="369"/>
      <c r="S53" s="369"/>
      <c r="T53" s="369"/>
      <c r="U53" s="369"/>
    </row>
    <row r="54" spans="1:25" ht="12.75" customHeight="1" x14ac:dyDescent="0.2">
      <c r="I54" s="369"/>
      <c r="J54" s="369"/>
      <c r="K54" s="369"/>
      <c r="L54" s="369"/>
      <c r="M54" s="369"/>
      <c r="N54" s="369"/>
      <c r="O54" s="369"/>
      <c r="P54" s="369"/>
      <c r="Q54" s="369"/>
      <c r="R54" s="369"/>
      <c r="S54" s="369"/>
      <c r="T54" s="369"/>
      <c r="U54" s="369"/>
    </row>
    <row r="55" spans="1:25" ht="12.75" customHeight="1" x14ac:dyDescent="0.2">
      <c r="I55" s="369"/>
      <c r="J55" s="369"/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</row>
  </sheetData>
  <sheetProtection insertRows="0" deleteRows="0"/>
  <protectedRanges>
    <protectedRange sqref="A58:X62" name="Диапазон1"/>
    <protectedRange sqref="K16:L16 N16:R16 W33 A2:S5 H48:H51 W23:W27 D43:D44 E45:G51 E39:W39 F33:G33 F37:G38 G34:U36 A56:X57 V34:W36 A12:A15 V52:X55 E40:H44 V40:W51 A52:H55 N12:Q15 W37:X38 H33:V33 H37:V38" name="Диапазон1_1"/>
    <protectedRange sqref="I52:K55 L49:U55 I40:U48" name="Диапазон1_1_4"/>
  </protectedRanges>
  <mergeCells count="33">
    <mergeCell ref="I40:W47"/>
    <mergeCell ref="B34:C35"/>
    <mergeCell ref="D34:D35"/>
    <mergeCell ref="B36:C36"/>
    <mergeCell ref="E34:F34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A15" sqref="A15:XFD16"/>
    </sheetView>
  </sheetViews>
  <sheetFormatPr defaultRowHeight="12.75" x14ac:dyDescent="0.2"/>
  <cols>
    <col min="1" max="1" width="29.7109375" style="327" customWidth="1"/>
    <col min="2" max="2" width="25.140625" style="327" customWidth="1"/>
    <col min="3" max="3" width="7.140625" style="327" customWidth="1"/>
    <col min="4" max="4" width="10.7109375" style="327" customWidth="1"/>
    <col min="5" max="5" width="9.7109375" style="327" customWidth="1"/>
    <col min="6" max="6" width="8.28515625" style="327" customWidth="1"/>
    <col min="7" max="7" width="8.42578125" style="327" customWidth="1"/>
    <col min="8" max="9" width="9.42578125" style="327" customWidth="1"/>
    <col min="10" max="10" width="11.7109375" style="327" customWidth="1"/>
    <col min="11" max="16384" width="9.140625" style="327"/>
  </cols>
  <sheetData>
    <row r="1" spans="1:16" s="324" customFormat="1" ht="12" x14ac:dyDescent="0.2">
      <c r="A1" s="323" t="s">
        <v>142</v>
      </c>
      <c r="B1" s="323"/>
      <c r="C1" s="323"/>
      <c r="D1" s="323"/>
      <c r="E1" s="323"/>
      <c r="I1" s="481" t="s">
        <v>455</v>
      </c>
      <c r="J1" s="481"/>
    </row>
    <row r="2" spans="1:16" s="326" customFormat="1" x14ac:dyDescent="0.2">
      <c r="A2" s="325" t="s">
        <v>143</v>
      </c>
    </row>
    <row r="3" spans="1:16" x14ac:dyDescent="0.2">
      <c r="A3" s="482" t="s">
        <v>144</v>
      </c>
      <c r="B3" s="482"/>
      <c r="C3" s="482"/>
      <c r="D3" s="482"/>
      <c r="E3" s="482"/>
      <c r="F3" s="482"/>
      <c r="G3" s="482"/>
      <c r="H3" s="482"/>
      <c r="I3" s="482"/>
      <c r="J3" s="482"/>
    </row>
    <row r="4" spans="1:16" ht="15" customHeight="1" x14ac:dyDescent="0.2">
      <c r="A4" s="483" t="s">
        <v>421</v>
      </c>
      <c r="B4" s="483"/>
      <c r="C4" s="483"/>
      <c r="D4" s="483"/>
      <c r="E4" s="483"/>
      <c r="F4" s="483"/>
      <c r="G4" s="483"/>
      <c r="H4" s="483"/>
      <c r="I4" s="483"/>
      <c r="J4" s="483"/>
      <c r="K4" s="328"/>
      <c r="L4" s="328"/>
      <c r="M4" s="328"/>
      <c r="N4" s="329"/>
      <c r="O4" s="329"/>
      <c r="P4" s="329"/>
    </row>
    <row r="5" spans="1:16" ht="15" customHeight="1" thickBot="1" x14ac:dyDescent="0.25">
      <c r="A5" s="483" t="s">
        <v>443</v>
      </c>
      <c r="B5" s="483"/>
      <c r="C5" s="483"/>
      <c r="D5" s="483"/>
      <c r="E5" s="483"/>
      <c r="F5" s="483"/>
      <c r="G5" s="483"/>
      <c r="H5" s="483"/>
      <c r="I5" s="483"/>
      <c r="J5" s="483"/>
      <c r="K5" s="328"/>
      <c r="L5" s="328"/>
      <c r="M5" s="328"/>
    </row>
    <row r="6" spans="1:16" ht="20.25" customHeight="1" x14ac:dyDescent="0.2">
      <c r="A6" s="475" t="s">
        <v>145</v>
      </c>
      <c r="B6" s="475" t="s">
        <v>146</v>
      </c>
      <c r="C6" s="475" t="s">
        <v>147</v>
      </c>
      <c r="D6" s="475" t="s">
        <v>148</v>
      </c>
      <c r="E6" s="475" t="s">
        <v>149</v>
      </c>
      <c r="F6" s="475" t="s">
        <v>150</v>
      </c>
      <c r="G6" s="473" t="s">
        <v>151</v>
      </c>
      <c r="H6" s="475" t="s">
        <v>43</v>
      </c>
      <c r="I6" s="475" t="s">
        <v>152</v>
      </c>
      <c r="J6" s="475" t="s">
        <v>94</v>
      </c>
    </row>
    <row r="7" spans="1:16" ht="68.25" customHeight="1" thickBot="1" x14ac:dyDescent="0.25">
      <c r="A7" s="476"/>
      <c r="B7" s="476"/>
      <c r="C7" s="476"/>
      <c r="D7" s="476"/>
      <c r="E7" s="476"/>
      <c r="F7" s="476"/>
      <c r="G7" s="474"/>
      <c r="H7" s="476"/>
      <c r="I7" s="476"/>
      <c r="J7" s="476"/>
    </row>
    <row r="8" spans="1:16" x14ac:dyDescent="0.2">
      <c r="A8" s="330"/>
      <c r="B8" s="331"/>
      <c r="C8" s="332"/>
      <c r="D8" s="332"/>
      <c r="E8" s="332"/>
      <c r="F8" s="333"/>
      <c r="G8" s="332"/>
      <c r="H8" s="333"/>
      <c r="I8" s="332"/>
      <c r="J8" s="334"/>
    </row>
    <row r="9" spans="1:16" s="324" customFormat="1" x14ac:dyDescent="0.2">
      <c r="A9" s="330"/>
      <c r="B9" s="331"/>
      <c r="C9" s="332"/>
      <c r="D9" s="332"/>
      <c r="E9" s="332"/>
      <c r="F9" s="333"/>
      <c r="G9" s="332"/>
      <c r="H9" s="333"/>
      <c r="I9" s="332"/>
      <c r="J9" s="334"/>
    </row>
    <row r="10" spans="1:16" s="324" customFormat="1" ht="26.25" customHeight="1" x14ac:dyDescent="0.2">
      <c r="A10" s="335"/>
      <c r="B10" s="336"/>
      <c r="C10" s="332"/>
      <c r="D10" s="332"/>
      <c r="E10" s="332"/>
      <c r="F10" s="333"/>
      <c r="G10" s="337"/>
      <c r="H10" s="333"/>
      <c r="I10" s="332"/>
      <c r="J10" s="334"/>
    </row>
    <row r="11" spans="1:16" s="324" customFormat="1" ht="26.25" customHeight="1" thickBot="1" x14ac:dyDescent="0.25">
      <c r="A11" s="338"/>
      <c r="B11" s="339"/>
      <c r="C11" s="340"/>
      <c r="D11" s="340"/>
      <c r="E11" s="340"/>
      <c r="F11" s="341"/>
      <c r="G11" s="342"/>
      <c r="H11" s="341"/>
      <c r="I11" s="340"/>
      <c r="J11" s="343"/>
    </row>
    <row r="12" spans="1:16" ht="13.5" thickBot="1" x14ac:dyDescent="0.25">
      <c r="A12" s="477" t="s">
        <v>153</v>
      </c>
      <c r="B12" s="478"/>
      <c r="C12" s="478"/>
      <c r="D12" s="478"/>
      <c r="E12" s="478"/>
      <c r="F12" s="478"/>
      <c r="G12" s="478"/>
      <c r="H12" s="478"/>
      <c r="I12" s="479"/>
      <c r="J12" s="344">
        <f>SUM(J8:J11)</f>
        <v>0</v>
      </c>
    </row>
    <row r="15" spans="1:16" ht="12.75" customHeight="1" x14ac:dyDescent="0.2">
      <c r="A15" s="345" t="s">
        <v>140</v>
      </c>
      <c r="B15" s="346"/>
      <c r="C15" s="480" t="s">
        <v>154</v>
      </c>
      <c r="D15" s="480"/>
      <c r="E15" s="346"/>
      <c r="F15" s="480" t="s">
        <v>155</v>
      </c>
      <c r="G15" s="480"/>
      <c r="H15" s="480"/>
    </row>
    <row r="16" spans="1:16" x14ac:dyDescent="0.2">
      <c r="A16" s="346"/>
      <c r="B16" s="346"/>
      <c r="C16" s="346"/>
      <c r="D16" s="346"/>
      <c r="E16" s="346"/>
      <c r="F16" s="472" t="s">
        <v>156</v>
      </c>
      <c r="G16" s="472"/>
      <c r="H16" s="472"/>
    </row>
    <row r="17" spans="7:7" x14ac:dyDescent="0.2">
      <c r="G17" s="347"/>
    </row>
    <row r="18" spans="7:7" x14ac:dyDescent="0.2">
      <c r="G18" s="347"/>
    </row>
    <row r="19" spans="7:7" x14ac:dyDescent="0.2">
      <c r="G19" s="347"/>
    </row>
    <row r="20" spans="7:7" x14ac:dyDescent="0.2">
      <c r="G20" s="347"/>
    </row>
    <row r="21" spans="7:7" x14ac:dyDescent="0.2">
      <c r="G21" s="347"/>
    </row>
    <row r="22" spans="7:7" x14ac:dyDescent="0.2">
      <c r="G22" s="347"/>
    </row>
    <row r="23" spans="7:7" x14ac:dyDescent="0.2">
      <c r="G23" s="347"/>
    </row>
    <row r="24" spans="7:7" x14ac:dyDescent="0.2">
      <c r="G24" s="348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M13" sqref="M13"/>
    </sheetView>
  </sheetViews>
  <sheetFormatPr defaultColWidth="17.140625" defaultRowHeight="12.75" x14ac:dyDescent="0.2"/>
  <cols>
    <col min="1" max="1" width="4.140625" style="266" customWidth="1"/>
    <col min="2" max="2" width="25.140625" style="266" customWidth="1"/>
    <col min="3" max="3" width="7.140625" style="267" customWidth="1"/>
    <col min="4" max="4" width="8" style="267" customWidth="1"/>
    <col min="5" max="5" width="11.5703125" style="267" customWidth="1"/>
    <col min="6" max="6" width="10.28515625" style="266" customWidth="1"/>
    <col min="7" max="7" width="14.28515625" style="266" customWidth="1"/>
    <col min="8" max="9" width="14.42578125" style="266" customWidth="1"/>
    <col min="10" max="10" width="16.5703125" style="266" customWidth="1"/>
    <col min="11" max="255" width="9.140625" style="269" customWidth="1"/>
    <col min="256" max="256" width="17.140625" style="269"/>
    <col min="257" max="257" width="4.140625" style="269" customWidth="1"/>
    <col min="258" max="258" width="25.140625" style="269" customWidth="1"/>
    <col min="259" max="259" width="7.140625" style="269" customWidth="1"/>
    <col min="260" max="260" width="8" style="269" customWidth="1"/>
    <col min="261" max="261" width="11.5703125" style="269" customWidth="1"/>
    <col min="262" max="262" width="10.28515625" style="269" customWidth="1"/>
    <col min="263" max="263" width="14.28515625" style="269" customWidth="1"/>
    <col min="264" max="265" width="14.42578125" style="269" customWidth="1"/>
    <col min="266" max="266" width="16.5703125" style="269" customWidth="1"/>
    <col min="267" max="511" width="9.140625" style="269" customWidth="1"/>
    <col min="512" max="512" width="17.140625" style="269"/>
    <col min="513" max="513" width="4.140625" style="269" customWidth="1"/>
    <col min="514" max="514" width="25.140625" style="269" customWidth="1"/>
    <col min="515" max="515" width="7.140625" style="269" customWidth="1"/>
    <col min="516" max="516" width="8" style="269" customWidth="1"/>
    <col min="517" max="517" width="11.5703125" style="269" customWidth="1"/>
    <col min="518" max="518" width="10.28515625" style="269" customWidth="1"/>
    <col min="519" max="519" width="14.28515625" style="269" customWidth="1"/>
    <col min="520" max="521" width="14.42578125" style="269" customWidth="1"/>
    <col min="522" max="522" width="16.5703125" style="269" customWidth="1"/>
    <col min="523" max="767" width="9.140625" style="269" customWidth="1"/>
    <col min="768" max="768" width="17.140625" style="269"/>
    <col min="769" max="769" width="4.140625" style="269" customWidth="1"/>
    <col min="770" max="770" width="25.140625" style="269" customWidth="1"/>
    <col min="771" max="771" width="7.140625" style="269" customWidth="1"/>
    <col min="772" max="772" width="8" style="269" customWidth="1"/>
    <col min="773" max="773" width="11.5703125" style="269" customWidth="1"/>
    <col min="774" max="774" width="10.28515625" style="269" customWidth="1"/>
    <col min="775" max="775" width="14.28515625" style="269" customWidth="1"/>
    <col min="776" max="777" width="14.42578125" style="269" customWidth="1"/>
    <col min="778" max="778" width="16.5703125" style="269" customWidth="1"/>
    <col min="779" max="1023" width="9.140625" style="269" customWidth="1"/>
    <col min="1024" max="1024" width="17.140625" style="269"/>
    <col min="1025" max="1025" width="4.140625" style="269" customWidth="1"/>
    <col min="1026" max="1026" width="25.140625" style="269" customWidth="1"/>
    <col min="1027" max="1027" width="7.140625" style="269" customWidth="1"/>
    <col min="1028" max="1028" width="8" style="269" customWidth="1"/>
    <col min="1029" max="1029" width="11.5703125" style="269" customWidth="1"/>
    <col min="1030" max="1030" width="10.28515625" style="269" customWidth="1"/>
    <col min="1031" max="1031" width="14.28515625" style="269" customWidth="1"/>
    <col min="1032" max="1033" width="14.42578125" style="269" customWidth="1"/>
    <col min="1034" max="1034" width="16.5703125" style="269" customWidth="1"/>
    <col min="1035" max="1279" width="9.140625" style="269" customWidth="1"/>
    <col min="1280" max="1280" width="17.140625" style="269"/>
    <col min="1281" max="1281" width="4.140625" style="269" customWidth="1"/>
    <col min="1282" max="1282" width="25.140625" style="269" customWidth="1"/>
    <col min="1283" max="1283" width="7.140625" style="269" customWidth="1"/>
    <col min="1284" max="1284" width="8" style="269" customWidth="1"/>
    <col min="1285" max="1285" width="11.5703125" style="269" customWidth="1"/>
    <col min="1286" max="1286" width="10.28515625" style="269" customWidth="1"/>
    <col min="1287" max="1287" width="14.28515625" style="269" customWidth="1"/>
    <col min="1288" max="1289" width="14.42578125" style="269" customWidth="1"/>
    <col min="1290" max="1290" width="16.5703125" style="269" customWidth="1"/>
    <col min="1291" max="1535" width="9.140625" style="269" customWidth="1"/>
    <col min="1536" max="1536" width="17.140625" style="269"/>
    <col min="1537" max="1537" width="4.140625" style="269" customWidth="1"/>
    <col min="1538" max="1538" width="25.140625" style="269" customWidth="1"/>
    <col min="1539" max="1539" width="7.140625" style="269" customWidth="1"/>
    <col min="1540" max="1540" width="8" style="269" customWidth="1"/>
    <col min="1541" max="1541" width="11.5703125" style="269" customWidth="1"/>
    <col min="1542" max="1542" width="10.28515625" style="269" customWidth="1"/>
    <col min="1543" max="1543" width="14.28515625" style="269" customWidth="1"/>
    <col min="1544" max="1545" width="14.42578125" style="269" customWidth="1"/>
    <col min="1546" max="1546" width="16.5703125" style="269" customWidth="1"/>
    <col min="1547" max="1791" width="9.140625" style="269" customWidth="1"/>
    <col min="1792" max="1792" width="17.140625" style="269"/>
    <col min="1793" max="1793" width="4.140625" style="269" customWidth="1"/>
    <col min="1794" max="1794" width="25.140625" style="269" customWidth="1"/>
    <col min="1795" max="1795" width="7.140625" style="269" customWidth="1"/>
    <col min="1796" max="1796" width="8" style="269" customWidth="1"/>
    <col min="1797" max="1797" width="11.5703125" style="269" customWidth="1"/>
    <col min="1798" max="1798" width="10.28515625" style="269" customWidth="1"/>
    <col min="1799" max="1799" width="14.28515625" style="269" customWidth="1"/>
    <col min="1800" max="1801" width="14.42578125" style="269" customWidth="1"/>
    <col min="1802" max="1802" width="16.5703125" style="269" customWidth="1"/>
    <col min="1803" max="2047" width="9.140625" style="269" customWidth="1"/>
    <col min="2048" max="2048" width="17.140625" style="269"/>
    <col min="2049" max="2049" width="4.140625" style="269" customWidth="1"/>
    <col min="2050" max="2050" width="25.140625" style="269" customWidth="1"/>
    <col min="2051" max="2051" width="7.140625" style="269" customWidth="1"/>
    <col min="2052" max="2052" width="8" style="269" customWidth="1"/>
    <col min="2053" max="2053" width="11.5703125" style="269" customWidth="1"/>
    <col min="2054" max="2054" width="10.28515625" style="269" customWidth="1"/>
    <col min="2055" max="2055" width="14.28515625" style="269" customWidth="1"/>
    <col min="2056" max="2057" width="14.42578125" style="269" customWidth="1"/>
    <col min="2058" max="2058" width="16.5703125" style="269" customWidth="1"/>
    <col min="2059" max="2303" width="9.140625" style="269" customWidth="1"/>
    <col min="2304" max="2304" width="17.140625" style="269"/>
    <col min="2305" max="2305" width="4.140625" style="269" customWidth="1"/>
    <col min="2306" max="2306" width="25.140625" style="269" customWidth="1"/>
    <col min="2307" max="2307" width="7.140625" style="269" customWidth="1"/>
    <col min="2308" max="2308" width="8" style="269" customWidth="1"/>
    <col min="2309" max="2309" width="11.5703125" style="269" customWidth="1"/>
    <col min="2310" max="2310" width="10.28515625" style="269" customWidth="1"/>
    <col min="2311" max="2311" width="14.28515625" style="269" customWidth="1"/>
    <col min="2312" max="2313" width="14.42578125" style="269" customWidth="1"/>
    <col min="2314" max="2314" width="16.5703125" style="269" customWidth="1"/>
    <col min="2315" max="2559" width="9.140625" style="269" customWidth="1"/>
    <col min="2560" max="2560" width="17.140625" style="269"/>
    <col min="2561" max="2561" width="4.140625" style="269" customWidth="1"/>
    <col min="2562" max="2562" width="25.140625" style="269" customWidth="1"/>
    <col min="2563" max="2563" width="7.140625" style="269" customWidth="1"/>
    <col min="2564" max="2564" width="8" style="269" customWidth="1"/>
    <col min="2565" max="2565" width="11.5703125" style="269" customWidth="1"/>
    <col min="2566" max="2566" width="10.28515625" style="269" customWidth="1"/>
    <col min="2567" max="2567" width="14.28515625" style="269" customWidth="1"/>
    <col min="2568" max="2569" width="14.42578125" style="269" customWidth="1"/>
    <col min="2570" max="2570" width="16.5703125" style="269" customWidth="1"/>
    <col min="2571" max="2815" width="9.140625" style="269" customWidth="1"/>
    <col min="2816" max="2816" width="17.140625" style="269"/>
    <col min="2817" max="2817" width="4.140625" style="269" customWidth="1"/>
    <col min="2818" max="2818" width="25.140625" style="269" customWidth="1"/>
    <col min="2819" max="2819" width="7.140625" style="269" customWidth="1"/>
    <col min="2820" max="2820" width="8" style="269" customWidth="1"/>
    <col min="2821" max="2821" width="11.5703125" style="269" customWidth="1"/>
    <col min="2822" max="2822" width="10.28515625" style="269" customWidth="1"/>
    <col min="2823" max="2823" width="14.28515625" style="269" customWidth="1"/>
    <col min="2824" max="2825" width="14.42578125" style="269" customWidth="1"/>
    <col min="2826" max="2826" width="16.5703125" style="269" customWidth="1"/>
    <col min="2827" max="3071" width="9.140625" style="269" customWidth="1"/>
    <col min="3072" max="3072" width="17.140625" style="269"/>
    <col min="3073" max="3073" width="4.140625" style="269" customWidth="1"/>
    <col min="3074" max="3074" width="25.140625" style="269" customWidth="1"/>
    <col min="3075" max="3075" width="7.140625" style="269" customWidth="1"/>
    <col min="3076" max="3076" width="8" style="269" customWidth="1"/>
    <col min="3077" max="3077" width="11.5703125" style="269" customWidth="1"/>
    <col min="3078" max="3078" width="10.28515625" style="269" customWidth="1"/>
    <col min="3079" max="3079" width="14.28515625" style="269" customWidth="1"/>
    <col min="3080" max="3081" width="14.42578125" style="269" customWidth="1"/>
    <col min="3082" max="3082" width="16.5703125" style="269" customWidth="1"/>
    <col min="3083" max="3327" width="9.140625" style="269" customWidth="1"/>
    <col min="3328" max="3328" width="17.140625" style="269"/>
    <col min="3329" max="3329" width="4.140625" style="269" customWidth="1"/>
    <col min="3330" max="3330" width="25.140625" style="269" customWidth="1"/>
    <col min="3331" max="3331" width="7.140625" style="269" customWidth="1"/>
    <col min="3332" max="3332" width="8" style="269" customWidth="1"/>
    <col min="3333" max="3333" width="11.5703125" style="269" customWidth="1"/>
    <col min="3334" max="3334" width="10.28515625" style="269" customWidth="1"/>
    <col min="3335" max="3335" width="14.28515625" style="269" customWidth="1"/>
    <col min="3336" max="3337" width="14.42578125" style="269" customWidth="1"/>
    <col min="3338" max="3338" width="16.5703125" style="269" customWidth="1"/>
    <col min="3339" max="3583" width="9.140625" style="269" customWidth="1"/>
    <col min="3584" max="3584" width="17.140625" style="269"/>
    <col min="3585" max="3585" width="4.140625" style="269" customWidth="1"/>
    <col min="3586" max="3586" width="25.140625" style="269" customWidth="1"/>
    <col min="3587" max="3587" width="7.140625" style="269" customWidth="1"/>
    <col min="3588" max="3588" width="8" style="269" customWidth="1"/>
    <col min="3589" max="3589" width="11.5703125" style="269" customWidth="1"/>
    <col min="3590" max="3590" width="10.28515625" style="269" customWidth="1"/>
    <col min="3591" max="3591" width="14.28515625" style="269" customWidth="1"/>
    <col min="3592" max="3593" width="14.42578125" style="269" customWidth="1"/>
    <col min="3594" max="3594" width="16.5703125" style="269" customWidth="1"/>
    <col min="3595" max="3839" width="9.140625" style="269" customWidth="1"/>
    <col min="3840" max="3840" width="17.140625" style="269"/>
    <col min="3841" max="3841" width="4.140625" style="269" customWidth="1"/>
    <col min="3842" max="3842" width="25.140625" style="269" customWidth="1"/>
    <col min="3843" max="3843" width="7.140625" style="269" customWidth="1"/>
    <col min="3844" max="3844" width="8" style="269" customWidth="1"/>
    <col min="3845" max="3845" width="11.5703125" style="269" customWidth="1"/>
    <col min="3846" max="3846" width="10.28515625" style="269" customWidth="1"/>
    <col min="3847" max="3847" width="14.28515625" style="269" customWidth="1"/>
    <col min="3848" max="3849" width="14.42578125" style="269" customWidth="1"/>
    <col min="3850" max="3850" width="16.5703125" style="269" customWidth="1"/>
    <col min="3851" max="4095" width="9.140625" style="269" customWidth="1"/>
    <col min="4096" max="4096" width="17.140625" style="269"/>
    <col min="4097" max="4097" width="4.140625" style="269" customWidth="1"/>
    <col min="4098" max="4098" width="25.140625" style="269" customWidth="1"/>
    <col min="4099" max="4099" width="7.140625" style="269" customWidth="1"/>
    <col min="4100" max="4100" width="8" style="269" customWidth="1"/>
    <col min="4101" max="4101" width="11.5703125" style="269" customWidth="1"/>
    <col min="4102" max="4102" width="10.28515625" style="269" customWidth="1"/>
    <col min="4103" max="4103" width="14.28515625" style="269" customWidth="1"/>
    <col min="4104" max="4105" width="14.42578125" style="269" customWidth="1"/>
    <col min="4106" max="4106" width="16.5703125" style="269" customWidth="1"/>
    <col min="4107" max="4351" width="9.140625" style="269" customWidth="1"/>
    <col min="4352" max="4352" width="17.140625" style="269"/>
    <col min="4353" max="4353" width="4.140625" style="269" customWidth="1"/>
    <col min="4354" max="4354" width="25.140625" style="269" customWidth="1"/>
    <col min="4355" max="4355" width="7.140625" style="269" customWidth="1"/>
    <col min="4356" max="4356" width="8" style="269" customWidth="1"/>
    <col min="4357" max="4357" width="11.5703125" style="269" customWidth="1"/>
    <col min="4358" max="4358" width="10.28515625" style="269" customWidth="1"/>
    <col min="4359" max="4359" width="14.28515625" style="269" customWidth="1"/>
    <col min="4360" max="4361" width="14.42578125" style="269" customWidth="1"/>
    <col min="4362" max="4362" width="16.5703125" style="269" customWidth="1"/>
    <col min="4363" max="4607" width="9.140625" style="269" customWidth="1"/>
    <col min="4608" max="4608" width="17.140625" style="269"/>
    <col min="4609" max="4609" width="4.140625" style="269" customWidth="1"/>
    <col min="4610" max="4610" width="25.140625" style="269" customWidth="1"/>
    <col min="4611" max="4611" width="7.140625" style="269" customWidth="1"/>
    <col min="4612" max="4612" width="8" style="269" customWidth="1"/>
    <col min="4613" max="4613" width="11.5703125" style="269" customWidth="1"/>
    <col min="4614" max="4614" width="10.28515625" style="269" customWidth="1"/>
    <col min="4615" max="4615" width="14.28515625" style="269" customWidth="1"/>
    <col min="4616" max="4617" width="14.42578125" style="269" customWidth="1"/>
    <col min="4618" max="4618" width="16.5703125" style="269" customWidth="1"/>
    <col min="4619" max="4863" width="9.140625" style="269" customWidth="1"/>
    <col min="4864" max="4864" width="17.140625" style="269"/>
    <col min="4865" max="4865" width="4.140625" style="269" customWidth="1"/>
    <col min="4866" max="4866" width="25.140625" style="269" customWidth="1"/>
    <col min="4867" max="4867" width="7.140625" style="269" customWidth="1"/>
    <col min="4868" max="4868" width="8" style="269" customWidth="1"/>
    <col min="4869" max="4869" width="11.5703125" style="269" customWidth="1"/>
    <col min="4870" max="4870" width="10.28515625" style="269" customWidth="1"/>
    <col min="4871" max="4871" width="14.28515625" style="269" customWidth="1"/>
    <col min="4872" max="4873" width="14.42578125" style="269" customWidth="1"/>
    <col min="4874" max="4874" width="16.5703125" style="269" customWidth="1"/>
    <col min="4875" max="5119" width="9.140625" style="269" customWidth="1"/>
    <col min="5120" max="5120" width="17.140625" style="269"/>
    <col min="5121" max="5121" width="4.140625" style="269" customWidth="1"/>
    <col min="5122" max="5122" width="25.140625" style="269" customWidth="1"/>
    <col min="5123" max="5123" width="7.140625" style="269" customWidth="1"/>
    <col min="5124" max="5124" width="8" style="269" customWidth="1"/>
    <col min="5125" max="5125" width="11.5703125" style="269" customWidth="1"/>
    <col min="5126" max="5126" width="10.28515625" style="269" customWidth="1"/>
    <col min="5127" max="5127" width="14.28515625" style="269" customWidth="1"/>
    <col min="5128" max="5129" width="14.42578125" style="269" customWidth="1"/>
    <col min="5130" max="5130" width="16.5703125" style="269" customWidth="1"/>
    <col min="5131" max="5375" width="9.140625" style="269" customWidth="1"/>
    <col min="5376" max="5376" width="17.140625" style="269"/>
    <col min="5377" max="5377" width="4.140625" style="269" customWidth="1"/>
    <col min="5378" max="5378" width="25.140625" style="269" customWidth="1"/>
    <col min="5379" max="5379" width="7.140625" style="269" customWidth="1"/>
    <col min="5380" max="5380" width="8" style="269" customWidth="1"/>
    <col min="5381" max="5381" width="11.5703125" style="269" customWidth="1"/>
    <col min="5382" max="5382" width="10.28515625" style="269" customWidth="1"/>
    <col min="5383" max="5383" width="14.28515625" style="269" customWidth="1"/>
    <col min="5384" max="5385" width="14.42578125" style="269" customWidth="1"/>
    <col min="5386" max="5386" width="16.5703125" style="269" customWidth="1"/>
    <col min="5387" max="5631" width="9.140625" style="269" customWidth="1"/>
    <col min="5632" max="5632" width="17.140625" style="269"/>
    <col min="5633" max="5633" width="4.140625" style="269" customWidth="1"/>
    <col min="5634" max="5634" width="25.140625" style="269" customWidth="1"/>
    <col min="5635" max="5635" width="7.140625" style="269" customWidth="1"/>
    <col min="5636" max="5636" width="8" style="269" customWidth="1"/>
    <col min="5637" max="5637" width="11.5703125" style="269" customWidth="1"/>
    <col min="5638" max="5638" width="10.28515625" style="269" customWidth="1"/>
    <col min="5639" max="5639" width="14.28515625" style="269" customWidth="1"/>
    <col min="5640" max="5641" width="14.42578125" style="269" customWidth="1"/>
    <col min="5642" max="5642" width="16.5703125" style="269" customWidth="1"/>
    <col min="5643" max="5887" width="9.140625" style="269" customWidth="1"/>
    <col min="5888" max="5888" width="17.140625" style="269"/>
    <col min="5889" max="5889" width="4.140625" style="269" customWidth="1"/>
    <col min="5890" max="5890" width="25.140625" style="269" customWidth="1"/>
    <col min="5891" max="5891" width="7.140625" style="269" customWidth="1"/>
    <col min="5892" max="5892" width="8" style="269" customWidth="1"/>
    <col min="5893" max="5893" width="11.5703125" style="269" customWidth="1"/>
    <col min="5894" max="5894" width="10.28515625" style="269" customWidth="1"/>
    <col min="5895" max="5895" width="14.28515625" style="269" customWidth="1"/>
    <col min="5896" max="5897" width="14.42578125" style="269" customWidth="1"/>
    <col min="5898" max="5898" width="16.5703125" style="269" customWidth="1"/>
    <col min="5899" max="6143" width="9.140625" style="269" customWidth="1"/>
    <col min="6144" max="6144" width="17.140625" style="269"/>
    <col min="6145" max="6145" width="4.140625" style="269" customWidth="1"/>
    <col min="6146" max="6146" width="25.140625" style="269" customWidth="1"/>
    <col min="6147" max="6147" width="7.140625" style="269" customWidth="1"/>
    <col min="6148" max="6148" width="8" style="269" customWidth="1"/>
    <col min="6149" max="6149" width="11.5703125" style="269" customWidth="1"/>
    <col min="6150" max="6150" width="10.28515625" style="269" customWidth="1"/>
    <col min="6151" max="6151" width="14.28515625" style="269" customWidth="1"/>
    <col min="6152" max="6153" width="14.42578125" style="269" customWidth="1"/>
    <col min="6154" max="6154" width="16.5703125" style="269" customWidth="1"/>
    <col min="6155" max="6399" width="9.140625" style="269" customWidth="1"/>
    <col min="6400" max="6400" width="17.140625" style="269"/>
    <col min="6401" max="6401" width="4.140625" style="269" customWidth="1"/>
    <col min="6402" max="6402" width="25.140625" style="269" customWidth="1"/>
    <col min="6403" max="6403" width="7.140625" style="269" customWidth="1"/>
    <col min="6404" max="6404" width="8" style="269" customWidth="1"/>
    <col min="6405" max="6405" width="11.5703125" style="269" customWidth="1"/>
    <col min="6406" max="6406" width="10.28515625" style="269" customWidth="1"/>
    <col min="6407" max="6407" width="14.28515625" style="269" customWidth="1"/>
    <col min="6408" max="6409" width="14.42578125" style="269" customWidth="1"/>
    <col min="6410" max="6410" width="16.5703125" style="269" customWidth="1"/>
    <col min="6411" max="6655" width="9.140625" style="269" customWidth="1"/>
    <col min="6656" max="6656" width="17.140625" style="269"/>
    <col min="6657" max="6657" width="4.140625" style="269" customWidth="1"/>
    <col min="6658" max="6658" width="25.140625" style="269" customWidth="1"/>
    <col min="6659" max="6659" width="7.140625" style="269" customWidth="1"/>
    <col min="6660" max="6660" width="8" style="269" customWidth="1"/>
    <col min="6661" max="6661" width="11.5703125" style="269" customWidth="1"/>
    <col min="6662" max="6662" width="10.28515625" style="269" customWidth="1"/>
    <col min="6663" max="6663" width="14.28515625" style="269" customWidth="1"/>
    <col min="6664" max="6665" width="14.42578125" style="269" customWidth="1"/>
    <col min="6666" max="6666" width="16.5703125" style="269" customWidth="1"/>
    <col min="6667" max="6911" width="9.140625" style="269" customWidth="1"/>
    <col min="6912" max="6912" width="17.140625" style="269"/>
    <col min="6913" max="6913" width="4.140625" style="269" customWidth="1"/>
    <col min="6914" max="6914" width="25.140625" style="269" customWidth="1"/>
    <col min="6915" max="6915" width="7.140625" style="269" customWidth="1"/>
    <col min="6916" max="6916" width="8" style="269" customWidth="1"/>
    <col min="6917" max="6917" width="11.5703125" style="269" customWidth="1"/>
    <col min="6918" max="6918" width="10.28515625" style="269" customWidth="1"/>
    <col min="6919" max="6919" width="14.28515625" style="269" customWidth="1"/>
    <col min="6920" max="6921" width="14.42578125" style="269" customWidth="1"/>
    <col min="6922" max="6922" width="16.5703125" style="269" customWidth="1"/>
    <col min="6923" max="7167" width="9.140625" style="269" customWidth="1"/>
    <col min="7168" max="7168" width="17.140625" style="269"/>
    <col min="7169" max="7169" width="4.140625" style="269" customWidth="1"/>
    <col min="7170" max="7170" width="25.140625" style="269" customWidth="1"/>
    <col min="7171" max="7171" width="7.140625" style="269" customWidth="1"/>
    <col min="7172" max="7172" width="8" style="269" customWidth="1"/>
    <col min="7173" max="7173" width="11.5703125" style="269" customWidth="1"/>
    <col min="7174" max="7174" width="10.28515625" style="269" customWidth="1"/>
    <col min="7175" max="7175" width="14.28515625" style="269" customWidth="1"/>
    <col min="7176" max="7177" width="14.42578125" style="269" customWidth="1"/>
    <col min="7178" max="7178" width="16.5703125" style="269" customWidth="1"/>
    <col min="7179" max="7423" width="9.140625" style="269" customWidth="1"/>
    <col min="7424" max="7424" width="17.140625" style="269"/>
    <col min="7425" max="7425" width="4.140625" style="269" customWidth="1"/>
    <col min="7426" max="7426" width="25.140625" style="269" customWidth="1"/>
    <col min="7427" max="7427" width="7.140625" style="269" customWidth="1"/>
    <col min="7428" max="7428" width="8" style="269" customWidth="1"/>
    <col min="7429" max="7429" width="11.5703125" style="269" customWidth="1"/>
    <col min="7430" max="7430" width="10.28515625" style="269" customWidth="1"/>
    <col min="7431" max="7431" width="14.28515625" style="269" customWidth="1"/>
    <col min="7432" max="7433" width="14.42578125" style="269" customWidth="1"/>
    <col min="7434" max="7434" width="16.5703125" style="269" customWidth="1"/>
    <col min="7435" max="7679" width="9.140625" style="269" customWidth="1"/>
    <col min="7680" max="7680" width="17.140625" style="269"/>
    <col min="7681" max="7681" width="4.140625" style="269" customWidth="1"/>
    <col min="7682" max="7682" width="25.140625" style="269" customWidth="1"/>
    <col min="7683" max="7683" width="7.140625" style="269" customWidth="1"/>
    <col min="7684" max="7684" width="8" style="269" customWidth="1"/>
    <col min="7685" max="7685" width="11.5703125" style="269" customWidth="1"/>
    <col min="7686" max="7686" width="10.28515625" style="269" customWidth="1"/>
    <col min="7687" max="7687" width="14.28515625" style="269" customWidth="1"/>
    <col min="7688" max="7689" width="14.42578125" style="269" customWidth="1"/>
    <col min="7690" max="7690" width="16.5703125" style="269" customWidth="1"/>
    <col min="7691" max="7935" width="9.140625" style="269" customWidth="1"/>
    <col min="7936" max="7936" width="17.140625" style="269"/>
    <col min="7937" max="7937" width="4.140625" style="269" customWidth="1"/>
    <col min="7938" max="7938" width="25.140625" style="269" customWidth="1"/>
    <col min="7939" max="7939" width="7.140625" style="269" customWidth="1"/>
    <col min="7940" max="7940" width="8" style="269" customWidth="1"/>
    <col min="7941" max="7941" width="11.5703125" style="269" customWidth="1"/>
    <col min="7942" max="7942" width="10.28515625" style="269" customWidth="1"/>
    <col min="7943" max="7943" width="14.28515625" style="269" customWidth="1"/>
    <col min="7944" max="7945" width="14.42578125" style="269" customWidth="1"/>
    <col min="7946" max="7946" width="16.5703125" style="269" customWidth="1"/>
    <col min="7947" max="8191" width="9.140625" style="269" customWidth="1"/>
    <col min="8192" max="8192" width="17.140625" style="269"/>
    <col min="8193" max="8193" width="4.140625" style="269" customWidth="1"/>
    <col min="8194" max="8194" width="25.140625" style="269" customWidth="1"/>
    <col min="8195" max="8195" width="7.140625" style="269" customWidth="1"/>
    <col min="8196" max="8196" width="8" style="269" customWidth="1"/>
    <col min="8197" max="8197" width="11.5703125" style="269" customWidth="1"/>
    <col min="8198" max="8198" width="10.28515625" style="269" customWidth="1"/>
    <col min="8199" max="8199" width="14.28515625" style="269" customWidth="1"/>
    <col min="8200" max="8201" width="14.42578125" style="269" customWidth="1"/>
    <col min="8202" max="8202" width="16.5703125" style="269" customWidth="1"/>
    <col min="8203" max="8447" width="9.140625" style="269" customWidth="1"/>
    <col min="8448" max="8448" width="17.140625" style="269"/>
    <col min="8449" max="8449" width="4.140625" style="269" customWidth="1"/>
    <col min="8450" max="8450" width="25.140625" style="269" customWidth="1"/>
    <col min="8451" max="8451" width="7.140625" style="269" customWidth="1"/>
    <col min="8452" max="8452" width="8" style="269" customWidth="1"/>
    <col min="8453" max="8453" width="11.5703125" style="269" customWidth="1"/>
    <col min="8454" max="8454" width="10.28515625" style="269" customWidth="1"/>
    <col min="8455" max="8455" width="14.28515625" style="269" customWidth="1"/>
    <col min="8456" max="8457" width="14.42578125" style="269" customWidth="1"/>
    <col min="8458" max="8458" width="16.5703125" style="269" customWidth="1"/>
    <col min="8459" max="8703" width="9.140625" style="269" customWidth="1"/>
    <col min="8704" max="8704" width="17.140625" style="269"/>
    <col min="8705" max="8705" width="4.140625" style="269" customWidth="1"/>
    <col min="8706" max="8706" width="25.140625" style="269" customWidth="1"/>
    <col min="8707" max="8707" width="7.140625" style="269" customWidth="1"/>
    <col min="8708" max="8708" width="8" style="269" customWidth="1"/>
    <col min="8709" max="8709" width="11.5703125" style="269" customWidth="1"/>
    <col min="8710" max="8710" width="10.28515625" style="269" customWidth="1"/>
    <col min="8711" max="8711" width="14.28515625" style="269" customWidth="1"/>
    <col min="8712" max="8713" width="14.42578125" style="269" customWidth="1"/>
    <col min="8714" max="8714" width="16.5703125" style="269" customWidth="1"/>
    <col min="8715" max="8959" width="9.140625" style="269" customWidth="1"/>
    <col min="8960" max="8960" width="17.140625" style="269"/>
    <col min="8961" max="8961" width="4.140625" style="269" customWidth="1"/>
    <col min="8962" max="8962" width="25.140625" style="269" customWidth="1"/>
    <col min="8963" max="8963" width="7.140625" style="269" customWidth="1"/>
    <col min="8964" max="8964" width="8" style="269" customWidth="1"/>
    <col min="8965" max="8965" width="11.5703125" style="269" customWidth="1"/>
    <col min="8966" max="8966" width="10.28515625" style="269" customWidth="1"/>
    <col min="8967" max="8967" width="14.28515625" style="269" customWidth="1"/>
    <col min="8968" max="8969" width="14.42578125" style="269" customWidth="1"/>
    <col min="8970" max="8970" width="16.5703125" style="269" customWidth="1"/>
    <col min="8971" max="9215" width="9.140625" style="269" customWidth="1"/>
    <col min="9216" max="9216" width="17.140625" style="269"/>
    <col min="9217" max="9217" width="4.140625" style="269" customWidth="1"/>
    <col min="9218" max="9218" width="25.140625" style="269" customWidth="1"/>
    <col min="9219" max="9219" width="7.140625" style="269" customWidth="1"/>
    <col min="9220" max="9220" width="8" style="269" customWidth="1"/>
    <col min="9221" max="9221" width="11.5703125" style="269" customWidth="1"/>
    <col min="9222" max="9222" width="10.28515625" style="269" customWidth="1"/>
    <col min="9223" max="9223" width="14.28515625" style="269" customWidth="1"/>
    <col min="9224" max="9225" width="14.42578125" style="269" customWidth="1"/>
    <col min="9226" max="9226" width="16.5703125" style="269" customWidth="1"/>
    <col min="9227" max="9471" width="9.140625" style="269" customWidth="1"/>
    <col min="9472" max="9472" width="17.140625" style="269"/>
    <col min="9473" max="9473" width="4.140625" style="269" customWidth="1"/>
    <col min="9474" max="9474" width="25.140625" style="269" customWidth="1"/>
    <col min="9475" max="9475" width="7.140625" style="269" customWidth="1"/>
    <col min="9476" max="9476" width="8" style="269" customWidth="1"/>
    <col min="9477" max="9477" width="11.5703125" style="269" customWidth="1"/>
    <col min="9478" max="9478" width="10.28515625" style="269" customWidth="1"/>
    <col min="9479" max="9479" width="14.28515625" style="269" customWidth="1"/>
    <col min="9480" max="9481" width="14.42578125" style="269" customWidth="1"/>
    <col min="9482" max="9482" width="16.5703125" style="269" customWidth="1"/>
    <col min="9483" max="9727" width="9.140625" style="269" customWidth="1"/>
    <col min="9728" max="9728" width="17.140625" style="269"/>
    <col min="9729" max="9729" width="4.140625" style="269" customWidth="1"/>
    <col min="9730" max="9730" width="25.140625" style="269" customWidth="1"/>
    <col min="9731" max="9731" width="7.140625" style="269" customWidth="1"/>
    <col min="9732" max="9732" width="8" style="269" customWidth="1"/>
    <col min="9733" max="9733" width="11.5703125" style="269" customWidth="1"/>
    <col min="9734" max="9734" width="10.28515625" style="269" customWidth="1"/>
    <col min="9735" max="9735" width="14.28515625" style="269" customWidth="1"/>
    <col min="9736" max="9737" width="14.42578125" style="269" customWidth="1"/>
    <col min="9738" max="9738" width="16.5703125" style="269" customWidth="1"/>
    <col min="9739" max="9983" width="9.140625" style="269" customWidth="1"/>
    <col min="9984" max="9984" width="17.140625" style="269"/>
    <col min="9985" max="9985" width="4.140625" style="269" customWidth="1"/>
    <col min="9986" max="9986" width="25.140625" style="269" customWidth="1"/>
    <col min="9987" max="9987" width="7.140625" style="269" customWidth="1"/>
    <col min="9988" max="9988" width="8" style="269" customWidth="1"/>
    <col min="9989" max="9989" width="11.5703125" style="269" customWidth="1"/>
    <col min="9990" max="9990" width="10.28515625" style="269" customWidth="1"/>
    <col min="9991" max="9991" width="14.28515625" style="269" customWidth="1"/>
    <col min="9992" max="9993" width="14.42578125" style="269" customWidth="1"/>
    <col min="9994" max="9994" width="16.5703125" style="269" customWidth="1"/>
    <col min="9995" max="10239" width="9.140625" style="269" customWidth="1"/>
    <col min="10240" max="10240" width="17.140625" style="269"/>
    <col min="10241" max="10241" width="4.140625" style="269" customWidth="1"/>
    <col min="10242" max="10242" width="25.140625" style="269" customWidth="1"/>
    <col min="10243" max="10243" width="7.140625" style="269" customWidth="1"/>
    <col min="10244" max="10244" width="8" style="269" customWidth="1"/>
    <col min="10245" max="10245" width="11.5703125" style="269" customWidth="1"/>
    <col min="10246" max="10246" width="10.28515625" style="269" customWidth="1"/>
    <col min="10247" max="10247" width="14.28515625" style="269" customWidth="1"/>
    <col min="10248" max="10249" width="14.42578125" style="269" customWidth="1"/>
    <col min="10250" max="10250" width="16.5703125" style="269" customWidth="1"/>
    <col min="10251" max="10495" width="9.140625" style="269" customWidth="1"/>
    <col min="10496" max="10496" width="17.140625" style="269"/>
    <col min="10497" max="10497" width="4.140625" style="269" customWidth="1"/>
    <col min="10498" max="10498" width="25.140625" style="269" customWidth="1"/>
    <col min="10499" max="10499" width="7.140625" style="269" customWidth="1"/>
    <col min="10500" max="10500" width="8" style="269" customWidth="1"/>
    <col min="10501" max="10501" width="11.5703125" style="269" customWidth="1"/>
    <col min="10502" max="10502" width="10.28515625" style="269" customWidth="1"/>
    <col min="10503" max="10503" width="14.28515625" style="269" customWidth="1"/>
    <col min="10504" max="10505" width="14.42578125" style="269" customWidth="1"/>
    <col min="10506" max="10506" width="16.5703125" style="269" customWidth="1"/>
    <col min="10507" max="10751" width="9.140625" style="269" customWidth="1"/>
    <col min="10752" max="10752" width="17.140625" style="269"/>
    <col min="10753" max="10753" width="4.140625" style="269" customWidth="1"/>
    <col min="10754" max="10754" width="25.140625" style="269" customWidth="1"/>
    <col min="10755" max="10755" width="7.140625" style="269" customWidth="1"/>
    <col min="10756" max="10756" width="8" style="269" customWidth="1"/>
    <col min="10757" max="10757" width="11.5703125" style="269" customWidth="1"/>
    <col min="10758" max="10758" width="10.28515625" style="269" customWidth="1"/>
    <col min="10759" max="10759" width="14.28515625" style="269" customWidth="1"/>
    <col min="10760" max="10761" width="14.42578125" style="269" customWidth="1"/>
    <col min="10762" max="10762" width="16.5703125" style="269" customWidth="1"/>
    <col min="10763" max="11007" width="9.140625" style="269" customWidth="1"/>
    <col min="11008" max="11008" width="17.140625" style="269"/>
    <col min="11009" max="11009" width="4.140625" style="269" customWidth="1"/>
    <col min="11010" max="11010" width="25.140625" style="269" customWidth="1"/>
    <col min="11011" max="11011" width="7.140625" style="269" customWidth="1"/>
    <col min="11012" max="11012" width="8" style="269" customWidth="1"/>
    <col min="11013" max="11013" width="11.5703125" style="269" customWidth="1"/>
    <col min="11014" max="11014" width="10.28515625" style="269" customWidth="1"/>
    <col min="11015" max="11015" width="14.28515625" style="269" customWidth="1"/>
    <col min="11016" max="11017" width="14.42578125" style="269" customWidth="1"/>
    <col min="11018" max="11018" width="16.5703125" style="269" customWidth="1"/>
    <col min="11019" max="11263" width="9.140625" style="269" customWidth="1"/>
    <col min="11264" max="11264" width="17.140625" style="269"/>
    <col min="11265" max="11265" width="4.140625" style="269" customWidth="1"/>
    <col min="11266" max="11266" width="25.140625" style="269" customWidth="1"/>
    <col min="11267" max="11267" width="7.140625" style="269" customWidth="1"/>
    <col min="11268" max="11268" width="8" style="269" customWidth="1"/>
    <col min="11269" max="11269" width="11.5703125" style="269" customWidth="1"/>
    <col min="11270" max="11270" width="10.28515625" style="269" customWidth="1"/>
    <col min="11271" max="11271" width="14.28515625" style="269" customWidth="1"/>
    <col min="11272" max="11273" width="14.42578125" style="269" customWidth="1"/>
    <col min="11274" max="11274" width="16.5703125" style="269" customWidth="1"/>
    <col min="11275" max="11519" width="9.140625" style="269" customWidth="1"/>
    <col min="11520" max="11520" width="17.140625" style="269"/>
    <col min="11521" max="11521" width="4.140625" style="269" customWidth="1"/>
    <col min="11522" max="11522" width="25.140625" style="269" customWidth="1"/>
    <col min="11523" max="11523" width="7.140625" style="269" customWidth="1"/>
    <col min="11524" max="11524" width="8" style="269" customWidth="1"/>
    <col min="11525" max="11525" width="11.5703125" style="269" customWidth="1"/>
    <col min="11526" max="11526" width="10.28515625" style="269" customWidth="1"/>
    <col min="11527" max="11527" width="14.28515625" style="269" customWidth="1"/>
    <col min="11528" max="11529" width="14.42578125" style="269" customWidth="1"/>
    <col min="11530" max="11530" width="16.5703125" style="269" customWidth="1"/>
    <col min="11531" max="11775" width="9.140625" style="269" customWidth="1"/>
    <col min="11776" max="11776" width="17.140625" style="269"/>
    <col min="11777" max="11777" width="4.140625" style="269" customWidth="1"/>
    <col min="11778" max="11778" width="25.140625" style="269" customWidth="1"/>
    <col min="11779" max="11779" width="7.140625" style="269" customWidth="1"/>
    <col min="11780" max="11780" width="8" style="269" customWidth="1"/>
    <col min="11781" max="11781" width="11.5703125" style="269" customWidth="1"/>
    <col min="11782" max="11782" width="10.28515625" style="269" customWidth="1"/>
    <col min="11783" max="11783" width="14.28515625" style="269" customWidth="1"/>
    <col min="11784" max="11785" width="14.42578125" style="269" customWidth="1"/>
    <col min="11786" max="11786" width="16.5703125" style="269" customWidth="1"/>
    <col min="11787" max="12031" width="9.140625" style="269" customWidth="1"/>
    <col min="12032" max="12032" width="17.140625" style="269"/>
    <col min="12033" max="12033" width="4.140625" style="269" customWidth="1"/>
    <col min="12034" max="12034" width="25.140625" style="269" customWidth="1"/>
    <col min="12035" max="12035" width="7.140625" style="269" customWidth="1"/>
    <col min="12036" max="12036" width="8" style="269" customWidth="1"/>
    <col min="12037" max="12037" width="11.5703125" style="269" customWidth="1"/>
    <col min="12038" max="12038" width="10.28515625" style="269" customWidth="1"/>
    <col min="12039" max="12039" width="14.28515625" style="269" customWidth="1"/>
    <col min="12040" max="12041" width="14.42578125" style="269" customWidth="1"/>
    <col min="12042" max="12042" width="16.5703125" style="269" customWidth="1"/>
    <col min="12043" max="12287" width="9.140625" style="269" customWidth="1"/>
    <col min="12288" max="12288" width="17.140625" style="269"/>
    <col min="12289" max="12289" width="4.140625" style="269" customWidth="1"/>
    <col min="12290" max="12290" width="25.140625" style="269" customWidth="1"/>
    <col min="12291" max="12291" width="7.140625" style="269" customWidth="1"/>
    <col min="12292" max="12292" width="8" style="269" customWidth="1"/>
    <col min="12293" max="12293" width="11.5703125" style="269" customWidth="1"/>
    <col min="12294" max="12294" width="10.28515625" style="269" customWidth="1"/>
    <col min="12295" max="12295" width="14.28515625" style="269" customWidth="1"/>
    <col min="12296" max="12297" width="14.42578125" style="269" customWidth="1"/>
    <col min="12298" max="12298" width="16.5703125" style="269" customWidth="1"/>
    <col min="12299" max="12543" width="9.140625" style="269" customWidth="1"/>
    <col min="12544" max="12544" width="17.140625" style="269"/>
    <col min="12545" max="12545" width="4.140625" style="269" customWidth="1"/>
    <col min="12546" max="12546" width="25.140625" style="269" customWidth="1"/>
    <col min="12547" max="12547" width="7.140625" style="269" customWidth="1"/>
    <col min="12548" max="12548" width="8" style="269" customWidth="1"/>
    <col min="12549" max="12549" width="11.5703125" style="269" customWidth="1"/>
    <col min="12550" max="12550" width="10.28515625" style="269" customWidth="1"/>
    <col min="12551" max="12551" width="14.28515625" style="269" customWidth="1"/>
    <col min="12552" max="12553" width="14.42578125" style="269" customWidth="1"/>
    <col min="12554" max="12554" width="16.5703125" style="269" customWidth="1"/>
    <col min="12555" max="12799" width="9.140625" style="269" customWidth="1"/>
    <col min="12800" max="12800" width="17.140625" style="269"/>
    <col min="12801" max="12801" width="4.140625" style="269" customWidth="1"/>
    <col min="12802" max="12802" width="25.140625" style="269" customWidth="1"/>
    <col min="12803" max="12803" width="7.140625" style="269" customWidth="1"/>
    <col min="12804" max="12804" width="8" style="269" customWidth="1"/>
    <col min="12805" max="12805" width="11.5703125" style="269" customWidth="1"/>
    <col min="12806" max="12806" width="10.28515625" style="269" customWidth="1"/>
    <col min="12807" max="12807" width="14.28515625" style="269" customWidth="1"/>
    <col min="12808" max="12809" width="14.42578125" style="269" customWidth="1"/>
    <col min="12810" max="12810" width="16.5703125" style="269" customWidth="1"/>
    <col min="12811" max="13055" width="9.140625" style="269" customWidth="1"/>
    <col min="13056" max="13056" width="17.140625" style="269"/>
    <col min="13057" max="13057" width="4.140625" style="269" customWidth="1"/>
    <col min="13058" max="13058" width="25.140625" style="269" customWidth="1"/>
    <col min="13059" max="13059" width="7.140625" style="269" customWidth="1"/>
    <col min="13060" max="13060" width="8" style="269" customWidth="1"/>
    <col min="13061" max="13061" width="11.5703125" style="269" customWidth="1"/>
    <col min="13062" max="13062" width="10.28515625" style="269" customWidth="1"/>
    <col min="13063" max="13063" width="14.28515625" style="269" customWidth="1"/>
    <col min="13064" max="13065" width="14.42578125" style="269" customWidth="1"/>
    <col min="13066" max="13066" width="16.5703125" style="269" customWidth="1"/>
    <col min="13067" max="13311" width="9.140625" style="269" customWidth="1"/>
    <col min="13312" max="13312" width="17.140625" style="269"/>
    <col min="13313" max="13313" width="4.140625" style="269" customWidth="1"/>
    <col min="13314" max="13314" width="25.140625" style="269" customWidth="1"/>
    <col min="13315" max="13315" width="7.140625" style="269" customWidth="1"/>
    <col min="13316" max="13316" width="8" style="269" customWidth="1"/>
    <col min="13317" max="13317" width="11.5703125" style="269" customWidth="1"/>
    <col min="13318" max="13318" width="10.28515625" style="269" customWidth="1"/>
    <col min="13319" max="13319" width="14.28515625" style="269" customWidth="1"/>
    <col min="13320" max="13321" width="14.42578125" style="269" customWidth="1"/>
    <col min="13322" max="13322" width="16.5703125" style="269" customWidth="1"/>
    <col min="13323" max="13567" width="9.140625" style="269" customWidth="1"/>
    <col min="13568" max="13568" width="17.140625" style="269"/>
    <col min="13569" max="13569" width="4.140625" style="269" customWidth="1"/>
    <col min="13570" max="13570" width="25.140625" style="269" customWidth="1"/>
    <col min="13571" max="13571" width="7.140625" style="269" customWidth="1"/>
    <col min="13572" max="13572" width="8" style="269" customWidth="1"/>
    <col min="13573" max="13573" width="11.5703125" style="269" customWidth="1"/>
    <col min="13574" max="13574" width="10.28515625" style="269" customWidth="1"/>
    <col min="13575" max="13575" width="14.28515625" style="269" customWidth="1"/>
    <col min="13576" max="13577" width="14.42578125" style="269" customWidth="1"/>
    <col min="13578" max="13578" width="16.5703125" style="269" customWidth="1"/>
    <col min="13579" max="13823" width="9.140625" style="269" customWidth="1"/>
    <col min="13824" max="13824" width="17.140625" style="269"/>
    <col min="13825" max="13825" width="4.140625" style="269" customWidth="1"/>
    <col min="13826" max="13826" width="25.140625" style="269" customWidth="1"/>
    <col min="13827" max="13827" width="7.140625" style="269" customWidth="1"/>
    <col min="13828" max="13828" width="8" style="269" customWidth="1"/>
    <col min="13829" max="13829" width="11.5703125" style="269" customWidth="1"/>
    <col min="13830" max="13830" width="10.28515625" style="269" customWidth="1"/>
    <col min="13831" max="13831" width="14.28515625" style="269" customWidth="1"/>
    <col min="13832" max="13833" width="14.42578125" style="269" customWidth="1"/>
    <col min="13834" max="13834" width="16.5703125" style="269" customWidth="1"/>
    <col min="13835" max="14079" width="9.140625" style="269" customWidth="1"/>
    <col min="14080" max="14080" width="17.140625" style="269"/>
    <col min="14081" max="14081" width="4.140625" style="269" customWidth="1"/>
    <col min="14082" max="14082" width="25.140625" style="269" customWidth="1"/>
    <col min="14083" max="14083" width="7.140625" style="269" customWidth="1"/>
    <col min="14084" max="14084" width="8" style="269" customWidth="1"/>
    <col min="14085" max="14085" width="11.5703125" style="269" customWidth="1"/>
    <col min="14086" max="14086" width="10.28515625" style="269" customWidth="1"/>
    <col min="14087" max="14087" width="14.28515625" style="269" customWidth="1"/>
    <col min="14088" max="14089" width="14.42578125" style="269" customWidth="1"/>
    <col min="14090" max="14090" width="16.5703125" style="269" customWidth="1"/>
    <col min="14091" max="14335" width="9.140625" style="269" customWidth="1"/>
    <col min="14336" max="14336" width="17.140625" style="269"/>
    <col min="14337" max="14337" width="4.140625" style="269" customWidth="1"/>
    <col min="14338" max="14338" width="25.140625" style="269" customWidth="1"/>
    <col min="14339" max="14339" width="7.140625" style="269" customWidth="1"/>
    <col min="14340" max="14340" width="8" style="269" customWidth="1"/>
    <col min="14341" max="14341" width="11.5703125" style="269" customWidth="1"/>
    <col min="14342" max="14342" width="10.28515625" style="269" customWidth="1"/>
    <col min="14343" max="14343" width="14.28515625" style="269" customWidth="1"/>
    <col min="14344" max="14345" width="14.42578125" style="269" customWidth="1"/>
    <col min="14346" max="14346" width="16.5703125" style="269" customWidth="1"/>
    <col min="14347" max="14591" width="9.140625" style="269" customWidth="1"/>
    <col min="14592" max="14592" width="17.140625" style="269"/>
    <col min="14593" max="14593" width="4.140625" style="269" customWidth="1"/>
    <col min="14594" max="14594" width="25.140625" style="269" customWidth="1"/>
    <col min="14595" max="14595" width="7.140625" style="269" customWidth="1"/>
    <col min="14596" max="14596" width="8" style="269" customWidth="1"/>
    <col min="14597" max="14597" width="11.5703125" style="269" customWidth="1"/>
    <col min="14598" max="14598" width="10.28515625" style="269" customWidth="1"/>
    <col min="14599" max="14599" width="14.28515625" style="269" customWidth="1"/>
    <col min="14600" max="14601" width="14.42578125" style="269" customWidth="1"/>
    <col min="14602" max="14602" width="16.5703125" style="269" customWidth="1"/>
    <col min="14603" max="14847" width="9.140625" style="269" customWidth="1"/>
    <col min="14848" max="14848" width="17.140625" style="269"/>
    <col min="14849" max="14849" width="4.140625" style="269" customWidth="1"/>
    <col min="14850" max="14850" width="25.140625" style="269" customWidth="1"/>
    <col min="14851" max="14851" width="7.140625" style="269" customWidth="1"/>
    <col min="14852" max="14852" width="8" style="269" customWidth="1"/>
    <col min="14853" max="14853" width="11.5703125" style="269" customWidth="1"/>
    <col min="14854" max="14854" width="10.28515625" style="269" customWidth="1"/>
    <col min="14855" max="14855" width="14.28515625" style="269" customWidth="1"/>
    <col min="14856" max="14857" width="14.42578125" style="269" customWidth="1"/>
    <col min="14858" max="14858" width="16.5703125" style="269" customWidth="1"/>
    <col min="14859" max="15103" width="9.140625" style="269" customWidth="1"/>
    <col min="15104" max="15104" width="17.140625" style="269"/>
    <col min="15105" max="15105" width="4.140625" style="269" customWidth="1"/>
    <col min="15106" max="15106" width="25.140625" style="269" customWidth="1"/>
    <col min="15107" max="15107" width="7.140625" style="269" customWidth="1"/>
    <col min="15108" max="15108" width="8" style="269" customWidth="1"/>
    <col min="15109" max="15109" width="11.5703125" style="269" customWidth="1"/>
    <col min="15110" max="15110" width="10.28515625" style="269" customWidth="1"/>
    <col min="15111" max="15111" width="14.28515625" style="269" customWidth="1"/>
    <col min="15112" max="15113" width="14.42578125" style="269" customWidth="1"/>
    <col min="15114" max="15114" width="16.5703125" style="269" customWidth="1"/>
    <col min="15115" max="15359" width="9.140625" style="269" customWidth="1"/>
    <col min="15360" max="15360" width="17.140625" style="269"/>
    <col min="15361" max="15361" width="4.140625" style="269" customWidth="1"/>
    <col min="15362" max="15362" width="25.140625" style="269" customWidth="1"/>
    <col min="15363" max="15363" width="7.140625" style="269" customWidth="1"/>
    <col min="15364" max="15364" width="8" style="269" customWidth="1"/>
    <col min="15365" max="15365" width="11.5703125" style="269" customWidth="1"/>
    <col min="15366" max="15366" width="10.28515625" style="269" customWidth="1"/>
    <col min="15367" max="15367" width="14.28515625" style="269" customWidth="1"/>
    <col min="15368" max="15369" width="14.42578125" style="269" customWidth="1"/>
    <col min="15370" max="15370" width="16.5703125" style="269" customWidth="1"/>
    <col min="15371" max="15615" width="9.140625" style="269" customWidth="1"/>
    <col min="15616" max="15616" width="17.140625" style="269"/>
    <col min="15617" max="15617" width="4.140625" style="269" customWidth="1"/>
    <col min="15618" max="15618" width="25.140625" style="269" customWidth="1"/>
    <col min="15619" max="15619" width="7.140625" style="269" customWidth="1"/>
    <col min="15620" max="15620" width="8" style="269" customWidth="1"/>
    <col min="15621" max="15621" width="11.5703125" style="269" customWidth="1"/>
    <col min="15622" max="15622" width="10.28515625" style="269" customWidth="1"/>
    <col min="15623" max="15623" width="14.28515625" style="269" customWidth="1"/>
    <col min="15624" max="15625" width="14.42578125" style="269" customWidth="1"/>
    <col min="15626" max="15626" width="16.5703125" style="269" customWidth="1"/>
    <col min="15627" max="15871" width="9.140625" style="269" customWidth="1"/>
    <col min="15872" max="15872" width="17.140625" style="269"/>
    <col min="15873" max="15873" width="4.140625" style="269" customWidth="1"/>
    <col min="15874" max="15874" width="25.140625" style="269" customWidth="1"/>
    <col min="15875" max="15875" width="7.140625" style="269" customWidth="1"/>
    <col min="15876" max="15876" width="8" style="269" customWidth="1"/>
    <col min="15877" max="15877" width="11.5703125" style="269" customWidth="1"/>
    <col min="15878" max="15878" width="10.28515625" style="269" customWidth="1"/>
    <col min="15879" max="15879" width="14.28515625" style="269" customWidth="1"/>
    <col min="15880" max="15881" width="14.42578125" style="269" customWidth="1"/>
    <col min="15882" max="15882" width="16.5703125" style="269" customWidth="1"/>
    <col min="15883" max="16127" width="9.140625" style="269" customWidth="1"/>
    <col min="16128" max="16128" width="17.140625" style="269"/>
    <col min="16129" max="16129" width="4.140625" style="269" customWidth="1"/>
    <col min="16130" max="16130" width="25.140625" style="269" customWidth="1"/>
    <col min="16131" max="16131" width="7.140625" style="269" customWidth="1"/>
    <col min="16132" max="16132" width="8" style="269" customWidth="1"/>
    <col min="16133" max="16133" width="11.5703125" style="269" customWidth="1"/>
    <col min="16134" max="16134" width="10.28515625" style="269" customWidth="1"/>
    <col min="16135" max="16135" width="14.28515625" style="269" customWidth="1"/>
    <col min="16136" max="16137" width="14.42578125" style="269" customWidth="1"/>
    <col min="16138" max="16138" width="16.5703125" style="269" customWidth="1"/>
    <col min="16139" max="16383" width="9.140625" style="269" customWidth="1"/>
    <col min="16384" max="16384" width="17.140625" style="269"/>
  </cols>
  <sheetData>
    <row r="1" spans="1:256" x14ac:dyDescent="0.2">
      <c r="G1" s="505" t="s">
        <v>454</v>
      </c>
      <c r="H1" s="505"/>
      <c r="I1" s="505"/>
      <c r="J1" s="505"/>
    </row>
    <row r="2" spans="1:256" x14ac:dyDescent="0.2">
      <c r="G2" s="505"/>
      <c r="H2" s="505"/>
      <c r="I2" s="505"/>
      <c r="J2" s="505"/>
    </row>
    <row r="3" spans="1:256" x14ac:dyDescent="0.2">
      <c r="J3" s="268"/>
    </row>
    <row r="4" spans="1:256" ht="15.75" x14ac:dyDescent="0.2">
      <c r="A4" s="506" t="s">
        <v>133</v>
      </c>
      <c r="B4" s="506"/>
      <c r="C4" s="506"/>
      <c r="D4" s="506"/>
      <c r="E4" s="506"/>
      <c r="F4" s="506"/>
      <c r="G4" s="506"/>
      <c r="H4" s="506"/>
      <c r="I4" s="506"/>
      <c r="J4" s="506"/>
    </row>
    <row r="5" spans="1:256" ht="15" x14ac:dyDescent="0.2">
      <c r="A5" s="507" t="s">
        <v>421</v>
      </c>
      <c r="B5" s="507"/>
      <c r="C5" s="507"/>
      <c r="D5" s="507"/>
      <c r="E5" s="507"/>
      <c r="F5" s="507"/>
      <c r="G5" s="507"/>
      <c r="H5" s="507"/>
      <c r="I5" s="507"/>
      <c r="J5" s="507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0"/>
      <c r="BA5" s="270"/>
      <c r="BB5" s="270"/>
      <c r="BC5" s="270"/>
      <c r="BD5" s="270"/>
      <c r="BE5" s="270"/>
      <c r="BF5" s="270"/>
      <c r="BG5" s="270"/>
      <c r="BH5" s="270"/>
      <c r="BI5" s="270"/>
      <c r="BJ5" s="270"/>
      <c r="BK5" s="270"/>
      <c r="BL5" s="270"/>
      <c r="BM5" s="270"/>
      <c r="BN5" s="270"/>
      <c r="BO5" s="270"/>
      <c r="BP5" s="270"/>
      <c r="BQ5" s="270"/>
      <c r="BR5" s="270"/>
      <c r="BS5" s="270"/>
      <c r="BT5" s="270"/>
      <c r="BU5" s="270"/>
      <c r="BV5" s="270"/>
      <c r="BW5" s="270"/>
      <c r="BX5" s="270"/>
      <c r="BY5" s="270"/>
      <c r="BZ5" s="270"/>
      <c r="CA5" s="270"/>
      <c r="CB5" s="270"/>
      <c r="CC5" s="270"/>
      <c r="CD5" s="270"/>
      <c r="CE5" s="270"/>
      <c r="CF5" s="270"/>
      <c r="CG5" s="270"/>
      <c r="CH5" s="270"/>
      <c r="CI5" s="270"/>
      <c r="CJ5" s="270"/>
      <c r="CK5" s="270"/>
      <c r="CL5" s="270"/>
      <c r="CM5" s="270"/>
      <c r="CN5" s="270"/>
      <c r="CO5" s="270"/>
      <c r="CP5" s="270"/>
      <c r="CQ5" s="270"/>
      <c r="CR5" s="270"/>
      <c r="CS5" s="270"/>
      <c r="CT5" s="270"/>
      <c r="CU5" s="270"/>
      <c r="CV5" s="270"/>
      <c r="CW5" s="270"/>
      <c r="CX5" s="270"/>
      <c r="CY5" s="270"/>
      <c r="CZ5" s="270"/>
      <c r="DA5" s="270"/>
      <c r="DB5" s="270"/>
      <c r="DC5" s="270"/>
      <c r="DD5" s="270"/>
      <c r="DE5" s="270"/>
      <c r="DF5" s="270"/>
      <c r="DG5" s="270"/>
      <c r="DH5" s="270"/>
      <c r="DI5" s="270"/>
      <c r="DJ5" s="270"/>
      <c r="DK5" s="270"/>
      <c r="DL5" s="270"/>
      <c r="DM5" s="270"/>
      <c r="DN5" s="270"/>
      <c r="DO5" s="270"/>
      <c r="DP5" s="270"/>
      <c r="DQ5" s="270"/>
      <c r="DR5" s="270"/>
      <c r="DS5" s="270"/>
      <c r="DT5" s="270"/>
      <c r="DU5" s="270"/>
      <c r="DV5" s="270"/>
      <c r="DW5" s="270"/>
      <c r="DX5" s="270"/>
      <c r="DY5" s="270"/>
      <c r="DZ5" s="270"/>
      <c r="EA5" s="270"/>
      <c r="EB5" s="270"/>
      <c r="EC5" s="270"/>
      <c r="ED5" s="270"/>
      <c r="EE5" s="270"/>
      <c r="EF5" s="270"/>
      <c r="EG5" s="270"/>
      <c r="EH5" s="270"/>
      <c r="EI5" s="270"/>
      <c r="EJ5" s="270"/>
      <c r="EK5" s="270"/>
      <c r="EL5" s="270"/>
      <c r="EM5" s="270"/>
      <c r="EN5" s="270"/>
      <c r="EO5" s="270"/>
      <c r="EP5" s="270"/>
      <c r="EQ5" s="270"/>
      <c r="ER5" s="270"/>
      <c r="ES5" s="270"/>
      <c r="ET5" s="270"/>
      <c r="EU5" s="270"/>
      <c r="EV5" s="270"/>
      <c r="EW5" s="270"/>
      <c r="EX5" s="270"/>
      <c r="EY5" s="270"/>
      <c r="EZ5" s="270"/>
      <c r="FA5" s="270"/>
      <c r="FB5" s="270"/>
      <c r="FC5" s="270"/>
      <c r="FD5" s="270"/>
      <c r="FE5" s="270"/>
      <c r="FF5" s="270"/>
      <c r="FG5" s="270"/>
      <c r="FH5" s="270"/>
      <c r="FI5" s="270"/>
      <c r="FJ5" s="270"/>
      <c r="FK5" s="270"/>
      <c r="FL5" s="270"/>
      <c r="FM5" s="270"/>
      <c r="FN5" s="270"/>
      <c r="FO5" s="270"/>
      <c r="FP5" s="270"/>
      <c r="FQ5" s="270"/>
      <c r="FR5" s="270"/>
      <c r="FS5" s="270"/>
      <c r="FT5" s="270"/>
      <c r="FU5" s="270"/>
      <c r="FV5" s="270"/>
      <c r="FW5" s="270"/>
      <c r="FX5" s="270"/>
      <c r="FY5" s="270"/>
      <c r="FZ5" s="270"/>
      <c r="GA5" s="270"/>
      <c r="GB5" s="270"/>
      <c r="GC5" s="270"/>
      <c r="GD5" s="270"/>
      <c r="GE5" s="270"/>
      <c r="GF5" s="270"/>
      <c r="GG5" s="270"/>
      <c r="GH5" s="270"/>
      <c r="GI5" s="270"/>
      <c r="GJ5" s="270"/>
      <c r="GK5" s="270"/>
      <c r="GL5" s="270"/>
      <c r="GM5" s="270"/>
      <c r="GN5" s="270"/>
      <c r="GO5" s="270"/>
      <c r="GP5" s="270"/>
      <c r="GQ5" s="270"/>
      <c r="GR5" s="270"/>
      <c r="GS5" s="270"/>
      <c r="GT5" s="270"/>
      <c r="GU5" s="270"/>
      <c r="GV5" s="270"/>
      <c r="GW5" s="270"/>
      <c r="GX5" s="270"/>
      <c r="GY5" s="270"/>
      <c r="GZ5" s="270"/>
      <c r="HA5" s="270"/>
      <c r="HB5" s="270"/>
      <c r="HC5" s="270"/>
      <c r="HD5" s="270"/>
      <c r="HE5" s="270"/>
      <c r="HF5" s="270"/>
      <c r="HG5" s="270"/>
      <c r="HH5" s="270"/>
      <c r="HI5" s="270"/>
      <c r="HJ5" s="270"/>
      <c r="HK5" s="270"/>
      <c r="HL5" s="270"/>
      <c r="HM5" s="270"/>
      <c r="HN5" s="270"/>
      <c r="HO5" s="270"/>
      <c r="HP5" s="270"/>
      <c r="HQ5" s="270"/>
      <c r="HR5" s="270"/>
      <c r="HS5" s="270"/>
      <c r="HT5" s="270"/>
      <c r="HU5" s="270"/>
      <c r="HV5" s="270"/>
      <c r="HW5" s="270"/>
      <c r="HX5" s="270"/>
      <c r="HY5" s="270"/>
      <c r="HZ5" s="270"/>
      <c r="IA5" s="270"/>
      <c r="IB5" s="270"/>
      <c r="IC5" s="270"/>
      <c r="ID5" s="270"/>
      <c r="IE5" s="270"/>
      <c r="IF5" s="270"/>
      <c r="IG5" s="270"/>
      <c r="IH5" s="270"/>
      <c r="II5" s="270"/>
      <c r="IJ5" s="270"/>
      <c r="IK5" s="270"/>
      <c r="IL5" s="270"/>
      <c r="IM5" s="270"/>
      <c r="IN5" s="270"/>
      <c r="IO5" s="270"/>
      <c r="IP5" s="270"/>
      <c r="IQ5" s="270"/>
      <c r="IR5" s="270"/>
      <c r="IS5" s="270"/>
      <c r="IT5" s="270"/>
      <c r="IU5" s="270"/>
      <c r="IV5" s="270"/>
    </row>
    <row r="6" spans="1:256" ht="15" x14ac:dyDescent="0.2">
      <c r="A6" s="507" t="s">
        <v>443</v>
      </c>
      <c r="B6" s="507"/>
      <c r="C6" s="507"/>
      <c r="D6" s="507"/>
      <c r="E6" s="507"/>
      <c r="F6" s="507"/>
      <c r="G6" s="507"/>
      <c r="H6" s="507"/>
      <c r="I6" s="507"/>
      <c r="J6" s="507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0"/>
      <c r="BA6" s="270"/>
      <c r="BB6" s="270"/>
      <c r="BC6" s="270"/>
      <c r="BD6" s="270"/>
      <c r="BE6" s="270"/>
      <c r="BF6" s="270"/>
      <c r="BG6" s="270"/>
      <c r="BH6" s="270"/>
      <c r="BI6" s="270"/>
      <c r="BJ6" s="270"/>
      <c r="BK6" s="270"/>
      <c r="BL6" s="270"/>
      <c r="BM6" s="270"/>
      <c r="BN6" s="270"/>
      <c r="BO6" s="270"/>
      <c r="BP6" s="270"/>
      <c r="BQ6" s="270"/>
      <c r="BR6" s="270"/>
      <c r="BS6" s="270"/>
      <c r="BT6" s="270"/>
      <c r="BU6" s="270"/>
      <c r="BV6" s="270"/>
      <c r="BW6" s="270"/>
      <c r="BX6" s="270"/>
      <c r="BY6" s="270"/>
      <c r="BZ6" s="270"/>
      <c r="CA6" s="270"/>
      <c r="CB6" s="270"/>
      <c r="CC6" s="270"/>
      <c r="CD6" s="270"/>
      <c r="CE6" s="270"/>
      <c r="CF6" s="270"/>
      <c r="CG6" s="270"/>
      <c r="CH6" s="270"/>
      <c r="CI6" s="270"/>
      <c r="CJ6" s="270"/>
      <c r="CK6" s="270"/>
      <c r="CL6" s="270"/>
      <c r="CM6" s="270"/>
      <c r="CN6" s="270"/>
      <c r="CO6" s="270"/>
      <c r="CP6" s="270"/>
      <c r="CQ6" s="270"/>
      <c r="CR6" s="270"/>
      <c r="CS6" s="270"/>
      <c r="CT6" s="270"/>
      <c r="CU6" s="270"/>
      <c r="CV6" s="270"/>
      <c r="CW6" s="270"/>
      <c r="CX6" s="270"/>
      <c r="CY6" s="270"/>
      <c r="CZ6" s="270"/>
      <c r="DA6" s="270"/>
      <c r="DB6" s="270"/>
      <c r="DC6" s="270"/>
      <c r="DD6" s="270"/>
      <c r="DE6" s="270"/>
      <c r="DF6" s="270"/>
      <c r="DG6" s="270"/>
      <c r="DH6" s="270"/>
      <c r="DI6" s="270"/>
      <c r="DJ6" s="270"/>
      <c r="DK6" s="270"/>
      <c r="DL6" s="270"/>
      <c r="DM6" s="270"/>
      <c r="DN6" s="270"/>
      <c r="DO6" s="270"/>
      <c r="DP6" s="270"/>
      <c r="DQ6" s="270"/>
      <c r="DR6" s="270"/>
      <c r="DS6" s="270"/>
      <c r="DT6" s="270"/>
      <c r="DU6" s="270"/>
      <c r="DV6" s="270"/>
      <c r="DW6" s="270"/>
      <c r="DX6" s="270"/>
      <c r="DY6" s="270"/>
      <c r="DZ6" s="270"/>
      <c r="EA6" s="270"/>
      <c r="EB6" s="270"/>
      <c r="EC6" s="270"/>
      <c r="ED6" s="270"/>
      <c r="EE6" s="270"/>
      <c r="EF6" s="270"/>
      <c r="EG6" s="270"/>
      <c r="EH6" s="270"/>
      <c r="EI6" s="270"/>
      <c r="EJ6" s="270"/>
      <c r="EK6" s="270"/>
      <c r="EL6" s="270"/>
      <c r="EM6" s="270"/>
      <c r="EN6" s="270"/>
      <c r="EO6" s="270"/>
      <c r="EP6" s="270"/>
      <c r="EQ6" s="270"/>
      <c r="ER6" s="270"/>
      <c r="ES6" s="270"/>
      <c r="ET6" s="270"/>
      <c r="EU6" s="270"/>
      <c r="EV6" s="270"/>
      <c r="EW6" s="270"/>
      <c r="EX6" s="270"/>
      <c r="EY6" s="270"/>
      <c r="EZ6" s="270"/>
      <c r="FA6" s="270"/>
      <c r="FB6" s="270"/>
      <c r="FC6" s="270"/>
      <c r="FD6" s="270"/>
      <c r="FE6" s="270"/>
      <c r="FF6" s="270"/>
      <c r="FG6" s="270"/>
      <c r="FH6" s="270"/>
      <c r="FI6" s="270"/>
      <c r="FJ6" s="270"/>
      <c r="FK6" s="270"/>
      <c r="FL6" s="270"/>
      <c r="FM6" s="270"/>
      <c r="FN6" s="270"/>
      <c r="FO6" s="270"/>
      <c r="FP6" s="270"/>
      <c r="FQ6" s="270"/>
      <c r="FR6" s="270"/>
      <c r="FS6" s="270"/>
      <c r="FT6" s="270"/>
      <c r="FU6" s="270"/>
      <c r="FV6" s="270"/>
      <c r="FW6" s="270"/>
      <c r="FX6" s="270"/>
      <c r="FY6" s="270"/>
      <c r="FZ6" s="270"/>
      <c r="GA6" s="270"/>
      <c r="GB6" s="270"/>
      <c r="GC6" s="270"/>
      <c r="GD6" s="270"/>
      <c r="GE6" s="270"/>
      <c r="GF6" s="270"/>
      <c r="GG6" s="270"/>
      <c r="GH6" s="270"/>
      <c r="GI6" s="270"/>
      <c r="GJ6" s="270"/>
      <c r="GK6" s="270"/>
      <c r="GL6" s="270"/>
      <c r="GM6" s="270"/>
      <c r="GN6" s="270"/>
      <c r="GO6" s="270"/>
      <c r="GP6" s="270"/>
      <c r="GQ6" s="270"/>
      <c r="GR6" s="270"/>
      <c r="GS6" s="270"/>
      <c r="GT6" s="270"/>
      <c r="GU6" s="270"/>
      <c r="GV6" s="270"/>
      <c r="GW6" s="270"/>
      <c r="GX6" s="270"/>
      <c r="GY6" s="270"/>
      <c r="GZ6" s="270"/>
      <c r="HA6" s="270"/>
      <c r="HB6" s="270"/>
      <c r="HC6" s="270"/>
      <c r="HD6" s="270"/>
      <c r="HE6" s="270"/>
      <c r="HF6" s="270"/>
      <c r="HG6" s="270"/>
      <c r="HH6" s="270"/>
      <c r="HI6" s="270"/>
      <c r="HJ6" s="270"/>
      <c r="HK6" s="270"/>
      <c r="HL6" s="270"/>
      <c r="HM6" s="270"/>
      <c r="HN6" s="270"/>
      <c r="HO6" s="270"/>
      <c r="HP6" s="270"/>
      <c r="HQ6" s="270"/>
      <c r="HR6" s="270"/>
      <c r="HS6" s="270"/>
      <c r="HT6" s="270"/>
      <c r="HU6" s="270"/>
      <c r="HV6" s="270"/>
      <c r="HW6" s="270"/>
      <c r="HX6" s="270"/>
      <c r="HY6" s="270"/>
      <c r="HZ6" s="270"/>
      <c r="IA6" s="270"/>
      <c r="IB6" s="270"/>
      <c r="IC6" s="270"/>
      <c r="ID6" s="270"/>
      <c r="IE6" s="270"/>
      <c r="IF6" s="270"/>
      <c r="IG6" s="270"/>
      <c r="IH6" s="270"/>
      <c r="II6" s="270"/>
      <c r="IJ6" s="270"/>
      <c r="IK6" s="270"/>
      <c r="IL6" s="270"/>
      <c r="IM6" s="270"/>
      <c r="IN6" s="270"/>
      <c r="IO6" s="270"/>
      <c r="IP6" s="270"/>
      <c r="IQ6" s="270"/>
      <c r="IR6" s="270"/>
      <c r="IS6" s="270"/>
      <c r="IT6" s="270"/>
      <c r="IU6" s="270"/>
      <c r="IV6" s="270"/>
    </row>
    <row r="7" spans="1:256" ht="19.5" thickBot="1" x14ac:dyDescent="0.25">
      <c r="A7" s="390" t="s">
        <v>422</v>
      </c>
      <c r="C7" s="272"/>
      <c r="D7" s="272"/>
      <c r="E7" s="272"/>
      <c r="F7" s="271"/>
      <c r="G7" s="273"/>
      <c r="H7" s="273"/>
      <c r="I7" s="273"/>
      <c r="J7" s="274" t="s">
        <v>134</v>
      </c>
    </row>
    <row r="8" spans="1:256" ht="13.5" customHeight="1" thickBot="1" x14ac:dyDescent="0.25">
      <c r="A8" s="508" t="s">
        <v>15</v>
      </c>
      <c r="B8" s="492" t="s">
        <v>135</v>
      </c>
      <c r="C8" s="492" t="s">
        <v>136</v>
      </c>
      <c r="D8" s="492" t="s">
        <v>423</v>
      </c>
      <c r="E8" s="510" t="s">
        <v>137</v>
      </c>
      <c r="F8" s="512" t="s">
        <v>138</v>
      </c>
      <c r="G8" s="489" t="s">
        <v>424</v>
      </c>
      <c r="H8" s="490"/>
      <c r="I8" s="491"/>
      <c r="J8" s="492" t="s">
        <v>425</v>
      </c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  <c r="AJ8" s="275"/>
      <c r="AK8" s="275"/>
      <c r="AL8" s="275"/>
      <c r="AM8" s="275"/>
      <c r="AN8" s="275"/>
      <c r="AO8" s="275"/>
      <c r="AP8" s="275"/>
      <c r="AQ8" s="275"/>
      <c r="AR8" s="275"/>
      <c r="AS8" s="275"/>
      <c r="AT8" s="275"/>
      <c r="AU8" s="275"/>
      <c r="AV8" s="275"/>
      <c r="AW8" s="275"/>
      <c r="AX8" s="275"/>
      <c r="AY8" s="275"/>
      <c r="AZ8" s="275"/>
      <c r="BA8" s="275"/>
      <c r="BB8" s="275"/>
      <c r="BC8" s="275"/>
      <c r="BD8" s="275"/>
      <c r="BE8" s="275"/>
      <c r="BF8" s="275"/>
      <c r="BG8" s="275"/>
      <c r="BH8" s="275"/>
      <c r="BI8" s="275"/>
      <c r="BJ8" s="275"/>
      <c r="BK8" s="275"/>
      <c r="BL8" s="275"/>
      <c r="BM8" s="275"/>
      <c r="BN8" s="275"/>
      <c r="BO8" s="275"/>
      <c r="BP8" s="275"/>
      <c r="BQ8" s="275"/>
      <c r="BR8" s="275"/>
      <c r="BS8" s="275"/>
      <c r="BT8" s="275"/>
      <c r="BU8" s="275"/>
      <c r="BV8" s="275"/>
      <c r="BW8" s="275"/>
      <c r="BX8" s="275"/>
      <c r="BY8" s="275"/>
      <c r="BZ8" s="275"/>
      <c r="CA8" s="275"/>
      <c r="CB8" s="275"/>
      <c r="CC8" s="275"/>
      <c r="CD8" s="275"/>
      <c r="CE8" s="275"/>
      <c r="CF8" s="275"/>
      <c r="CG8" s="275"/>
      <c r="CH8" s="275"/>
      <c r="CI8" s="275"/>
      <c r="CJ8" s="275"/>
      <c r="CK8" s="275"/>
      <c r="CL8" s="275"/>
      <c r="CM8" s="275"/>
      <c r="CN8" s="275"/>
      <c r="CO8" s="275"/>
      <c r="CP8" s="275"/>
      <c r="CQ8" s="275"/>
      <c r="CR8" s="275"/>
      <c r="CS8" s="275"/>
      <c r="CT8" s="275"/>
      <c r="CU8" s="275"/>
      <c r="CV8" s="275"/>
      <c r="CW8" s="275"/>
      <c r="CX8" s="275"/>
      <c r="CY8" s="275"/>
      <c r="CZ8" s="275"/>
      <c r="DA8" s="275"/>
      <c r="DB8" s="275"/>
      <c r="DC8" s="275"/>
      <c r="DD8" s="275"/>
      <c r="DE8" s="275"/>
      <c r="DF8" s="275"/>
      <c r="DG8" s="275"/>
      <c r="DH8" s="275"/>
      <c r="DI8" s="275"/>
      <c r="DJ8" s="275"/>
      <c r="DK8" s="275"/>
      <c r="DL8" s="275"/>
      <c r="DM8" s="275"/>
      <c r="DN8" s="275"/>
      <c r="DO8" s="275"/>
      <c r="DP8" s="275"/>
      <c r="DQ8" s="275"/>
      <c r="DR8" s="275"/>
      <c r="DS8" s="275"/>
      <c r="DT8" s="275"/>
      <c r="DU8" s="275"/>
      <c r="DV8" s="275"/>
      <c r="DW8" s="275"/>
      <c r="DX8" s="275"/>
      <c r="DY8" s="275"/>
      <c r="DZ8" s="275"/>
      <c r="EA8" s="275"/>
      <c r="EB8" s="275"/>
      <c r="EC8" s="275"/>
      <c r="ED8" s="275"/>
      <c r="EE8" s="275"/>
      <c r="EF8" s="275"/>
      <c r="EG8" s="275"/>
      <c r="EH8" s="275"/>
      <c r="EI8" s="275"/>
      <c r="EJ8" s="275"/>
      <c r="EK8" s="275"/>
      <c r="EL8" s="275"/>
      <c r="EM8" s="275"/>
      <c r="EN8" s="275"/>
      <c r="EO8" s="275"/>
      <c r="EP8" s="275"/>
      <c r="EQ8" s="275"/>
      <c r="ER8" s="275"/>
      <c r="ES8" s="275"/>
      <c r="ET8" s="275"/>
      <c r="EU8" s="275"/>
      <c r="EV8" s="275"/>
      <c r="EW8" s="275"/>
      <c r="EX8" s="275"/>
      <c r="EY8" s="275"/>
      <c r="EZ8" s="275"/>
      <c r="FA8" s="275"/>
      <c r="FB8" s="275"/>
      <c r="FC8" s="275"/>
      <c r="FD8" s="275"/>
      <c r="FE8" s="275"/>
      <c r="FF8" s="275"/>
      <c r="FG8" s="275"/>
      <c r="FH8" s="275"/>
      <c r="FI8" s="275"/>
      <c r="FJ8" s="275"/>
      <c r="FK8" s="275"/>
      <c r="FL8" s="275"/>
      <c r="FM8" s="275"/>
      <c r="FN8" s="275"/>
      <c r="FO8" s="275"/>
      <c r="FP8" s="275"/>
      <c r="FQ8" s="275"/>
      <c r="FR8" s="275"/>
      <c r="FS8" s="275"/>
      <c r="FT8" s="275"/>
      <c r="FU8" s="275"/>
      <c r="FV8" s="275"/>
      <c r="FW8" s="275"/>
      <c r="FX8" s="275"/>
      <c r="FY8" s="275"/>
      <c r="FZ8" s="275"/>
      <c r="GA8" s="275"/>
      <c r="GB8" s="275"/>
      <c r="GC8" s="275"/>
      <c r="GD8" s="275"/>
      <c r="GE8" s="275"/>
      <c r="GF8" s="275"/>
      <c r="GG8" s="275"/>
      <c r="GH8" s="275"/>
      <c r="GI8" s="275"/>
      <c r="GJ8" s="275"/>
      <c r="GK8" s="275"/>
      <c r="GL8" s="275"/>
      <c r="GM8" s="275"/>
      <c r="GN8" s="275"/>
      <c r="GO8" s="275"/>
      <c r="GP8" s="275"/>
      <c r="GQ8" s="275"/>
      <c r="GR8" s="275"/>
      <c r="GS8" s="275"/>
      <c r="GT8" s="275"/>
      <c r="GU8" s="275"/>
      <c r="GV8" s="275"/>
      <c r="GW8" s="275"/>
      <c r="GX8" s="275"/>
      <c r="GY8" s="275"/>
      <c r="GZ8" s="275"/>
      <c r="HA8" s="275"/>
      <c r="HB8" s="275"/>
      <c r="HC8" s="275"/>
      <c r="HD8" s="275"/>
      <c r="HE8" s="275"/>
      <c r="HF8" s="275"/>
      <c r="HG8" s="275"/>
      <c r="HH8" s="275"/>
      <c r="HI8" s="275"/>
      <c r="HJ8" s="275"/>
      <c r="HK8" s="275"/>
      <c r="HL8" s="275"/>
      <c r="HM8" s="275"/>
      <c r="HN8" s="275"/>
      <c r="HO8" s="275"/>
      <c r="HP8" s="275"/>
      <c r="HQ8" s="275"/>
      <c r="HR8" s="275"/>
      <c r="HS8" s="275"/>
      <c r="HT8" s="275"/>
      <c r="HU8" s="275"/>
      <c r="HV8" s="275"/>
      <c r="HW8" s="275"/>
      <c r="HX8" s="275"/>
      <c r="HY8" s="275"/>
      <c r="HZ8" s="275"/>
      <c r="IA8" s="275"/>
      <c r="IB8" s="275"/>
      <c r="IC8" s="275"/>
      <c r="ID8" s="275"/>
      <c r="IE8" s="275"/>
      <c r="IF8" s="275"/>
      <c r="IG8" s="275"/>
      <c r="IH8" s="275"/>
      <c r="II8" s="275"/>
      <c r="IJ8" s="275"/>
      <c r="IK8" s="275"/>
      <c r="IL8" s="275"/>
      <c r="IM8" s="275"/>
      <c r="IN8" s="275"/>
      <c r="IO8" s="275"/>
      <c r="IP8" s="275"/>
      <c r="IQ8" s="275"/>
      <c r="IR8" s="275"/>
      <c r="IS8" s="275"/>
      <c r="IT8" s="275"/>
      <c r="IU8" s="275"/>
      <c r="IV8" s="275"/>
    </row>
    <row r="9" spans="1:256" ht="66" customHeight="1" thickBot="1" x14ac:dyDescent="0.25">
      <c r="A9" s="509"/>
      <c r="B9" s="493"/>
      <c r="C9" s="493"/>
      <c r="D9" s="493"/>
      <c r="E9" s="511"/>
      <c r="F9" s="513"/>
      <c r="G9" s="276" t="s">
        <v>426</v>
      </c>
      <c r="H9" s="276" t="s">
        <v>427</v>
      </c>
      <c r="I9" s="276" t="s">
        <v>428</v>
      </c>
      <c r="J9" s="493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  <c r="AF9" s="275"/>
      <c r="AG9" s="275"/>
      <c r="AH9" s="275"/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5"/>
      <c r="BA9" s="275"/>
      <c r="BB9" s="275"/>
      <c r="BC9" s="275"/>
      <c r="BD9" s="275"/>
      <c r="BE9" s="275"/>
      <c r="BF9" s="275"/>
      <c r="BG9" s="275"/>
      <c r="BH9" s="275"/>
      <c r="BI9" s="275"/>
      <c r="BJ9" s="275"/>
      <c r="BK9" s="275"/>
      <c r="BL9" s="275"/>
      <c r="BM9" s="275"/>
      <c r="BN9" s="275"/>
      <c r="BO9" s="275"/>
      <c r="BP9" s="275"/>
      <c r="BQ9" s="275"/>
      <c r="BR9" s="275"/>
      <c r="BS9" s="275"/>
      <c r="BT9" s="275"/>
      <c r="BU9" s="275"/>
      <c r="BV9" s="275"/>
      <c r="BW9" s="275"/>
      <c r="BX9" s="275"/>
      <c r="BY9" s="275"/>
      <c r="BZ9" s="275"/>
      <c r="CA9" s="275"/>
      <c r="CB9" s="275"/>
      <c r="CC9" s="275"/>
      <c r="CD9" s="275"/>
      <c r="CE9" s="275"/>
      <c r="CF9" s="275"/>
      <c r="CG9" s="275"/>
      <c r="CH9" s="275"/>
      <c r="CI9" s="275"/>
      <c r="CJ9" s="275"/>
      <c r="CK9" s="275"/>
      <c r="CL9" s="275"/>
      <c r="CM9" s="275"/>
      <c r="CN9" s="275"/>
      <c r="CO9" s="275"/>
      <c r="CP9" s="275"/>
      <c r="CQ9" s="275"/>
      <c r="CR9" s="275"/>
      <c r="CS9" s="275"/>
      <c r="CT9" s="275"/>
      <c r="CU9" s="275"/>
      <c r="CV9" s="275"/>
      <c r="CW9" s="275"/>
      <c r="CX9" s="275"/>
      <c r="CY9" s="275"/>
      <c r="CZ9" s="275"/>
      <c r="DA9" s="275"/>
      <c r="DB9" s="275"/>
      <c r="DC9" s="275"/>
      <c r="DD9" s="275"/>
      <c r="DE9" s="275"/>
      <c r="DF9" s="275"/>
      <c r="DG9" s="275"/>
      <c r="DH9" s="275"/>
      <c r="DI9" s="275"/>
      <c r="DJ9" s="275"/>
      <c r="DK9" s="275"/>
      <c r="DL9" s="275"/>
      <c r="DM9" s="275"/>
      <c r="DN9" s="275"/>
      <c r="DO9" s="275"/>
      <c r="DP9" s="275"/>
      <c r="DQ9" s="275"/>
      <c r="DR9" s="275"/>
      <c r="DS9" s="275"/>
      <c r="DT9" s="275"/>
      <c r="DU9" s="275"/>
      <c r="DV9" s="275"/>
      <c r="DW9" s="275"/>
      <c r="DX9" s="275"/>
      <c r="DY9" s="275"/>
      <c r="DZ9" s="275"/>
      <c r="EA9" s="275"/>
      <c r="EB9" s="275"/>
      <c r="EC9" s="275"/>
      <c r="ED9" s="275"/>
      <c r="EE9" s="275"/>
      <c r="EF9" s="275"/>
      <c r="EG9" s="275"/>
      <c r="EH9" s="275"/>
      <c r="EI9" s="275"/>
      <c r="EJ9" s="275"/>
      <c r="EK9" s="275"/>
      <c r="EL9" s="275"/>
      <c r="EM9" s="275"/>
      <c r="EN9" s="275"/>
      <c r="EO9" s="275"/>
      <c r="EP9" s="275"/>
      <c r="EQ9" s="275"/>
      <c r="ER9" s="275"/>
      <c r="ES9" s="275"/>
      <c r="ET9" s="275"/>
      <c r="EU9" s="275"/>
      <c r="EV9" s="275"/>
      <c r="EW9" s="275"/>
      <c r="EX9" s="275"/>
      <c r="EY9" s="275"/>
      <c r="EZ9" s="275"/>
      <c r="FA9" s="275"/>
      <c r="FB9" s="275"/>
      <c r="FC9" s="275"/>
      <c r="FD9" s="275"/>
      <c r="FE9" s="275"/>
      <c r="FF9" s="275"/>
      <c r="FG9" s="275"/>
      <c r="FH9" s="275"/>
      <c r="FI9" s="275"/>
      <c r="FJ9" s="275"/>
      <c r="FK9" s="275"/>
      <c r="FL9" s="275"/>
      <c r="FM9" s="275"/>
      <c r="FN9" s="275"/>
      <c r="FO9" s="275"/>
      <c r="FP9" s="275"/>
      <c r="FQ9" s="275"/>
      <c r="FR9" s="275"/>
      <c r="FS9" s="275"/>
      <c r="FT9" s="275"/>
      <c r="FU9" s="275"/>
      <c r="FV9" s="275"/>
      <c r="FW9" s="275"/>
      <c r="FX9" s="275"/>
      <c r="FY9" s="275"/>
      <c r="FZ9" s="275"/>
      <c r="GA9" s="275"/>
      <c r="GB9" s="275"/>
      <c r="GC9" s="275"/>
      <c r="GD9" s="275"/>
      <c r="GE9" s="275"/>
      <c r="GF9" s="275"/>
      <c r="GG9" s="275"/>
      <c r="GH9" s="275"/>
      <c r="GI9" s="275"/>
      <c r="GJ9" s="275"/>
      <c r="GK9" s="275"/>
      <c r="GL9" s="275"/>
      <c r="GM9" s="275"/>
      <c r="GN9" s="275"/>
      <c r="GO9" s="275"/>
      <c r="GP9" s="275"/>
      <c r="GQ9" s="275"/>
      <c r="GR9" s="275"/>
      <c r="GS9" s="275"/>
      <c r="GT9" s="275"/>
      <c r="GU9" s="275"/>
      <c r="GV9" s="275"/>
      <c r="GW9" s="275"/>
      <c r="GX9" s="275"/>
      <c r="GY9" s="275"/>
      <c r="GZ9" s="275"/>
      <c r="HA9" s="275"/>
      <c r="HB9" s="275"/>
      <c r="HC9" s="275"/>
      <c r="HD9" s="275"/>
      <c r="HE9" s="275"/>
      <c r="HF9" s="275"/>
      <c r="HG9" s="275"/>
      <c r="HH9" s="275"/>
      <c r="HI9" s="275"/>
      <c r="HJ9" s="275"/>
      <c r="HK9" s="275"/>
      <c r="HL9" s="275"/>
      <c r="HM9" s="275"/>
      <c r="HN9" s="275"/>
      <c r="HO9" s="275"/>
      <c r="HP9" s="275"/>
      <c r="HQ9" s="275"/>
      <c r="HR9" s="275"/>
      <c r="HS9" s="275"/>
      <c r="HT9" s="275"/>
      <c r="HU9" s="275"/>
      <c r="HV9" s="275"/>
      <c r="HW9" s="275"/>
      <c r="HX9" s="275"/>
      <c r="HY9" s="275"/>
      <c r="HZ9" s="275"/>
      <c r="IA9" s="275"/>
      <c r="IB9" s="275"/>
      <c r="IC9" s="275"/>
      <c r="ID9" s="275"/>
      <c r="IE9" s="275"/>
      <c r="IF9" s="275"/>
      <c r="IG9" s="275"/>
      <c r="IH9" s="275"/>
      <c r="II9" s="275"/>
      <c r="IJ9" s="275"/>
      <c r="IK9" s="275"/>
      <c r="IL9" s="275"/>
      <c r="IM9" s="275"/>
      <c r="IN9" s="275"/>
      <c r="IO9" s="275"/>
      <c r="IP9" s="275"/>
      <c r="IQ9" s="275"/>
      <c r="IR9" s="275"/>
      <c r="IS9" s="275"/>
      <c r="IT9" s="275"/>
      <c r="IU9" s="275"/>
      <c r="IV9" s="275"/>
    </row>
    <row r="10" spans="1:256" ht="11.25" customHeight="1" thickBot="1" x14ac:dyDescent="0.25">
      <c r="A10" s="391">
        <v>1</v>
      </c>
      <c r="B10" s="392">
        <v>2</v>
      </c>
      <c r="C10" s="393">
        <v>3</v>
      </c>
      <c r="D10" s="394">
        <v>4</v>
      </c>
      <c r="E10" s="392">
        <v>5</v>
      </c>
      <c r="F10" s="395">
        <v>6</v>
      </c>
      <c r="G10" s="392">
        <v>7</v>
      </c>
      <c r="H10" s="396">
        <v>8</v>
      </c>
      <c r="I10" s="396">
        <v>9</v>
      </c>
      <c r="J10" s="397">
        <v>10</v>
      </c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277"/>
      <c r="AQ10" s="277"/>
      <c r="AR10" s="277"/>
      <c r="AS10" s="277"/>
      <c r="AT10" s="277"/>
      <c r="AU10" s="277"/>
      <c r="AV10" s="277"/>
      <c r="AW10" s="277"/>
      <c r="AX10" s="277"/>
      <c r="AY10" s="277"/>
      <c r="AZ10" s="277"/>
      <c r="BA10" s="277"/>
      <c r="BB10" s="277"/>
      <c r="BC10" s="277"/>
      <c r="BD10" s="277"/>
      <c r="BE10" s="277"/>
      <c r="BF10" s="277"/>
      <c r="BG10" s="277"/>
      <c r="BH10" s="277"/>
      <c r="BI10" s="277"/>
      <c r="BJ10" s="277"/>
      <c r="BK10" s="277"/>
      <c r="BL10" s="277"/>
      <c r="BM10" s="277"/>
      <c r="BN10" s="277"/>
      <c r="BO10" s="277"/>
      <c r="BP10" s="277"/>
      <c r="BQ10" s="277"/>
      <c r="BR10" s="277"/>
      <c r="BS10" s="277"/>
      <c r="BT10" s="277"/>
      <c r="BU10" s="277"/>
      <c r="BV10" s="277"/>
      <c r="BW10" s="277"/>
      <c r="BX10" s="277"/>
      <c r="BY10" s="277"/>
      <c r="BZ10" s="277"/>
      <c r="CA10" s="277"/>
      <c r="CB10" s="277"/>
      <c r="CC10" s="277"/>
      <c r="CD10" s="277"/>
      <c r="CE10" s="277"/>
      <c r="CF10" s="277"/>
      <c r="CG10" s="277"/>
      <c r="CH10" s="277"/>
      <c r="CI10" s="277"/>
      <c r="CJ10" s="277"/>
      <c r="CK10" s="277"/>
      <c r="CL10" s="277"/>
      <c r="CM10" s="277"/>
      <c r="CN10" s="277"/>
      <c r="CO10" s="277"/>
      <c r="CP10" s="277"/>
      <c r="CQ10" s="277"/>
      <c r="CR10" s="277"/>
      <c r="CS10" s="277"/>
      <c r="CT10" s="277"/>
      <c r="CU10" s="277"/>
      <c r="CV10" s="277"/>
      <c r="CW10" s="277"/>
      <c r="CX10" s="277"/>
      <c r="CY10" s="277"/>
      <c r="CZ10" s="277"/>
      <c r="DA10" s="277"/>
      <c r="DB10" s="277"/>
      <c r="DC10" s="277"/>
      <c r="DD10" s="277"/>
      <c r="DE10" s="277"/>
      <c r="DF10" s="277"/>
      <c r="DG10" s="277"/>
      <c r="DH10" s="277"/>
      <c r="DI10" s="277"/>
      <c r="DJ10" s="277"/>
      <c r="DK10" s="277"/>
      <c r="DL10" s="277"/>
      <c r="DM10" s="277"/>
      <c r="DN10" s="277"/>
      <c r="DO10" s="277"/>
      <c r="DP10" s="277"/>
      <c r="DQ10" s="277"/>
      <c r="DR10" s="277"/>
      <c r="DS10" s="277"/>
      <c r="DT10" s="277"/>
      <c r="DU10" s="277"/>
      <c r="DV10" s="277"/>
      <c r="DW10" s="277"/>
      <c r="DX10" s="277"/>
      <c r="DY10" s="277"/>
      <c r="DZ10" s="277"/>
      <c r="EA10" s="277"/>
      <c r="EB10" s="277"/>
      <c r="EC10" s="277"/>
      <c r="ED10" s="277"/>
      <c r="EE10" s="277"/>
      <c r="EF10" s="277"/>
      <c r="EG10" s="277"/>
      <c r="EH10" s="277"/>
      <c r="EI10" s="277"/>
      <c r="EJ10" s="277"/>
      <c r="EK10" s="277"/>
      <c r="EL10" s="277"/>
      <c r="EM10" s="277"/>
      <c r="EN10" s="277"/>
      <c r="EO10" s="277"/>
      <c r="EP10" s="277"/>
      <c r="EQ10" s="277"/>
      <c r="ER10" s="277"/>
      <c r="ES10" s="277"/>
      <c r="ET10" s="277"/>
      <c r="EU10" s="277"/>
      <c r="EV10" s="277"/>
      <c r="EW10" s="277"/>
      <c r="EX10" s="277"/>
      <c r="EY10" s="277"/>
      <c r="EZ10" s="277"/>
      <c r="FA10" s="277"/>
      <c r="FB10" s="277"/>
      <c r="FC10" s="277"/>
      <c r="FD10" s="277"/>
      <c r="FE10" s="277"/>
      <c r="FF10" s="277"/>
      <c r="FG10" s="277"/>
      <c r="FH10" s="277"/>
      <c r="FI10" s="277"/>
      <c r="FJ10" s="277"/>
      <c r="FK10" s="277"/>
      <c r="FL10" s="277"/>
      <c r="FM10" s="277"/>
      <c r="FN10" s="277"/>
      <c r="FO10" s="277"/>
      <c r="FP10" s="277"/>
      <c r="FQ10" s="277"/>
      <c r="FR10" s="277"/>
      <c r="FS10" s="277"/>
      <c r="FT10" s="277"/>
      <c r="FU10" s="277"/>
      <c r="FV10" s="277"/>
      <c r="FW10" s="277"/>
      <c r="FX10" s="277"/>
      <c r="FY10" s="277"/>
      <c r="FZ10" s="277"/>
      <c r="GA10" s="277"/>
      <c r="GB10" s="277"/>
      <c r="GC10" s="277"/>
      <c r="GD10" s="277"/>
      <c r="GE10" s="277"/>
      <c r="GF10" s="277"/>
      <c r="GG10" s="277"/>
      <c r="GH10" s="277"/>
      <c r="GI10" s="277"/>
      <c r="GJ10" s="277"/>
      <c r="GK10" s="277"/>
      <c r="GL10" s="277"/>
      <c r="GM10" s="277"/>
      <c r="GN10" s="277"/>
      <c r="GO10" s="277"/>
      <c r="GP10" s="277"/>
      <c r="GQ10" s="277"/>
      <c r="GR10" s="277"/>
      <c r="GS10" s="277"/>
      <c r="GT10" s="277"/>
      <c r="GU10" s="277"/>
      <c r="GV10" s="277"/>
      <c r="GW10" s="277"/>
      <c r="GX10" s="277"/>
      <c r="GY10" s="277"/>
      <c r="GZ10" s="277"/>
      <c r="HA10" s="277"/>
      <c r="HB10" s="277"/>
      <c r="HC10" s="277"/>
      <c r="HD10" s="277"/>
      <c r="HE10" s="277"/>
      <c r="HF10" s="277"/>
      <c r="HG10" s="277"/>
      <c r="HH10" s="277"/>
      <c r="HI10" s="277"/>
      <c r="HJ10" s="277"/>
      <c r="HK10" s="277"/>
      <c r="HL10" s="277"/>
      <c r="HM10" s="277"/>
      <c r="HN10" s="277"/>
      <c r="HO10" s="277"/>
      <c r="HP10" s="277"/>
      <c r="HQ10" s="277"/>
      <c r="HR10" s="277"/>
      <c r="HS10" s="277"/>
      <c r="HT10" s="277"/>
      <c r="HU10" s="277"/>
      <c r="HV10" s="277"/>
      <c r="HW10" s="277"/>
      <c r="HX10" s="277"/>
      <c r="HY10" s="277"/>
      <c r="HZ10" s="277"/>
      <c r="IA10" s="277"/>
      <c r="IB10" s="277"/>
      <c r="IC10" s="277"/>
      <c r="ID10" s="277"/>
      <c r="IE10" s="277"/>
      <c r="IF10" s="277"/>
      <c r="IG10" s="277"/>
      <c r="IH10" s="277"/>
      <c r="II10" s="277"/>
      <c r="IJ10" s="277"/>
      <c r="IK10" s="277"/>
      <c r="IL10" s="277"/>
      <c r="IM10" s="277"/>
      <c r="IN10" s="277"/>
      <c r="IO10" s="277"/>
      <c r="IP10" s="277"/>
      <c r="IQ10" s="277"/>
      <c r="IR10" s="277"/>
      <c r="IS10" s="277"/>
      <c r="IT10" s="277"/>
      <c r="IU10" s="277"/>
      <c r="IV10" s="277"/>
    </row>
    <row r="11" spans="1:256" ht="18" customHeight="1" thickBot="1" x14ac:dyDescent="0.25">
      <c r="A11" s="494" t="s">
        <v>429</v>
      </c>
      <c r="B11" s="495"/>
      <c r="C11" s="495"/>
      <c r="D11" s="495"/>
      <c r="E11" s="495"/>
      <c r="F11" s="495"/>
      <c r="G11" s="495"/>
      <c r="H11" s="495"/>
      <c r="I11" s="495"/>
      <c r="J11" s="496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8"/>
      <c r="AG11" s="278"/>
      <c r="AH11" s="278"/>
      <c r="AI11" s="278"/>
      <c r="AJ11" s="278"/>
      <c r="AK11" s="278"/>
      <c r="AL11" s="278"/>
      <c r="AM11" s="278"/>
      <c r="AN11" s="278"/>
      <c r="AO11" s="278"/>
      <c r="AP11" s="278"/>
      <c r="AQ11" s="278"/>
      <c r="AR11" s="278"/>
      <c r="AS11" s="278"/>
      <c r="AT11" s="278"/>
      <c r="AU11" s="278"/>
      <c r="AV11" s="278"/>
      <c r="AW11" s="278"/>
      <c r="AX11" s="278"/>
      <c r="AY11" s="278"/>
      <c r="AZ11" s="278"/>
      <c r="BA11" s="278"/>
      <c r="BB11" s="278"/>
      <c r="BC11" s="278"/>
      <c r="BD11" s="278"/>
      <c r="BE11" s="278"/>
      <c r="BF11" s="278"/>
      <c r="BG11" s="278"/>
      <c r="BH11" s="278"/>
      <c r="BI11" s="278"/>
      <c r="BJ11" s="278"/>
      <c r="BK11" s="278"/>
      <c r="BL11" s="278"/>
      <c r="BM11" s="278"/>
      <c r="BN11" s="278"/>
      <c r="BO11" s="278"/>
      <c r="BP11" s="278"/>
      <c r="BQ11" s="278"/>
      <c r="BR11" s="278"/>
      <c r="BS11" s="278"/>
      <c r="BT11" s="278"/>
      <c r="BU11" s="278"/>
      <c r="BV11" s="278"/>
      <c r="BW11" s="278"/>
      <c r="BX11" s="278"/>
      <c r="BY11" s="278"/>
      <c r="BZ11" s="278"/>
      <c r="CA11" s="278"/>
      <c r="CB11" s="278"/>
      <c r="CC11" s="278"/>
      <c r="CD11" s="278"/>
      <c r="CE11" s="278"/>
      <c r="CF11" s="278"/>
      <c r="CG11" s="278"/>
      <c r="CH11" s="278"/>
      <c r="CI11" s="278"/>
      <c r="CJ11" s="278"/>
      <c r="CK11" s="278"/>
      <c r="CL11" s="278"/>
      <c r="CM11" s="278"/>
      <c r="CN11" s="278"/>
      <c r="CO11" s="278"/>
      <c r="CP11" s="278"/>
      <c r="CQ11" s="278"/>
      <c r="CR11" s="278"/>
      <c r="CS11" s="278"/>
      <c r="CT11" s="278"/>
      <c r="CU11" s="278"/>
      <c r="CV11" s="278"/>
      <c r="CW11" s="278"/>
      <c r="CX11" s="278"/>
      <c r="CY11" s="278"/>
      <c r="CZ11" s="278"/>
      <c r="DA11" s="278"/>
      <c r="DB11" s="278"/>
      <c r="DC11" s="278"/>
      <c r="DD11" s="278"/>
      <c r="DE11" s="278"/>
      <c r="DF11" s="278"/>
      <c r="DG11" s="278"/>
      <c r="DH11" s="278"/>
      <c r="DI11" s="278"/>
      <c r="DJ11" s="278"/>
      <c r="DK11" s="278"/>
      <c r="DL11" s="278"/>
      <c r="DM11" s="278"/>
      <c r="DN11" s="278"/>
      <c r="DO11" s="278"/>
      <c r="DP11" s="278"/>
      <c r="DQ11" s="278"/>
      <c r="DR11" s="278"/>
      <c r="DS11" s="278"/>
      <c r="DT11" s="278"/>
      <c r="DU11" s="278"/>
      <c r="DV11" s="278"/>
      <c r="DW11" s="278"/>
      <c r="DX11" s="278"/>
      <c r="DY11" s="278"/>
      <c r="DZ11" s="278"/>
      <c r="EA11" s="278"/>
      <c r="EB11" s="278"/>
      <c r="EC11" s="278"/>
      <c r="ED11" s="278"/>
      <c r="EE11" s="278"/>
      <c r="EF11" s="278"/>
      <c r="EG11" s="278"/>
      <c r="EH11" s="278"/>
      <c r="EI11" s="278"/>
      <c r="EJ11" s="278"/>
      <c r="EK11" s="278"/>
      <c r="EL11" s="278"/>
      <c r="EM11" s="278"/>
      <c r="EN11" s="278"/>
      <c r="EO11" s="278"/>
      <c r="EP11" s="278"/>
      <c r="EQ11" s="278"/>
      <c r="ER11" s="278"/>
      <c r="ES11" s="278"/>
      <c r="ET11" s="278"/>
      <c r="EU11" s="278"/>
      <c r="EV11" s="278"/>
      <c r="EW11" s="278"/>
      <c r="EX11" s="278"/>
      <c r="EY11" s="278"/>
      <c r="EZ11" s="278"/>
      <c r="FA11" s="278"/>
      <c r="FB11" s="278"/>
      <c r="FC11" s="278"/>
      <c r="FD11" s="278"/>
      <c r="FE11" s="278"/>
      <c r="FF11" s="278"/>
      <c r="FG11" s="278"/>
      <c r="FH11" s="278"/>
      <c r="FI11" s="278"/>
      <c r="FJ11" s="278"/>
      <c r="FK11" s="278"/>
      <c r="FL11" s="278"/>
      <c r="FM11" s="278"/>
      <c r="FN11" s="278"/>
      <c r="FO11" s="278"/>
      <c r="FP11" s="278"/>
      <c r="FQ11" s="278"/>
      <c r="FR11" s="278"/>
      <c r="FS11" s="278"/>
      <c r="FT11" s="278"/>
      <c r="FU11" s="278"/>
      <c r="FV11" s="278"/>
      <c r="FW11" s="278"/>
      <c r="FX11" s="278"/>
      <c r="FY11" s="278"/>
      <c r="FZ11" s="278"/>
      <c r="GA11" s="278"/>
      <c r="GB11" s="278"/>
      <c r="GC11" s="278"/>
      <c r="GD11" s="278"/>
      <c r="GE11" s="278"/>
      <c r="GF11" s="278"/>
      <c r="GG11" s="278"/>
      <c r="GH11" s="278"/>
      <c r="GI11" s="278"/>
      <c r="GJ11" s="278"/>
      <c r="GK11" s="278"/>
      <c r="GL11" s="278"/>
      <c r="GM11" s="278"/>
      <c r="GN11" s="278"/>
      <c r="GO11" s="278"/>
      <c r="GP11" s="278"/>
      <c r="GQ11" s="278"/>
      <c r="GR11" s="278"/>
      <c r="GS11" s="278"/>
      <c r="GT11" s="278"/>
      <c r="GU11" s="278"/>
      <c r="GV11" s="278"/>
      <c r="GW11" s="278"/>
      <c r="GX11" s="278"/>
      <c r="GY11" s="278"/>
      <c r="GZ11" s="278"/>
      <c r="HA11" s="278"/>
      <c r="HB11" s="278"/>
      <c r="HC11" s="278"/>
      <c r="HD11" s="278"/>
      <c r="HE11" s="278"/>
      <c r="HF11" s="278"/>
      <c r="HG11" s="278"/>
      <c r="HH11" s="278"/>
      <c r="HI11" s="278"/>
      <c r="HJ11" s="278"/>
      <c r="HK11" s="278"/>
      <c r="HL11" s="278"/>
      <c r="HM11" s="278"/>
      <c r="HN11" s="278"/>
      <c r="HO11" s="278"/>
      <c r="HP11" s="278"/>
      <c r="HQ11" s="278"/>
      <c r="HR11" s="278"/>
      <c r="HS11" s="278"/>
      <c r="HT11" s="278"/>
      <c r="HU11" s="278"/>
      <c r="HV11" s="278"/>
      <c r="HW11" s="278"/>
      <c r="HX11" s="278"/>
      <c r="HY11" s="278"/>
      <c r="HZ11" s="278"/>
      <c r="IA11" s="278"/>
      <c r="IB11" s="278"/>
      <c r="IC11" s="278"/>
      <c r="ID11" s="278"/>
      <c r="IE11" s="278"/>
      <c r="IF11" s="278"/>
      <c r="IG11" s="278"/>
      <c r="IH11" s="278"/>
      <c r="II11" s="278"/>
      <c r="IJ11" s="278"/>
      <c r="IK11" s="278"/>
      <c r="IL11" s="278"/>
      <c r="IM11" s="278"/>
      <c r="IN11" s="278"/>
      <c r="IO11" s="278"/>
      <c r="IP11" s="278"/>
      <c r="IQ11" s="278"/>
      <c r="IR11" s="278"/>
      <c r="IS11" s="278"/>
      <c r="IT11" s="278"/>
      <c r="IU11" s="278"/>
      <c r="IV11" s="278"/>
    </row>
    <row r="12" spans="1:256" ht="16.5" customHeight="1" x14ac:dyDescent="0.2">
      <c r="A12" s="497">
        <v>1</v>
      </c>
      <c r="B12" s="279"/>
      <c r="C12" s="280">
        <v>1</v>
      </c>
      <c r="D12" s="499">
        <v>1</v>
      </c>
      <c r="E12" s="281"/>
      <c r="F12" s="282"/>
      <c r="G12" s="283"/>
      <c r="H12" s="284"/>
      <c r="I12" s="284">
        <f>G12-H12</f>
        <v>0</v>
      </c>
      <c r="J12" s="285">
        <f>I12*F12</f>
        <v>0</v>
      </c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  <c r="CU12" s="286"/>
      <c r="CV12" s="286"/>
      <c r="CW12" s="286"/>
      <c r="CX12" s="286"/>
      <c r="CY12" s="286"/>
      <c r="CZ12" s="286"/>
      <c r="DA12" s="286"/>
      <c r="DB12" s="286"/>
      <c r="DC12" s="286"/>
      <c r="DD12" s="286"/>
      <c r="DE12" s="286"/>
      <c r="DF12" s="286"/>
      <c r="DG12" s="286"/>
      <c r="DH12" s="286"/>
      <c r="DI12" s="286"/>
      <c r="DJ12" s="286"/>
      <c r="DK12" s="286"/>
      <c r="DL12" s="286"/>
      <c r="DM12" s="286"/>
      <c r="DN12" s="286"/>
      <c r="DO12" s="286"/>
      <c r="DP12" s="286"/>
      <c r="DQ12" s="286"/>
      <c r="DR12" s="286"/>
      <c r="DS12" s="286"/>
      <c r="DT12" s="286"/>
      <c r="DU12" s="286"/>
      <c r="DV12" s="286"/>
      <c r="DW12" s="286"/>
      <c r="DX12" s="286"/>
      <c r="DY12" s="286"/>
      <c r="DZ12" s="286"/>
      <c r="EA12" s="286"/>
      <c r="EB12" s="286"/>
      <c r="EC12" s="286"/>
      <c r="ED12" s="286"/>
      <c r="EE12" s="286"/>
      <c r="EF12" s="286"/>
      <c r="EG12" s="286"/>
      <c r="EH12" s="286"/>
      <c r="EI12" s="286"/>
      <c r="EJ12" s="286"/>
      <c r="EK12" s="286"/>
      <c r="EL12" s="286"/>
      <c r="EM12" s="286"/>
      <c r="EN12" s="286"/>
      <c r="EO12" s="286"/>
      <c r="EP12" s="286"/>
      <c r="EQ12" s="286"/>
      <c r="ER12" s="286"/>
      <c r="ES12" s="286"/>
      <c r="ET12" s="286"/>
      <c r="EU12" s="286"/>
      <c r="EV12" s="286"/>
      <c r="EW12" s="286"/>
      <c r="EX12" s="286"/>
      <c r="EY12" s="286"/>
      <c r="EZ12" s="286"/>
      <c r="FA12" s="286"/>
      <c r="FB12" s="286"/>
      <c r="FC12" s="286"/>
      <c r="FD12" s="286"/>
      <c r="FE12" s="286"/>
      <c r="FF12" s="286"/>
      <c r="FG12" s="286"/>
      <c r="FH12" s="286"/>
      <c r="FI12" s="286"/>
      <c r="FJ12" s="286"/>
      <c r="FK12" s="286"/>
      <c r="FL12" s="286"/>
      <c r="FM12" s="286"/>
      <c r="FN12" s="286"/>
      <c r="FO12" s="286"/>
      <c r="FP12" s="286"/>
      <c r="FQ12" s="286"/>
      <c r="FR12" s="286"/>
      <c r="FS12" s="286"/>
      <c r="FT12" s="286"/>
      <c r="FU12" s="286"/>
      <c r="FV12" s="286"/>
      <c r="FW12" s="286"/>
      <c r="FX12" s="286"/>
      <c r="FY12" s="286"/>
      <c r="FZ12" s="286"/>
      <c r="GA12" s="286"/>
      <c r="GB12" s="286"/>
      <c r="GC12" s="286"/>
      <c r="GD12" s="286"/>
      <c r="GE12" s="286"/>
      <c r="GF12" s="286"/>
      <c r="GG12" s="286"/>
      <c r="GH12" s="286"/>
      <c r="GI12" s="286"/>
      <c r="GJ12" s="286"/>
      <c r="GK12" s="286"/>
      <c r="GL12" s="286"/>
      <c r="GM12" s="286"/>
      <c r="GN12" s="286"/>
      <c r="GO12" s="286"/>
      <c r="GP12" s="286"/>
      <c r="GQ12" s="286"/>
      <c r="GR12" s="286"/>
      <c r="GS12" s="286"/>
      <c r="GT12" s="286"/>
      <c r="GU12" s="286"/>
      <c r="GV12" s="286"/>
      <c r="GW12" s="286"/>
      <c r="GX12" s="286"/>
      <c r="GY12" s="286"/>
      <c r="GZ12" s="286"/>
      <c r="HA12" s="286"/>
      <c r="HB12" s="286"/>
      <c r="HC12" s="286"/>
      <c r="HD12" s="286"/>
      <c r="HE12" s="286"/>
      <c r="HF12" s="286"/>
      <c r="HG12" s="286"/>
      <c r="HH12" s="286"/>
      <c r="HI12" s="286"/>
      <c r="HJ12" s="286"/>
      <c r="HK12" s="286"/>
      <c r="HL12" s="286"/>
      <c r="HM12" s="286"/>
      <c r="HN12" s="286"/>
      <c r="HO12" s="286"/>
      <c r="HP12" s="286"/>
      <c r="HQ12" s="286"/>
      <c r="HR12" s="286"/>
      <c r="HS12" s="286"/>
      <c r="HT12" s="286"/>
      <c r="HU12" s="286"/>
      <c r="HV12" s="286"/>
      <c r="HW12" s="286"/>
      <c r="HX12" s="286"/>
      <c r="HY12" s="286"/>
      <c r="HZ12" s="286"/>
      <c r="IA12" s="286"/>
      <c r="IB12" s="286"/>
      <c r="IC12" s="286"/>
      <c r="ID12" s="286"/>
      <c r="IE12" s="286"/>
      <c r="IF12" s="286"/>
      <c r="IG12" s="286"/>
      <c r="IH12" s="286"/>
      <c r="II12" s="286"/>
      <c r="IJ12" s="286"/>
      <c r="IK12" s="286"/>
      <c r="IL12" s="286"/>
      <c r="IM12" s="286"/>
      <c r="IN12" s="286"/>
      <c r="IO12" s="286"/>
      <c r="IP12" s="286"/>
      <c r="IQ12" s="286"/>
      <c r="IR12" s="286"/>
      <c r="IS12" s="286"/>
      <c r="IT12" s="286"/>
      <c r="IU12" s="286"/>
      <c r="IV12" s="286"/>
    </row>
    <row r="13" spans="1:256" ht="16.5" customHeight="1" x14ac:dyDescent="0.2">
      <c r="A13" s="497"/>
      <c r="B13" s="287"/>
      <c r="C13" s="288">
        <v>2</v>
      </c>
      <c r="D13" s="500"/>
      <c r="E13" s="289"/>
      <c r="F13" s="290"/>
      <c r="G13" s="352"/>
      <c r="H13" s="284">
        <v>0</v>
      </c>
      <c r="I13" s="284">
        <f>G13-H13</f>
        <v>0</v>
      </c>
      <c r="J13" s="285">
        <f>I13*F13</f>
        <v>0</v>
      </c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6"/>
      <c r="BF13" s="286"/>
      <c r="BG13" s="286"/>
      <c r="BH13" s="286"/>
      <c r="BI13" s="286"/>
      <c r="BJ13" s="286"/>
      <c r="BK13" s="286"/>
      <c r="BL13" s="286"/>
      <c r="BM13" s="286"/>
      <c r="BN13" s="286"/>
      <c r="BO13" s="286"/>
      <c r="BP13" s="286"/>
      <c r="BQ13" s="286"/>
      <c r="BR13" s="286"/>
      <c r="BS13" s="286"/>
      <c r="BT13" s="286"/>
      <c r="BU13" s="286"/>
      <c r="BV13" s="286"/>
      <c r="BW13" s="286"/>
      <c r="BX13" s="286"/>
      <c r="BY13" s="286"/>
      <c r="BZ13" s="286"/>
      <c r="CA13" s="286"/>
      <c r="CB13" s="286"/>
      <c r="CC13" s="286"/>
      <c r="CD13" s="286"/>
      <c r="CE13" s="286"/>
      <c r="CF13" s="286"/>
      <c r="CG13" s="286"/>
      <c r="CH13" s="286"/>
      <c r="CI13" s="286"/>
      <c r="CJ13" s="286"/>
      <c r="CK13" s="286"/>
      <c r="CL13" s="286"/>
      <c r="CM13" s="286"/>
      <c r="CN13" s="286"/>
      <c r="CO13" s="286"/>
      <c r="CP13" s="286"/>
      <c r="CQ13" s="286"/>
      <c r="CR13" s="286"/>
      <c r="CS13" s="286"/>
      <c r="CT13" s="286"/>
      <c r="CU13" s="286"/>
      <c r="CV13" s="286"/>
      <c r="CW13" s="286"/>
      <c r="CX13" s="286"/>
      <c r="CY13" s="286"/>
      <c r="CZ13" s="286"/>
      <c r="DA13" s="286"/>
      <c r="DB13" s="286"/>
      <c r="DC13" s="286"/>
      <c r="DD13" s="286"/>
      <c r="DE13" s="286"/>
      <c r="DF13" s="286"/>
      <c r="DG13" s="286"/>
      <c r="DH13" s="286"/>
      <c r="DI13" s="286"/>
      <c r="DJ13" s="286"/>
      <c r="DK13" s="286"/>
      <c r="DL13" s="286"/>
      <c r="DM13" s="286"/>
      <c r="DN13" s="286"/>
      <c r="DO13" s="286"/>
      <c r="DP13" s="286"/>
      <c r="DQ13" s="286"/>
      <c r="DR13" s="286"/>
      <c r="DS13" s="286"/>
      <c r="DT13" s="286"/>
      <c r="DU13" s="286"/>
      <c r="DV13" s="286"/>
      <c r="DW13" s="286"/>
      <c r="DX13" s="286"/>
      <c r="DY13" s="286"/>
      <c r="DZ13" s="286"/>
      <c r="EA13" s="286"/>
      <c r="EB13" s="286"/>
      <c r="EC13" s="286"/>
      <c r="ED13" s="286"/>
      <c r="EE13" s="286"/>
      <c r="EF13" s="286"/>
      <c r="EG13" s="286"/>
      <c r="EH13" s="286"/>
      <c r="EI13" s="286"/>
      <c r="EJ13" s="286"/>
      <c r="EK13" s="286"/>
      <c r="EL13" s="286"/>
      <c r="EM13" s="286"/>
      <c r="EN13" s="286"/>
      <c r="EO13" s="286"/>
      <c r="EP13" s="286"/>
      <c r="EQ13" s="286"/>
      <c r="ER13" s="286"/>
      <c r="ES13" s="286"/>
      <c r="ET13" s="286"/>
      <c r="EU13" s="286"/>
      <c r="EV13" s="286"/>
      <c r="EW13" s="286"/>
      <c r="EX13" s="286"/>
      <c r="EY13" s="286"/>
      <c r="EZ13" s="286"/>
      <c r="FA13" s="286"/>
      <c r="FB13" s="286"/>
      <c r="FC13" s="286"/>
      <c r="FD13" s="286"/>
      <c r="FE13" s="286"/>
      <c r="FF13" s="286"/>
      <c r="FG13" s="286"/>
      <c r="FH13" s="286"/>
      <c r="FI13" s="286"/>
      <c r="FJ13" s="286"/>
      <c r="FK13" s="286"/>
      <c r="FL13" s="286"/>
      <c r="FM13" s="286"/>
      <c r="FN13" s="286"/>
      <c r="FO13" s="286"/>
      <c r="FP13" s="286"/>
      <c r="FQ13" s="286"/>
      <c r="FR13" s="286"/>
      <c r="FS13" s="286"/>
      <c r="FT13" s="286"/>
      <c r="FU13" s="286"/>
      <c r="FV13" s="286"/>
      <c r="FW13" s="286"/>
      <c r="FX13" s="286"/>
      <c r="FY13" s="286"/>
      <c r="FZ13" s="286"/>
      <c r="GA13" s="286"/>
      <c r="GB13" s="286"/>
      <c r="GC13" s="286"/>
      <c r="GD13" s="286"/>
      <c r="GE13" s="286"/>
      <c r="GF13" s="286"/>
      <c r="GG13" s="286"/>
      <c r="GH13" s="286"/>
      <c r="GI13" s="286"/>
      <c r="GJ13" s="286"/>
      <c r="GK13" s="286"/>
      <c r="GL13" s="286"/>
      <c r="GM13" s="286"/>
      <c r="GN13" s="286"/>
      <c r="GO13" s="286"/>
      <c r="GP13" s="286"/>
      <c r="GQ13" s="286"/>
      <c r="GR13" s="286"/>
      <c r="GS13" s="286"/>
      <c r="GT13" s="286"/>
      <c r="GU13" s="286"/>
      <c r="GV13" s="286"/>
      <c r="GW13" s="286"/>
      <c r="GX13" s="286"/>
      <c r="GY13" s="286"/>
      <c r="GZ13" s="286"/>
      <c r="HA13" s="286"/>
      <c r="HB13" s="286"/>
      <c r="HC13" s="286"/>
      <c r="HD13" s="286"/>
      <c r="HE13" s="286"/>
      <c r="HF13" s="286"/>
      <c r="HG13" s="286"/>
      <c r="HH13" s="286"/>
      <c r="HI13" s="286"/>
      <c r="HJ13" s="286"/>
      <c r="HK13" s="286"/>
      <c r="HL13" s="286"/>
      <c r="HM13" s="286"/>
      <c r="HN13" s="286"/>
      <c r="HO13" s="286"/>
      <c r="HP13" s="286"/>
      <c r="HQ13" s="286"/>
      <c r="HR13" s="286"/>
      <c r="HS13" s="286"/>
      <c r="HT13" s="286"/>
      <c r="HU13" s="286"/>
      <c r="HV13" s="286"/>
      <c r="HW13" s="286"/>
      <c r="HX13" s="286"/>
      <c r="HY13" s="286"/>
      <c r="HZ13" s="286"/>
      <c r="IA13" s="286"/>
      <c r="IB13" s="286"/>
      <c r="IC13" s="286"/>
      <c r="ID13" s="286"/>
      <c r="IE13" s="286"/>
      <c r="IF13" s="286"/>
      <c r="IG13" s="286"/>
      <c r="IH13" s="286"/>
      <c r="II13" s="286"/>
      <c r="IJ13" s="286"/>
      <c r="IK13" s="286"/>
      <c r="IL13" s="286"/>
      <c r="IM13" s="286"/>
      <c r="IN13" s="286"/>
      <c r="IO13" s="286"/>
      <c r="IP13" s="286"/>
      <c r="IQ13" s="286"/>
      <c r="IR13" s="286"/>
      <c r="IS13" s="286"/>
      <c r="IT13" s="286"/>
      <c r="IU13" s="286"/>
      <c r="IV13" s="286"/>
    </row>
    <row r="14" spans="1:256" ht="18" customHeight="1" thickBot="1" x14ac:dyDescent="0.25">
      <c r="A14" s="498"/>
      <c r="B14" s="291"/>
      <c r="C14" s="292">
        <v>3</v>
      </c>
      <c r="D14" s="501"/>
      <c r="E14" s="293"/>
      <c r="F14" s="294"/>
      <c r="G14" s="353"/>
      <c r="H14" s="284"/>
      <c r="I14" s="284">
        <f>G14-H14</f>
        <v>0</v>
      </c>
      <c r="J14" s="285">
        <f>F14*G14</f>
        <v>0</v>
      </c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6"/>
      <c r="BF14" s="286"/>
      <c r="BG14" s="286"/>
      <c r="BH14" s="286"/>
      <c r="BI14" s="286"/>
      <c r="BJ14" s="286"/>
      <c r="BK14" s="286"/>
      <c r="BL14" s="286"/>
      <c r="BM14" s="286"/>
      <c r="BN14" s="286"/>
      <c r="BO14" s="286"/>
      <c r="BP14" s="286"/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286"/>
      <c r="CM14" s="286"/>
      <c r="CN14" s="286"/>
      <c r="CO14" s="286"/>
      <c r="CP14" s="286"/>
      <c r="CQ14" s="286"/>
      <c r="CR14" s="286"/>
      <c r="CS14" s="286"/>
      <c r="CT14" s="286"/>
      <c r="CU14" s="286"/>
      <c r="CV14" s="286"/>
      <c r="CW14" s="286"/>
      <c r="CX14" s="286"/>
      <c r="CY14" s="286"/>
      <c r="CZ14" s="286"/>
      <c r="DA14" s="286"/>
      <c r="DB14" s="286"/>
      <c r="DC14" s="286"/>
      <c r="DD14" s="286"/>
      <c r="DE14" s="286"/>
      <c r="DF14" s="286"/>
      <c r="DG14" s="286"/>
      <c r="DH14" s="286"/>
      <c r="DI14" s="286"/>
      <c r="DJ14" s="286"/>
      <c r="DK14" s="286"/>
      <c r="DL14" s="286"/>
      <c r="DM14" s="286"/>
      <c r="DN14" s="286"/>
      <c r="DO14" s="286"/>
      <c r="DP14" s="286"/>
      <c r="DQ14" s="286"/>
      <c r="DR14" s="286"/>
      <c r="DS14" s="286"/>
      <c r="DT14" s="286"/>
      <c r="DU14" s="286"/>
      <c r="DV14" s="286"/>
      <c r="DW14" s="286"/>
      <c r="DX14" s="286"/>
      <c r="DY14" s="286"/>
      <c r="DZ14" s="286"/>
      <c r="EA14" s="286"/>
      <c r="EB14" s="286"/>
      <c r="EC14" s="286"/>
      <c r="ED14" s="286"/>
      <c r="EE14" s="286"/>
      <c r="EF14" s="286"/>
      <c r="EG14" s="286"/>
      <c r="EH14" s="286"/>
      <c r="EI14" s="286"/>
      <c r="EJ14" s="286"/>
      <c r="EK14" s="286"/>
      <c r="EL14" s="286"/>
      <c r="EM14" s="286"/>
      <c r="EN14" s="286"/>
      <c r="EO14" s="286"/>
      <c r="EP14" s="286"/>
      <c r="EQ14" s="286"/>
      <c r="ER14" s="286"/>
      <c r="ES14" s="286"/>
      <c r="ET14" s="286"/>
      <c r="EU14" s="286"/>
      <c r="EV14" s="286"/>
      <c r="EW14" s="286"/>
      <c r="EX14" s="286"/>
      <c r="EY14" s="286"/>
      <c r="EZ14" s="286"/>
      <c r="FA14" s="286"/>
      <c r="FB14" s="286"/>
      <c r="FC14" s="286"/>
      <c r="FD14" s="286"/>
      <c r="FE14" s="286"/>
      <c r="FF14" s="286"/>
      <c r="FG14" s="286"/>
      <c r="FH14" s="286"/>
      <c r="FI14" s="286"/>
      <c r="FJ14" s="286"/>
      <c r="FK14" s="286"/>
      <c r="FL14" s="286"/>
      <c r="FM14" s="286"/>
      <c r="FN14" s="286"/>
      <c r="FO14" s="286"/>
      <c r="FP14" s="286"/>
      <c r="FQ14" s="286"/>
      <c r="FR14" s="286"/>
      <c r="FS14" s="286"/>
      <c r="FT14" s="286"/>
      <c r="FU14" s="286"/>
      <c r="FV14" s="286"/>
      <c r="FW14" s="286"/>
      <c r="FX14" s="286"/>
      <c r="FY14" s="286"/>
      <c r="FZ14" s="286"/>
      <c r="GA14" s="286"/>
      <c r="GB14" s="286"/>
      <c r="GC14" s="286"/>
      <c r="GD14" s="286"/>
      <c r="GE14" s="286"/>
      <c r="GF14" s="286"/>
      <c r="GG14" s="286"/>
      <c r="GH14" s="286"/>
      <c r="GI14" s="286"/>
      <c r="GJ14" s="286"/>
      <c r="GK14" s="286"/>
      <c r="GL14" s="286"/>
      <c r="GM14" s="286"/>
      <c r="GN14" s="286"/>
      <c r="GO14" s="286"/>
      <c r="GP14" s="286"/>
      <c r="GQ14" s="286"/>
      <c r="GR14" s="286"/>
      <c r="GS14" s="286"/>
      <c r="GT14" s="286"/>
      <c r="GU14" s="286"/>
      <c r="GV14" s="286"/>
      <c r="GW14" s="286"/>
      <c r="GX14" s="286"/>
      <c r="GY14" s="286"/>
      <c r="GZ14" s="286"/>
      <c r="HA14" s="286"/>
      <c r="HB14" s="286"/>
      <c r="HC14" s="286"/>
      <c r="HD14" s="286"/>
      <c r="HE14" s="286"/>
      <c r="HF14" s="286"/>
      <c r="HG14" s="286"/>
      <c r="HH14" s="286"/>
      <c r="HI14" s="286"/>
      <c r="HJ14" s="286"/>
      <c r="HK14" s="286"/>
      <c r="HL14" s="286"/>
      <c r="HM14" s="286"/>
      <c r="HN14" s="286"/>
      <c r="HO14" s="286"/>
      <c r="HP14" s="286"/>
      <c r="HQ14" s="286"/>
      <c r="HR14" s="286"/>
      <c r="HS14" s="286"/>
      <c r="HT14" s="286"/>
      <c r="HU14" s="286"/>
      <c r="HV14" s="286"/>
      <c r="HW14" s="286"/>
      <c r="HX14" s="286"/>
      <c r="HY14" s="286"/>
      <c r="HZ14" s="286"/>
      <c r="IA14" s="286"/>
      <c r="IB14" s="286"/>
      <c r="IC14" s="286"/>
      <c r="ID14" s="286"/>
      <c r="IE14" s="286"/>
      <c r="IF14" s="286"/>
      <c r="IG14" s="286"/>
      <c r="IH14" s="286"/>
      <c r="II14" s="286"/>
      <c r="IJ14" s="286"/>
      <c r="IK14" s="286"/>
      <c r="IL14" s="286"/>
      <c r="IM14" s="286"/>
      <c r="IN14" s="286"/>
      <c r="IO14" s="286"/>
      <c r="IP14" s="286"/>
      <c r="IQ14" s="286"/>
      <c r="IR14" s="286"/>
      <c r="IS14" s="286"/>
      <c r="IT14" s="286"/>
      <c r="IU14" s="286"/>
      <c r="IV14" s="286"/>
    </row>
    <row r="15" spans="1:256" ht="13.5" thickBot="1" x14ac:dyDescent="0.25">
      <c r="A15" s="295"/>
      <c r="B15" s="398" t="s">
        <v>430</v>
      </c>
      <c r="C15" s="399"/>
      <c r="D15" s="399"/>
      <c r="E15" s="400"/>
      <c r="F15" s="401"/>
      <c r="G15" s="402"/>
      <c r="H15" s="403"/>
      <c r="I15" s="404"/>
      <c r="J15" s="405">
        <f>J12+J13</f>
        <v>0</v>
      </c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  <c r="CU15" s="286"/>
      <c r="CV15" s="286"/>
      <c r="CW15" s="286"/>
      <c r="CX15" s="286"/>
      <c r="CY15" s="286"/>
      <c r="CZ15" s="286"/>
      <c r="DA15" s="286"/>
      <c r="DB15" s="286"/>
      <c r="DC15" s="286"/>
      <c r="DD15" s="286"/>
      <c r="DE15" s="286"/>
      <c r="DF15" s="286"/>
      <c r="DG15" s="286"/>
      <c r="DH15" s="286"/>
      <c r="DI15" s="286"/>
      <c r="DJ15" s="286"/>
      <c r="DK15" s="286"/>
      <c r="DL15" s="286"/>
      <c r="DM15" s="286"/>
      <c r="DN15" s="286"/>
      <c r="DO15" s="286"/>
      <c r="DP15" s="286"/>
      <c r="DQ15" s="286"/>
      <c r="DR15" s="286"/>
      <c r="DS15" s="286"/>
      <c r="DT15" s="286"/>
      <c r="DU15" s="286"/>
      <c r="DV15" s="286"/>
      <c r="DW15" s="286"/>
      <c r="DX15" s="286"/>
      <c r="DY15" s="286"/>
      <c r="DZ15" s="286"/>
      <c r="EA15" s="286"/>
      <c r="EB15" s="286"/>
      <c r="EC15" s="286"/>
      <c r="ED15" s="286"/>
      <c r="EE15" s="286"/>
      <c r="EF15" s="286"/>
      <c r="EG15" s="286"/>
      <c r="EH15" s="286"/>
      <c r="EI15" s="286"/>
      <c r="EJ15" s="286"/>
      <c r="EK15" s="286"/>
      <c r="EL15" s="286"/>
      <c r="EM15" s="286"/>
      <c r="EN15" s="286"/>
      <c r="EO15" s="286"/>
      <c r="EP15" s="286"/>
      <c r="EQ15" s="286"/>
      <c r="ER15" s="286"/>
      <c r="ES15" s="286"/>
      <c r="ET15" s="286"/>
      <c r="EU15" s="286"/>
      <c r="EV15" s="286"/>
      <c r="EW15" s="286"/>
      <c r="EX15" s="286"/>
      <c r="EY15" s="286"/>
      <c r="EZ15" s="286"/>
      <c r="FA15" s="286"/>
      <c r="FB15" s="286"/>
      <c r="FC15" s="286"/>
      <c r="FD15" s="286"/>
      <c r="FE15" s="286"/>
      <c r="FF15" s="286"/>
      <c r="FG15" s="286"/>
      <c r="FH15" s="286"/>
      <c r="FI15" s="286"/>
      <c r="FJ15" s="286"/>
      <c r="FK15" s="286"/>
      <c r="FL15" s="286"/>
      <c r="FM15" s="286"/>
      <c r="FN15" s="286"/>
      <c r="FO15" s="286"/>
      <c r="FP15" s="286"/>
      <c r="FQ15" s="286"/>
      <c r="FR15" s="286"/>
      <c r="FS15" s="286"/>
      <c r="FT15" s="286"/>
      <c r="FU15" s="286"/>
      <c r="FV15" s="286"/>
      <c r="FW15" s="286"/>
      <c r="FX15" s="286"/>
      <c r="FY15" s="286"/>
      <c r="FZ15" s="286"/>
      <c r="GA15" s="286"/>
      <c r="GB15" s="286"/>
      <c r="GC15" s="286"/>
      <c r="GD15" s="286"/>
      <c r="GE15" s="286"/>
      <c r="GF15" s="286"/>
      <c r="GG15" s="286"/>
      <c r="GH15" s="286"/>
      <c r="GI15" s="286"/>
      <c r="GJ15" s="286"/>
      <c r="GK15" s="286"/>
      <c r="GL15" s="286"/>
      <c r="GM15" s="286"/>
      <c r="GN15" s="286"/>
      <c r="GO15" s="286"/>
      <c r="GP15" s="286"/>
      <c r="GQ15" s="286"/>
      <c r="GR15" s="286"/>
      <c r="GS15" s="286"/>
      <c r="GT15" s="286"/>
      <c r="GU15" s="286"/>
      <c r="GV15" s="286"/>
      <c r="GW15" s="286"/>
      <c r="GX15" s="286"/>
      <c r="GY15" s="286"/>
      <c r="GZ15" s="286"/>
      <c r="HA15" s="286"/>
      <c r="HB15" s="286"/>
      <c r="HC15" s="286"/>
      <c r="HD15" s="286"/>
      <c r="HE15" s="286"/>
      <c r="HF15" s="286"/>
      <c r="HG15" s="286"/>
      <c r="HH15" s="286"/>
      <c r="HI15" s="286"/>
      <c r="HJ15" s="286"/>
      <c r="HK15" s="286"/>
      <c r="HL15" s="286"/>
      <c r="HM15" s="286"/>
      <c r="HN15" s="286"/>
      <c r="HO15" s="286"/>
      <c r="HP15" s="286"/>
      <c r="HQ15" s="286"/>
      <c r="HR15" s="286"/>
      <c r="HS15" s="286"/>
      <c r="HT15" s="286"/>
      <c r="HU15" s="286"/>
      <c r="HV15" s="286"/>
      <c r="HW15" s="286"/>
      <c r="HX15" s="286"/>
      <c r="HY15" s="286"/>
      <c r="HZ15" s="286"/>
      <c r="IA15" s="286"/>
      <c r="IB15" s="286"/>
      <c r="IC15" s="286"/>
      <c r="ID15" s="286"/>
      <c r="IE15" s="286"/>
      <c r="IF15" s="286"/>
      <c r="IG15" s="286"/>
      <c r="IH15" s="286"/>
      <c r="II15" s="286"/>
      <c r="IJ15" s="286"/>
      <c r="IK15" s="286"/>
      <c r="IL15" s="286"/>
      <c r="IM15" s="286"/>
      <c r="IN15" s="286"/>
      <c r="IO15" s="286"/>
      <c r="IP15" s="286"/>
      <c r="IQ15" s="286"/>
      <c r="IR15" s="286"/>
      <c r="IS15" s="286"/>
      <c r="IT15" s="286"/>
      <c r="IU15" s="286"/>
      <c r="IV15" s="286"/>
    </row>
    <row r="16" spans="1:256" ht="15.75" customHeight="1" thickBot="1" x14ac:dyDescent="0.25">
      <c r="A16" s="502" t="s">
        <v>431</v>
      </c>
      <c r="B16" s="503"/>
      <c r="C16" s="503"/>
      <c r="D16" s="503"/>
      <c r="E16" s="503"/>
      <c r="F16" s="503"/>
      <c r="G16" s="503"/>
      <c r="H16" s="503"/>
      <c r="I16" s="503"/>
      <c r="J16" s="504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  <c r="CU16" s="286"/>
      <c r="CV16" s="286"/>
      <c r="CW16" s="286"/>
      <c r="CX16" s="286"/>
      <c r="CY16" s="286"/>
      <c r="CZ16" s="286"/>
      <c r="DA16" s="286"/>
      <c r="DB16" s="286"/>
      <c r="DC16" s="286"/>
      <c r="DD16" s="286"/>
      <c r="DE16" s="286"/>
      <c r="DF16" s="286"/>
      <c r="DG16" s="286"/>
      <c r="DH16" s="286"/>
      <c r="DI16" s="286"/>
      <c r="DJ16" s="286"/>
      <c r="DK16" s="286"/>
      <c r="DL16" s="286"/>
      <c r="DM16" s="286"/>
      <c r="DN16" s="286"/>
      <c r="DO16" s="286"/>
      <c r="DP16" s="286"/>
      <c r="DQ16" s="286"/>
      <c r="DR16" s="286"/>
      <c r="DS16" s="286"/>
      <c r="DT16" s="286"/>
      <c r="DU16" s="286"/>
      <c r="DV16" s="286"/>
      <c r="DW16" s="286"/>
      <c r="DX16" s="286"/>
      <c r="DY16" s="286"/>
      <c r="DZ16" s="286"/>
      <c r="EA16" s="286"/>
      <c r="EB16" s="286"/>
      <c r="EC16" s="286"/>
      <c r="ED16" s="286"/>
      <c r="EE16" s="286"/>
      <c r="EF16" s="286"/>
      <c r="EG16" s="286"/>
      <c r="EH16" s="286"/>
      <c r="EI16" s="286"/>
      <c r="EJ16" s="286"/>
      <c r="EK16" s="286"/>
      <c r="EL16" s="286"/>
      <c r="EM16" s="286"/>
      <c r="EN16" s="286"/>
      <c r="EO16" s="286"/>
      <c r="EP16" s="286"/>
      <c r="EQ16" s="286"/>
      <c r="ER16" s="286"/>
      <c r="ES16" s="286"/>
      <c r="ET16" s="286"/>
      <c r="EU16" s="286"/>
      <c r="EV16" s="286"/>
      <c r="EW16" s="286"/>
      <c r="EX16" s="286"/>
      <c r="EY16" s="286"/>
      <c r="EZ16" s="286"/>
      <c r="FA16" s="286"/>
      <c r="FB16" s="286"/>
      <c r="FC16" s="286"/>
      <c r="FD16" s="286"/>
      <c r="FE16" s="286"/>
      <c r="FF16" s="286"/>
      <c r="FG16" s="286"/>
      <c r="FH16" s="286"/>
      <c r="FI16" s="286"/>
      <c r="FJ16" s="286"/>
      <c r="FK16" s="286"/>
      <c r="FL16" s="286"/>
      <c r="FM16" s="286"/>
      <c r="FN16" s="286"/>
      <c r="FO16" s="286"/>
      <c r="FP16" s="286"/>
      <c r="FQ16" s="286"/>
      <c r="FR16" s="286"/>
      <c r="FS16" s="286"/>
      <c r="FT16" s="286"/>
      <c r="FU16" s="286"/>
      <c r="FV16" s="286"/>
      <c r="FW16" s="286"/>
      <c r="FX16" s="286"/>
      <c r="FY16" s="286"/>
      <c r="FZ16" s="286"/>
      <c r="GA16" s="286"/>
      <c r="GB16" s="286"/>
      <c r="GC16" s="286"/>
      <c r="GD16" s="286"/>
      <c r="GE16" s="286"/>
      <c r="GF16" s="286"/>
      <c r="GG16" s="286"/>
      <c r="GH16" s="286"/>
      <c r="GI16" s="286"/>
      <c r="GJ16" s="286"/>
      <c r="GK16" s="286"/>
      <c r="GL16" s="286"/>
      <c r="GM16" s="286"/>
      <c r="GN16" s="286"/>
      <c r="GO16" s="286"/>
      <c r="GP16" s="286"/>
      <c r="GQ16" s="286"/>
      <c r="GR16" s="286"/>
      <c r="GS16" s="286"/>
      <c r="GT16" s="286"/>
      <c r="GU16" s="286"/>
      <c r="GV16" s="286"/>
      <c r="GW16" s="286"/>
      <c r="GX16" s="286"/>
      <c r="GY16" s="286"/>
      <c r="GZ16" s="286"/>
      <c r="HA16" s="286"/>
      <c r="HB16" s="286"/>
      <c r="HC16" s="286"/>
      <c r="HD16" s="286"/>
      <c r="HE16" s="286"/>
      <c r="HF16" s="286"/>
      <c r="HG16" s="286"/>
      <c r="HH16" s="286"/>
      <c r="HI16" s="286"/>
      <c r="HJ16" s="286"/>
      <c r="HK16" s="286"/>
      <c r="HL16" s="286"/>
      <c r="HM16" s="286"/>
      <c r="HN16" s="286"/>
      <c r="HO16" s="286"/>
      <c r="HP16" s="286"/>
      <c r="HQ16" s="286"/>
      <c r="HR16" s="286"/>
      <c r="HS16" s="286"/>
      <c r="HT16" s="286"/>
      <c r="HU16" s="286"/>
      <c r="HV16" s="286"/>
      <c r="HW16" s="286"/>
      <c r="HX16" s="286"/>
      <c r="HY16" s="286"/>
      <c r="HZ16" s="286"/>
      <c r="IA16" s="286"/>
      <c r="IB16" s="286"/>
      <c r="IC16" s="286"/>
      <c r="ID16" s="286"/>
      <c r="IE16" s="286"/>
      <c r="IF16" s="286"/>
      <c r="IG16" s="286"/>
      <c r="IH16" s="286"/>
      <c r="II16" s="286"/>
      <c r="IJ16" s="286"/>
      <c r="IK16" s="286"/>
      <c r="IL16" s="286"/>
      <c r="IM16" s="286"/>
      <c r="IN16" s="286"/>
      <c r="IO16" s="286"/>
      <c r="IP16" s="286"/>
      <c r="IQ16" s="286"/>
      <c r="IR16" s="286"/>
      <c r="IS16" s="286"/>
      <c r="IT16" s="286"/>
      <c r="IU16" s="286"/>
      <c r="IV16" s="286"/>
    </row>
    <row r="17" spans="1:256" x14ac:dyDescent="0.2">
      <c r="A17" s="497">
        <v>2</v>
      </c>
      <c r="B17" s="279"/>
      <c r="C17" s="280">
        <v>1</v>
      </c>
      <c r="D17" s="499">
        <v>1</v>
      </c>
      <c r="E17" s="306"/>
      <c r="F17" s="282"/>
      <c r="G17" s="354"/>
      <c r="H17" s="355"/>
      <c r="I17" s="355">
        <f>G17-H17</f>
        <v>0</v>
      </c>
      <c r="J17" s="285">
        <f>I17*F17</f>
        <v>0</v>
      </c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86"/>
      <c r="BX17" s="286"/>
      <c r="BY17" s="286"/>
      <c r="BZ17" s="286"/>
      <c r="CA17" s="286"/>
      <c r="CB17" s="286"/>
      <c r="CC17" s="286"/>
      <c r="CD17" s="286"/>
      <c r="CE17" s="286"/>
      <c r="CF17" s="286"/>
      <c r="CG17" s="286"/>
      <c r="CH17" s="286"/>
      <c r="CI17" s="286"/>
      <c r="CJ17" s="286"/>
      <c r="CK17" s="286"/>
      <c r="CL17" s="286"/>
      <c r="CM17" s="286"/>
      <c r="CN17" s="286"/>
      <c r="CO17" s="286"/>
      <c r="CP17" s="286"/>
      <c r="CQ17" s="286"/>
      <c r="CR17" s="286"/>
      <c r="CS17" s="286"/>
      <c r="CT17" s="286"/>
      <c r="CU17" s="286"/>
      <c r="CV17" s="286"/>
      <c r="CW17" s="286"/>
      <c r="CX17" s="286"/>
      <c r="CY17" s="286"/>
      <c r="CZ17" s="286"/>
      <c r="DA17" s="286"/>
      <c r="DB17" s="286"/>
      <c r="DC17" s="286"/>
      <c r="DD17" s="286"/>
      <c r="DE17" s="286"/>
      <c r="DF17" s="286"/>
      <c r="DG17" s="286"/>
      <c r="DH17" s="286"/>
      <c r="DI17" s="286"/>
      <c r="DJ17" s="286"/>
      <c r="DK17" s="286"/>
      <c r="DL17" s="286"/>
      <c r="DM17" s="286"/>
      <c r="DN17" s="286"/>
      <c r="DO17" s="286"/>
      <c r="DP17" s="286"/>
      <c r="DQ17" s="286"/>
      <c r="DR17" s="286"/>
      <c r="DS17" s="286"/>
      <c r="DT17" s="286"/>
      <c r="DU17" s="286"/>
      <c r="DV17" s="286"/>
      <c r="DW17" s="286"/>
      <c r="DX17" s="286"/>
      <c r="DY17" s="286"/>
      <c r="DZ17" s="286"/>
      <c r="EA17" s="286"/>
      <c r="EB17" s="286"/>
      <c r="EC17" s="286"/>
      <c r="ED17" s="286"/>
      <c r="EE17" s="286"/>
      <c r="EF17" s="286"/>
      <c r="EG17" s="286"/>
      <c r="EH17" s="286"/>
      <c r="EI17" s="286"/>
      <c r="EJ17" s="286"/>
      <c r="EK17" s="286"/>
      <c r="EL17" s="286"/>
      <c r="EM17" s="286"/>
      <c r="EN17" s="286"/>
      <c r="EO17" s="286"/>
      <c r="EP17" s="286"/>
      <c r="EQ17" s="286"/>
      <c r="ER17" s="286"/>
      <c r="ES17" s="286"/>
      <c r="ET17" s="286"/>
      <c r="EU17" s="286"/>
      <c r="EV17" s="286"/>
      <c r="EW17" s="286"/>
      <c r="EX17" s="286"/>
      <c r="EY17" s="286"/>
      <c r="EZ17" s="286"/>
      <c r="FA17" s="286"/>
      <c r="FB17" s="286"/>
      <c r="FC17" s="286"/>
      <c r="FD17" s="286"/>
      <c r="FE17" s="286"/>
      <c r="FF17" s="286"/>
      <c r="FG17" s="286"/>
      <c r="FH17" s="286"/>
      <c r="FI17" s="286"/>
      <c r="FJ17" s="286"/>
      <c r="FK17" s="286"/>
      <c r="FL17" s="286"/>
      <c r="FM17" s="286"/>
      <c r="FN17" s="286"/>
      <c r="FO17" s="286"/>
      <c r="FP17" s="286"/>
      <c r="FQ17" s="286"/>
      <c r="FR17" s="286"/>
      <c r="FS17" s="286"/>
      <c r="FT17" s="286"/>
      <c r="FU17" s="286"/>
      <c r="FV17" s="286"/>
      <c r="FW17" s="286"/>
      <c r="FX17" s="286"/>
      <c r="FY17" s="286"/>
      <c r="FZ17" s="286"/>
      <c r="GA17" s="286"/>
      <c r="GB17" s="286"/>
      <c r="GC17" s="286"/>
      <c r="GD17" s="286"/>
      <c r="GE17" s="286"/>
      <c r="GF17" s="286"/>
      <c r="GG17" s="286"/>
      <c r="GH17" s="286"/>
      <c r="GI17" s="286"/>
      <c r="GJ17" s="286"/>
      <c r="GK17" s="286"/>
      <c r="GL17" s="286"/>
      <c r="GM17" s="286"/>
      <c r="GN17" s="286"/>
      <c r="GO17" s="286"/>
      <c r="GP17" s="286"/>
      <c r="GQ17" s="286"/>
      <c r="GR17" s="286"/>
      <c r="GS17" s="286"/>
      <c r="GT17" s="286"/>
      <c r="GU17" s="286"/>
      <c r="GV17" s="286"/>
      <c r="GW17" s="286"/>
      <c r="GX17" s="286"/>
      <c r="GY17" s="286"/>
      <c r="GZ17" s="286"/>
      <c r="HA17" s="286"/>
      <c r="HB17" s="286"/>
      <c r="HC17" s="286"/>
      <c r="HD17" s="286"/>
      <c r="HE17" s="286"/>
      <c r="HF17" s="286"/>
      <c r="HG17" s="286"/>
      <c r="HH17" s="286"/>
      <c r="HI17" s="286"/>
      <c r="HJ17" s="286"/>
      <c r="HK17" s="286"/>
      <c r="HL17" s="286"/>
      <c r="HM17" s="286"/>
      <c r="HN17" s="286"/>
      <c r="HO17" s="286"/>
      <c r="HP17" s="286"/>
      <c r="HQ17" s="286"/>
      <c r="HR17" s="286"/>
      <c r="HS17" s="286"/>
      <c r="HT17" s="286"/>
      <c r="HU17" s="286"/>
      <c r="HV17" s="286"/>
      <c r="HW17" s="286"/>
      <c r="HX17" s="286"/>
      <c r="HY17" s="286"/>
      <c r="HZ17" s="286"/>
      <c r="IA17" s="286"/>
      <c r="IB17" s="286"/>
      <c r="IC17" s="286"/>
      <c r="ID17" s="286"/>
      <c r="IE17" s="286"/>
      <c r="IF17" s="286"/>
      <c r="IG17" s="286"/>
      <c r="IH17" s="286"/>
      <c r="II17" s="286"/>
      <c r="IJ17" s="286"/>
      <c r="IK17" s="286"/>
      <c r="IL17" s="286"/>
      <c r="IM17" s="286"/>
      <c r="IN17" s="286"/>
      <c r="IO17" s="286"/>
      <c r="IP17" s="286"/>
      <c r="IQ17" s="286"/>
      <c r="IR17" s="286"/>
      <c r="IS17" s="286"/>
      <c r="IT17" s="286"/>
      <c r="IU17" s="286"/>
      <c r="IV17" s="286"/>
    </row>
    <row r="18" spans="1:256" x14ac:dyDescent="0.2">
      <c r="A18" s="497"/>
      <c r="B18" s="287"/>
      <c r="C18" s="288">
        <v>2</v>
      </c>
      <c r="D18" s="500"/>
      <c r="E18" s="301"/>
      <c r="F18" s="290"/>
      <c r="G18" s="352"/>
      <c r="H18" s="356"/>
      <c r="I18" s="355">
        <f>G18-H18</f>
        <v>0</v>
      </c>
      <c r="J18" s="285">
        <f>I18*F18</f>
        <v>0</v>
      </c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86"/>
      <c r="BW18" s="286"/>
      <c r="BX18" s="286"/>
      <c r="BY18" s="286"/>
      <c r="BZ18" s="286"/>
      <c r="CA18" s="286"/>
      <c r="CB18" s="286"/>
      <c r="CC18" s="286"/>
      <c r="CD18" s="286"/>
      <c r="CE18" s="286"/>
      <c r="CF18" s="286"/>
      <c r="CG18" s="286"/>
      <c r="CH18" s="286"/>
      <c r="CI18" s="286"/>
      <c r="CJ18" s="286"/>
      <c r="CK18" s="286"/>
      <c r="CL18" s="286"/>
      <c r="CM18" s="286"/>
      <c r="CN18" s="286"/>
      <c r="CO18" s="286"/>
      <c r="CP18" s="286"/>
      <c r="CQ18" s="286"/>
      <c r="CR18" s="286"/>
      <c r="CS18" s="286"/>
      <c r="CT18" s="286"/>
      <c r="CU18" s="286"/>
      <c r="CV18" s="286"/>
      <c r="CW18" s="286"/>
      <c r="CX18" s="286"/>
      <c r="CY18" s="286"/>
      <c r="CZ18" s="286"/>
      <c r="DA18" s="286"/>
      <c r="DB18" s="286"/>
      <c r="DC18" s="286"/>
      <c r="DD18" s="286"/>
      <c r="DE18" s="286"/>
      <c r="DF18" s="286"/>
      <c r="DG18" s="286"/>
      <c r="DH18" s="286"/>
      <c r="DI18" s="286"/>
      <c r="DJ18" s="286"/>
      <c r="DK18" s="286"/>
      <c r="DL18" s="286"/>
      <c r="DM18" s="286"/>
      <c r="DN18" s="286"/>
      <c r="DO18" s="286"/>
      <c r="DP18" s="286"/>
      <c r="DQ18" s="286"/>
      <c r="DR18" s="286"/>
      <c r="DS18" s="286"/>
      <c r="DT18" s="286"/>
      <c r="DU18" s="286"/>
      <c r="DV18" s="286"/>
      <c r="DW18" s="286"/>
      <c r="DX18" s="286"/>
      <c r="DY18" s="286"/>
      <c r="DZ18" s="286"/>
      <c r="EA18" s="286"/>
      <c r="EB18" s="286"/>
      <c r="EC18" s="286"/>
      <c r="ED18" s="286"/>
      <c r="EE18" s="286"/>
      <c r="EF18" s="286"/>
      <c r="EG18" s="286"/>
      <c r="EH18" s="286"/>
      <c r="EI18" s="286"/>
      <c r="EJ18" s="286"/>
      <c r="EK18" s="286"/>
      <c r="EL18" s="286"/>
      <c r="EM18" s="286"/>
      <c r="EN18" s="286"/>
      <c r="EO18" s="286"/>
      <c r="EP18" s="286"/>
      <c r="EQ18" s="286"/>
      <c r="ER18" s="286"/>
      <c r="ES18" s="286"/>
      <c r="ET18" s="286"/>
      <c r="EU18" s="286"/>
      <c r="EV18" s="286"/>
      <c r="EW18" s="286"/>
      <c r="EX18" s="286"/>
      <c r="EY18" s="286"/>
      <c r="EZ18" s="286"/>
      <c r="FA18" s="286"/>
      <c r="FB18" s="286"/>
      <c r="FC18" s="286"/>
      <c r="FD18" s="286"/>
      <c r="FE18" s="286"/>
      <c r="FF18" s="286"/>
      <c r="FG18" s="286"/>
      <c r="FH18" s="286"/>
      <c r="FI18" s="286"/>
      <c r="FJ18" s="286"/>
      <c r="FK18" s="286"/>
      <c r="FL18" s="286"/>
      <c r="FM18" s="286"/>
      <c r="FN18" s="286"/>
      <c r="FO18" s="286"/>
      <c r="FP18" s="286"/>
      <c r="FQ18" s="286"/>
      <c r="FR18" s="286"/>
      <c r="FS18" s="286"/>
      <c r="FT18" s="286"/>
      <c r="FU18" s="286"/>
      <c r="FV18" s="286"/>
      <c r="FW18" s="286"/>
      <c r="FX18" s="286"/>
      <c r="FY18" s="286"/>
      <c r="FZ18" s="286"/>
      <c r="GA18" s="286"/>
      <c r="GB18" s="286"/>
      <c r="GC18" s="286"/>
      <c r="GD18" s="286"/>
      <c r="GE18" s="286"/>
      <c r="GF18" s="286"/>
      <c r="GG18" s="286"/>
      <c r="GH18" s="286"/>
      <c r="GI18" s="286"/>
      <c r="GJ18" s="286"/>
      <c r="GK18" s="286"/>
      <c r="GL18" s="286"/>
      <c r="GM18" s="286"/>
      <c r="GN18" s="286"/>
      <c r="GO18" s="286"/>
      <c r="GP18" s="286"/>
      <c r="GQ18" s="286"/>
      <c r="GR18" s="286"/>
      <c r="GS18" s="286"/>
      <c r="GT18" s="286"/>
      <c r="GU18" s="286"/>
      <c r="GV18" s="286"/>
      <c r="GW18" s="286"/>
      <c r="GX18" s="286"/>
      <c r="GY18" s="286"/>
      <c r="GZ18" s="286"/>
      <c r="HA18" s="286"/>
      <c r="HB18" s="286"/>
      <c r="HC18" s="286"/>
      <c r="HD18" s="286"/>
      <c r="HE18" s="286"/>
      <c r="HF18" s="286"/>
      <c r="HG18" s="286"/>
      <c r="HH18" s="286"/>
      <c r="HI18" s="286"/>
      <c r="HJ18" s="286"/>
      <c r="HK18" s="286"/>
      <c r="HL18" s="286"/>
      <c r="HM18" s="286"/>
      <c r="HN18" s="286"/>
      <c r="HO18" s="286"/>
      <c r="HP18" s="286"/>
      <c r="HQ18" s="286"/>
      <c r="HR18" s="286"/>
      <c r="HS18" s="286"/>
      <c r="HT18" s="286"/>
      <c r="HU18" s="286"/>
      <c r="HV18" s="286"/>
      <c r="HW18" s="286"/>
      <c r="HX18" s="286"/>
      <c r="HY18" s="286"/>
      <c r="HZ18" s="286"/>
      <c r="IA18" s="286"/>
      <c r="IB18" s="286"/>
      <c r="IC18" s="286"/>
      <c r="ID18" s="286"/>
      <c r="IE18" s="286"/>
      <c r="IF18" s="286"/>
      <c r="IG18" s="286"/>
      <c r="IH18" s="286"/>
      <c r="II18" s="286"/>
      <c r="IJ18" s="286"/>
      <c r="IK18" s="286"/>
      <c r="IL18" s="286"/>
      <c r="IM18" s="286"/>
      <c r="IN18" s="286"/>
      <c r="IO18" s="286"/>
      <c r="IP18" s="286"/>
      <c r="IQ18" s="286"/>
      <c r="IR18" s="286"/>
      <c r="IS18" s="286"/>
      <c r="IT18" s="286"/>
      <c r="IU18" s="286"/>
      <c r="IV18" s="286"/>
    </row>
    <row r="19" spans="1:256" ht="13.5" thickBot="1" x14ac:dyDescent="0.25">
      <c r="A19" s="497"/>
      <c r="B19" s="302"/>
      <c r="C19" s="303">
        <v>3</v>
      </c>
      <c r="D19" s="501"/>
      <c r="E19" s="304"/>
      <c r="F19" s="406"/>
      <c r="G19" s="358"/>
      <c r="H19" s="357"/>
      <c r="I19" s="355">
        <f>G19-H19</f>
        <v>0</v>
      </c>
      <c r="J19" s="285">
        <f>I19*F19</f>
        <v>0</v>
      </c>
      <c r="K19" s="286"/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6"/>
      <c r="BF19" s="286"/>
      <c r="BG19" s="286"/>
      <c r="BH19" s="286"/>
      <c r="BI19" s="286"/>
      <c r="BJ19" s="286"/>
      <c r="BK19" s="286"/>
      <c r="BL19" s="286"/>
      <c r="BM19" s="286"/>
      <c r="BN19" s="286"/>
      <c r="BO19" s="286"/>
      <c r="BP19" s="286"/>
      <c r="BQ19" s="286"/>
      <c r="BR19" s="286"/>
      <c r="BS19" s="286"/>
      <c r="BT19" s="286"/>
      <c r="BU19" s="286"/>
      <c r="BV19" s="286"/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  <c r="CU19" s="286"/>
      <c r="CV19" s="286"/>
      <c r="CW19" s="286"/>
      <c r="CX19" s="286"/>
      <c r="CY19" s="286"/>
      <c r="CZ19" s="286"/>
      <c r="DA19" s="286"/>
      <c r="DB19" s="286"/>
      <c r="DC19" s="286"/>
      <c r="DD19" s="286"/>
      <c r="DE19" s="286"/>
      <c r="DF19" s="286"/>
      <c r="DG19" s="286"/>
      <c r="DH19" s="286"/>
      <c r="DI19" s="286"/>
      <c r="DJ19" s="286"/>
      <c r="DK19" s="286"/>
      <c r="DL19" s="286"/>
      <c r="DM19" s="286"/>
      <c r="DN19" s="286"/>
      <c r="DO19" s="286"/>
      <c r="DP19" s="286"/>
      <c r="DQ19" s="286"/>
      <c r="DR19" s="286"/>
      <c r="DS19" s="286"/>
      <c r="DT19" s="286"/>
      <c r="DU19" s="286"/>
      <c r="DV19" s="286"/>
      <c r="DW19" s="286"/>
      <c r="DX19" s="286"/>
      <c r="DY19" s="286"/>
      <c r="DZ19" s="286"/>
      <c r="EA19" s="286"/>
      <c r="EB19" s="286"/>
      <c r="EC19" s="286"/>
      <c r="ED19" s="286"/>
      <c r="EE19" s="286"/>
      <c r="EF19" s="286"/>
      <c r="EG19" s="286"/>
      <c r="EH19" s="286"/>
      <c r="EI19" s="286"/>
      <c r="EJ19" s="286"/>
      <c r="EK19" s="286"/>
      <c r="EL19" s="286"/>
      <c r="EM19" s="286"/>
      <c r="EN19" s="286"/>
      <c r="EO19" s="286"/>
      <c r="EP19" s="286"/>
      <c r="EQ19" s="286"/>
      <c r="ER19" s="286"/>
      <c r="ES19" s="286"/>
      <c r="ET19" s="286"/>
      <c r="EU19" s="286"/>
      <c r="EV19" s="286"/>
      <c r="EW19" s="286"/>
      <c r="EX19" s="286"/>
      <c r="EY19" s="286"/>
      <c r="EZ19" s="286"/>
      <c r="FA19" s="286"/>
      <c r="FB19" s="286"/>
      <c r="FC19" s="286"/>
      <c r="FD19" s="286"/>
      <c r="FE19" s="286"/>
      <c r="FF19" s="286"/>
      <c r="FG19" s="286"/>
      <c r="FH19" s="286"/>
      <c r="FI19" s="286"/>
      <c r="FJ19" s="286"/>
      <c r="FK19" s="286"/>
      <c r="FL19" s="286"/>
      <c r="FM19" s="286"/>
      <c r="FN19" s="286"/>
      <c r="FO19" s="286"/>
      <c r="FP19" s="286"/>
      <c r="FQ19" s="286"/>
      <c r="FR19" s="286"/>
      <c r="FS19" s="286"/>
      <c r="FT19" s="286"/>
      <c r="FU19" s="286"/>
      <c r="FV19" s="286"/>
      <c r="FW19" s="286"/>
      <c r="FX19" s="286"/>
      <c r="FY19" s="286"/>
      <c r="FZ19" s="286"/>
      <c r="GA19" s="286"/>
      <c r="GB19" s="286"/>
      <c r="GC19" s="286"/>
      <c r="GD19" s="286"/>
      <c r="GE19" s="286"/>
      <c r="GF19" s="286"/>
      <c r="GG19" s="286"/>
      <c r="GH19" s="286"/>
      <c r="GI19" s="286"/>
      <c r="GJ19" s="286"/>
      <c r="GK19" s="286"/>
      <c r="GL19" s="286"/>
      <c r="GM19" s="286"/>
      <c r="GN19" s="286"/>
      <c r="GO19" s="286"/>
      <c r="GP19" s="286"/>
      <c r="GQ19" s="286"/>
      <c r="GR19" s="286"/>
      <c r="GS19" s="286"/>
      <c r="GT19" s="286"/>
      <c r="GU19" s="286"/>
      <c r="GV19" s="286"/>
      <c r="GW19" s="286"/>
      <c r="GX19" s="286"/>
      <c r="GY19" s="286"/>
      <c r="GZ19" s="286"/>
      <c r="HA19" s="286"/>
      <c r="HB19" s="286"/>
      <c r="HC19" s="286"/>
      <c r="HD19" s="286"/>
      <c r="HE19" s="286"/>
      <c r="HF19" s="286"/>
      <c r="HG19" s="286"/>
      <c r="HH19" s="286"/>
      <c r="HI19" s="286"/>
      <c r="HJ19" s="286"/>
      <c r="HK19" s="286"/>
      <c r="HL19" s="286"/>
      <c r="HM19" s="286"/>
      <c r="HN19" s="286"/>
      <c r="HO19" s="286"/>
      <c r="HP19" s="286"/>
      <c r="HQ19" s="286"/>
      <c r="HR19" s="286"/>
      <c r="HS19" s="286"/>
      <c r="HT19" s="286"/>
      <c r="HU19" s="286"/>
      <c r="HV19" s="286"/>
      <c r="HW19" s="286"/>
      <c r="HX19" s="286"/>
      <c r="HY19" s="286"/>
      <c r="HZ19" s="286"/>
      <c r="IA19" s="286"/>
      <c r="IB19" s="286"/>
      <c r="IC19" s="286"/>
      <c r="ID19" s="286"/>
      <c r="IE19" s="286"/>
      <c r="IF19" s="286"/>
      <c r="IG19" s="286"/>
      <c r="IH19" s="286"/>
      <c r="II19" s="286"/>
      <c r="IJ19" s="286"/>
      <c r="IK19" s="286"/>
      <c r="IL19" s="286"/>
      <c r="IM19" s="286"/>
      <c r="IN19" s="286"/>
      <c r="IO19" s="286"/>
      <c r="IP19" s="286"/>
      <c r="IQ19" s="286"/>
      <c r="IR19" s="286"/>
      <c r="IS19" s="286"/>
      <c r="IT19" s="286"/>
      <c r="IU19" s="286"/>
      <c r="IV19" s="286"/>
    </row>
    <row r="20" spans="1:256" ht="13.5" thickBot="1" x14ac:dyDescent="0.25">
      <c r="A20" s="305"/>
      <c r="B20" s="296" t="s">
        <v>430</v>
      </c>
      <c r="C20" s="297"/>
      <c r="D20" s="297"/>
      <c r="E20" s="298"/>
      <c r="F20" s="299"/>
      <c r="G20" s="299"/>
      <c r="H20" s="300"/>
      <c r="I20" s="407"/>
      <c r="J20" s="322">
        <f>SUM(J17:J19)</f>
        <v>0</v>
      </c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  <c r="CU20" s="286"/>
      <c r="CV20" s="286"/>
      <c r="CW20" s="286"/>
      <c r="CX20" s="286"/>
      <c r="CY20" s="286"/>
      <c r="CZ20" s="286"/>
      <c r="DA20" s="286"/>
      <c r="DB20" s="286"/>
      <c r="DC20" s="286"/>
      <c r="DD20" s="286"/>
      <c r="DE20" s="286"/>
      <c r="DF20" s="286"/>
      <c r="DG20" s="286"/>
      <c r="DH20" s="286"/>
      <c r="DI20" s="286"/>
      <c r="DJ20" s="286"/>
      <c r="DK20" s="286"/>
      <c r="DL20" s="286"/>
      <c r="DM20" s="286"/>
      <c r="DN20" s="286"/>
      <c r="DO20" s="286"/>
      <c r="DP20" s="286"/>
      <c r="DQ20" s="286"/>
      <c r="DR20" s="286"/>
      <c r="DS20" s="286"/>
      <c r="DT20" s="286"/>
      <c r="DU20" s="286"/>
      <c r="DV20" s="286"/>
      <c r="DW20" s="286"/>
      <c r="DX20" s="286"/>
      <c r="DY20" s="286"/>
      <c r="DZ20" s="286"/>
      <c r="EA20" s="286"/>
      <c r="EB20" s="286"/>
      <c r="EC20" s="286"/>
      <c r="ED20" s="286"/>
      <c r="EE20" s="286"/>
      <c r="EF20" s="286"/>
      <c r="EG20" s="286"/>
      <c r="EH20" s="286"/>
      <c r="EI20" s="286"/>
      <c r="EJ20" s="286"/>
      <c r="EK20" s="286"/>
      <c r="EL20" s="286"/>
      <c r="EM20" s="286"/>
      <c r="EN20" s="286"/>
      <c r="EO20" s="286"/>
      <c r="EP20" s="286"/>
      <c r="EQ20" s="286"/>
      <c r="ER20" s="286"/>
      <c r="ES20" s="286"/>
      <c r="ET20" s="286"/>
      <c r="EU20" s="286"/>
      <c r="EV20" s="286"/>
      <c r="EW20" s="286"/>
      <c r="EX20" s="286"/>
      <c r="EY20" s="286"/>
      <c r="EZ20" s="286"/>
      <c r="FA20" s="286"/>
      <c r="FB20" s="286"/>
      <c r="FC20" s="286"/>
      <c r="FD20" s="286"/>
      <c r="FE20" s="286"/>
      <c r="FF20" s="286"/>
      <c r="FG20" s="286"/>
      <c r="FH20" s="286"/>
      <c r="FI20" s="286"/>
      <c r="FJ20" s="286"/>
      <c r="FK20" s="286"/>
      <c r="FL20" s="286"/>
      <c r="FM20" s="286"/>
      <c r="FN20" s="286"/>
      <c r="FO20" s="286"/>
      <c r="FP20" s="286"/>
      <c r="FQ20" s="286"/>
      <c r="FR20" s="286"/>
      <c r="FS20" s="286"/>
      <c r="FT20" s="286"/>
      <c r="FU20" s="286"/>
      <c r="FV20" s="286"/>
      <c r="FW20" s="286"/>
      <c r="FX20" s="286"/>
      <c r="FY20" s="286"/>
      <c r="FZ20" s="286"/>
      <c r="GA20" s="286"/>
      <c r="GB20" s="286"/>
      <c r="GC20" s="286"/>
      <c r="GD20" s="286"/>
      <c r="GE20" s="286"/>
      <c r="GF20" s="286"/>
      <c r="GG20" s="286"/>
      <c r="GH20" s="286"/>
      <c r="GI20" s="286"/>
      <c r="GJ20" s="286"/>
      <c r="GK20" s="286"/>
      <c r="GL20" s="286"/>
      <c r="GM20" s="286"/>
      <c r="GN20" s="286"/>
      <c r="GO20" s="286"/>
      <c r="GP20" s="286"/>
      <c r="GQ20" s="286"/>
      <c r="GR20" s="286"/>
      <c r="GS20" s="286"/>
      <c r="GT20" s="286"/>
      <c r="GU20" s="286"/>
      <c r="GV20" s="286"/>
      <c r="GW20" s="286"/>
      <c r="GX20" s="286"/>
      <c r="GY20" s="286"/>
      <c r="GZ20" s="286"/>
      <c r="HA20" s="286"/>
      <c r="HB20" s="286"/>
      <c r="HC20" s="286"/>
      <c r="HD20" s="286"/>
      <c r="HE20" s="286"/>
      <c r="HF20" s="286"/>
      <c r="HG20" s="286"/>
      <c r="HH20" s="286"/>
      <c r="HI20" s="286"/>
      <c r="HJ20" s="286"/>
      <c r="HK20" s="286"/>
      <c r="HL20" s="286"/>
      <c r="HM20" s="286"/>
      <c r="HN20" s="286"/>
      <c r="HO20" s="286"/>
      <c r="HP20" s="286"/>
      <c r="HQ20" s="286"/>
      <c r="HR20" s="286"/>
      <c r="HS20" s="286"/>
      <c r="HT20" s="286"/>
      <c r="HU20" s="286"/>
      <c r="HV20" s="286"/>
      <c r="HW20" s="286"/>
      <c r="HX20" s="286"/>
      <c r="HY20" s="286"/>
      <c r="HZ20" s="286"/>
      <c r="IA20" s="286"/>
      <c r="IB20" s="286"/>
      <c r="IC20" s="286"/>
      <c r="ID20" s="286"/>
      <c r="IE20" s="286"/>
      <c r="IF20" s="286"/>
      <c r="IG20" s="286"/>
      <c r="IH20" s="286"/>
      <c r="II20" s="286"/>
      <c r="IJ20" s="286"/>
      <c r="IK20" s="286"/>
      <c r="IL20" s="286"/>
      <c r="IM20" s="286"/>
      <c r="IN20" s="286"/>
      <c r="IO20" s="286"/>
      <c r="IP20" s="286"/>
      <c r="IQ20" s="286"/>
      <c r="IR20" s="286"/>
      <c r="IS20" s="286"/>
      <c r="IT20" s="286"/>
      <c r="IU20" s="286"/>
      <c r="IV20" s="286"/>
    </row>
    <row r="21" spans="1:256" ht="16.5" customHeight="1" thickBot="1" x14ac:dyDescent="0.25">
      <c r="A21" s="494" t="s">
        <v>429</v>
      </c>
      <c r="B21" s="495"/>
      <c r="C21" s="495"/>
      <c r="D21" s="495"/>
      <c r="E21" s="495"/>
      <c r="F21" s="495"/>
      <c r="G21" s="495"/>
      <c r="H21" s="495"/>
      <c r="I21" s="495"/>
      <c r="J21" s="496"/>
      <c r="K21" s="286"/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6"/>
      <c r="BF21" s="286"/>
      <c r="BG21" s="286"/>
      <c r="BH21" s="286"/>
      <c r="BI21" s="286"/>
      <c r="BJ21" s="286"/>
      <c r="BK21" s="286"/>
      <c r="BL21" s="286"/>
      <c r="BM21" s="286"/>
      <c r="BN21" s="286"/>
      <c r="BO21" s="286"/>
      <c r="BP21" s="286"/>
      <c r="BQ21" s="286"/>
      <c r="BR21" s="286"/>
      <c r="BS21" s="286"/>
      <c r="BT21" s="286"/>
      <c r="BU21" s="286"/>
      <c r="BV21" s="286"/>
      <c r="BW21" s="286"/>
      <c r="BX21" s="286"/>
      <c r="BY21" s="286"/>
      <c r="BZ21" s="286"/>
      <c r="CA21" s="286"/>
      <c r="CB21" s="286"/>
      <c r="CC21" s="286"/>
      <c r="CD21" s="286"/>
      <c r="CE21" s="286"/>
      <c r="CF21" s="286"/>
      <c r="CG21" s="286"/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  <c r="CU21" s="286"/>
      <c r="CV21" s="286"/>
      <c r="CW21" s="286"/>
      <c r="CX21" s="286"/>
      <c r="CY21" s="286"/>
      <c r="CZ21" s="286"/>
      <c r="DA21" s="286"/>
      <c r="DB21" s="286"/>
      <c r="DC21" s="286"/>
      <c r="DD21" s="286"/>
      <c r="DE21" s="286"/>
      <c r="DF21" s="286"/>
      <c r="DG21" s="286"/>
      <c r="DH21" s="286"/>
      <c r="DI21" s="286"/>
      <c r="DJ21" s="286"/>
      <c r="DK21" s="286"/>
      <c r="DL21" s="286"/>
      <c r="DM21" s="286"/>
      <c r="DN21" s="286"/>
      <c r="DO21" s="286"/>
      <c r="DP21" s="286"/>
      <c r="DQ21" s="286"/>
      <c r="DR21" s="286"/>
      <c r="DS21" s="286"/>
      <c r="DT21" s="286"/>
      <c r="DU21" s="286"/>
      <c r="DV21" s="286"/>
      <c r="DW21" s="286"/>
      <c r="DX21" s="286"/>
      <c r="DY21" s="286"/>
      <c r="DZ21" s="286"/>
      <c r="EA21" s="286"/>
      <c r="EB21" s="286"/>
      <c r="EC21" s="286"/>
      <c r="ED21" s="286"/>
      <c r="EE21" s="286"/>
      <c r="EF21" s="286"/>
      <c r="EG21" s="286"/>
      <c r="EH21" s="286"/>
      <c r="EI21" s="286"/>
      <c r="EJ21" s="286"/>
      <c r="EK21" s="286"/>
      <c r="EL21" s="286"/>
      <c r="EM21" s="286"/>
      <c r="EN21" s="286"/>
      <c r="EO21" s="286"/>
      <c r="EP21" s="286"/>
      <c r="EQ21" s="286"/>
      <c r="ER21" s="286"/>
      <c r="ES21" s="286"/>
      <c r="ET21" s="286"/>
      <c r="EU21" s="286"/>
      <c r="EV21" s="286"/>
      <c r="EW21" s="286"/>
      <c r="EX21" s="286"/>
      <c r="EY21" s="286"/>
      <c r="EZ21" s="286"/>
      <c r="FA21" s="286"/>
      <c r="FB21" s="286"/>
      <c r="FC21" s="286"/>
      <c r="FD21" s="286"/>
      <c r="FE21" s="286"/>
      <c r="FF21" s="286"/>
      <c r="FG21" s="286"/>
      <c r="FH21" s="286"/>
      <c r="FI21" s="286"/>
      <c r="FJ21" s="286"/>
      <c r="FK21" s="286"/>
      <c r="FL21" s="286"/>
      <c r="FM21" s="286"/>
      <c r="FN21" s="286"/>
      <c r="FO21" s="286"/>
      <c r="FP21" s="286"/>
      <c r="FQ21" s="286"/>
      <c r="FR21" s="286"/>
      <c r="FS21" s="286"/>
      <c r="FT21" s="286"/>
      <c r="FU21" s="286"/>
      <c r="FV21" s="286"/>
      <c r="FW21" s="286"/>
      <c r="FX21" s="286"/>
      <c r="FY21" s="286"/>
      <c r="FZ21" s="286"/>
      <c r="GA21" s="286"/>
      <c r="GB21" s="286"/>
      <c r="GC21" s="286"/>
      <c r="GD21" s="286"/>
      <c r="GE21" s="286"/>
      <c r="GF21" s="286"/>
      <c r="GG21" s="286"/>
      <c r="GH21" s="286"/>
      <c r="GI21" s="286"/>
      <c r="GJ21" s="286"/>
      <c r="GK21" s="286"/>
      <c r="GL21" s="286"/>
      <c r="GM21" s="286"/>
      <c r="GN21" s="286"/>
      <c r="GO21" s="286"/>
      <c r="GP21" s="286"/>
      <c r="GQ21" s="286"/>
      <c r="GR21" s="286"/>
      <c r="GS21" s="286"/>
      <c r="GT21" s="286"/>
      <c r="GU21" s="286"/>
      <c r="GV21" s="286"/>
      <c r="GW21" s="286"/>
      <c r="GX21" s="286"/>
      <c r="GY21" s="286"/>
      <c r="GZ21" s="286"/>
      <c r="HA21" s="286"/>
      <c r="HB21" s="286"/>
      <c r="HC21" s="286"/>
      <c r="HD21" s="286"/>
      <c r="HE21" s="286"/>
      <c r="HF21" s="286"/>
      <c r="HG21" s="286"/>
      <c r="HH21" s="286"/>
      <c r="HI21" s="286"/>
      <c r="HJ21" s="286"/>
      <c r="HK21" s="286"/>
      <c r="HL21" s="286"/>
      <c r="HM21" s="286"/>
      <c r="HN21" s="286"/>
      <c r="HO21" s="286"/>
      <c r="HP21" s="286"/>
      <c r="HQ21" s="286"/>
      <c r="HR21" s="286"/>
      <c r="HS21" s="286"/>
      <c r="HT21" s="286"/>
      <c r="HU21" s="286"/>
      <c r="HV21" s="286"/>
      <c r="HW21" s="286"/>
      <c r="HX21" s="286"/>
      <c r="HY21" s="286"/>
      <c r="HZ21" s="286"/>
      <c r="IA21" s="286"/>
      <c r="IB21" s="286"/>
      <c r="IC21" s="286"/>
      <c r="ID21" s="286"/>
      <c r="IE21" s="286"/>
      <c r="IF21" s="286"/>
      <c r="IG21" s="286"/>
      <c r="IH21" s="286"/>
      <c r="II21" s="286"/>
      <c r="IJ21" s="286"/>
      <c r="IK21" s="286"/>
      <c r="IL21" s="286"/>
      <c r="IM21" s="286"/>
      <c r="IN21" s="286"/>
      <c r="IO21" s="286"/>
      <c r="IP21" s="286"/>
      <c r="IQ21" s="286"/>
      <c r="IR21" s="286"/>
      <c r="IS21" s="286"/>
      <c r="IT21" s="286"/>
      <c r="IU21" s="286"/>
      <c r="IV21" s="286"/>
    </row>
    <row r="22" spans="1:256" ht="15.75" customHeight="1" x14ac:dyDescent="0.2">
      <c r="A22" s="497">
        <v>3</v>
      </c>
      <c r="B22" s="279"/>
      <c r="C22" s="280">
        <v>1</v>
      </c>
      <c r="D22" s="499">
        <v>1</v>
      </c>
      <c r="E22" s="281"/>
      <c r="F22" s="282"/>
      <c r="G22" s="283"/>
      <c r="H22" s="284"/>
      <c r="I22" s="284">
        <f>G22-H22</f>
        <v>0</v>
      </c>
      <c r="J22" s="285">
        <f>I22*F22</f>
        <v>0</v>
      </c>
      <c r="K22" s="286"/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6"/>
      <c r="BO22" s="286"/>
      <c r="BP22" s="286"/>
      <c r="BQ22" s="286"/>
      <c r="BR22" s="286"/>
      <c r="BS22" s="286"/>
      <c r="BT22" s="286"/>
      <c r="BU22" s="286"/>
      <c r="BV22" s="286"/>
      <c r="BW22" s="286"/>
      <c r="BX22" s="286"/>
      <c r="BY22" s="286"/>
      <c r="BZ22" s="286"/>
      <c r="CA22" s="286"/>
      <c r="CB22" s="286"/>
      <c r="CC22" s="286"/>
      <c r="CD22" s="286"/>
      <c r="CE22" s="286"/>
      <c r="CF22" s="286"/>
      <c r="CG22" s="286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  <c r="CU22" s="286"/>
      <c r="CV22" s="286"/>
      <c r="CW22" s="286"/>
      <c r="CX22" s="286"/>
      <c r="CY22" s="286"/>
      <c r="CZ22" s="286"/>
      <c r="DA22" s="286"/>
      <c r="DB22" s="286"/>
      <c r="DC22" s="286"/>
      <c r="DD22" s="286"/>
      <c r="DE22" s="286"/>
      <c r="DF22" s="286"/>
      <c r="DG22" s="286"/>
      <c r="DH22" s="286"/>
      <c r="DI22" s="286"/>
      <c r="DJ22" s="286"/>
      <c r="DK22" s="286"/>
      <c r="DL22" s="286"/>
      <c r="DM22" s="286"/>
      <c r="DN22" s="286"/>
      <c r="DO22" s="286"/>
      <c r="DP22" s="286"/>
      <c r="DQ22" s="286"/>
      <c r="DR22" s="286"/>
      <c r="DS22" s="286"/>
      <c r="DT22" s="286"/>
      <c r="DU22" s="286"/>
      <c r="DV22" s="286"/>
      <c r="DW22" s="286"/>
      <c r="DX22" s="286"/>
      <c r="DY22" s="286"/>
      <c r="DZ22" s="286"/>
      <c r="EA22" s="286"/>
      <c r="EB22" s="286"/>
      <c r="EC22" s="286"/>
      <c r="ED22" s="286"/>
      <c r="EE22" s="286"/>
      <c r="EF22" s="286"/>
      <c r="EG22" s="286"/>
      <c r="EH22" s="286"/>
      <c r="EI22" s="286"/>
      <c r="EJ22" s="286"/>
      <c r="EK22" s="286"/>
      <c r="EL22" s="286"/>
      <c r="EM22" s="286"/>
      <c r="EN22" s="286"/>
      <c r="EO22" s="286"/>
      <c r="EP22" s="286"/>
      <c r="EQ22" s="286"/>
      <c r="ER22" s="286"/>
      <c r="ES22" s="286"/>
      <c r="ET22" s="286"/>
      <c r="EU22" s="286"/>
      <c r="EV22" s="286"/>
      <c r="EW22" s="286"/>
      <c r="EX22" s="286"/>
      <c r="EY22" s="286"/>
      <c r="EZ22" s="286"/>
      <c r="FA22" s="286"/>
      <c r="FB22" s="286"/>
      <c r="FC22" s="286"/>
      <c r="FD22" s="286"/>
      <c r="FE22" s="286"/>
      <c r="FF22" s="286"/>
      <c r="FG22" s="286"/>
      <c r="FH22" s="286"/>
      <c r="FI22" s="286"/>
      <c r="FJ22" s="286"/>
      <c r="FK22" s="286"/>
      <c r="FL22" s="286"/>
      <c r="FM22" s="286"/>
      <c r="FN22" s="286"/>
      <c r="FO22" s="286"/>
      <c r="FP22" s="286"/>
      <c r="FQ22" s="286"/>
      <c r="FR22" s="286"/>
      <c r="FS22" s="286"/>
      <c r="FT22" s="286"/>
      <c r="FU22" s="286"/>
      <c r="FV22" s="286"/>
      <c r="FW22" s="286"/>
      <c r="FX22" s="286"/>
      <c r="FY22" s="286"/>
      <c r="FZ22" s="286"/>
      <c r="GA22" s="286"/>
      <c r="GB22" s="286"/>
      <c r="GC22" s="286"/>
      <c r="GD22" s="286"/>
      <c r="GE22" s="286"/>
      <c r="GF22" s="286"/>
      <c r="GG22" s="286"/>
      <c r="GH22" s="286"/>
      <c r="GI22" s="286"/>
      <c r="GJ22" s="286"/>
      <c r="GK22" s="286"/>
      <c r="GL22" s="286"/>
      <c r="GM22" s="286"/>
      <c r="GN22" s="286"/>
      <c r="GO22" s="286"/>
      <c r="GP22" s="286"/>
      <c r="GQ22" s="286"/>
      <c r="GR22" s="286"/>
      <c r="GS22" s="286"/>
      <c r="GT22" s="286"/>
      <c r="GU22" s="286"/>
      <c r="GV22" s="286"/>
      <c r="GW22" s="286"/>
      <c r="GX22" s="286"/>
      <c r="GY22" s="286"/>
      <c r="GZ22" s="286"/>
      <c r="HA22" s="286"/>
      <c r="HB22" s="286"/>
      <c r="HC22" s="286"/>
      <c r="HD22" s="286"/>
      <c r="HE22" s="286"/>
      <c r="HF22" s="286"/>
      <c r="HG22" s="286"/>
      <c r="HH22" s="286"/>
      <c r="HI22" s="286"/>
      <c r="HJ22" s="286"/>
      <c r="HK22" s="286"/>
      <c r="HL22" s="286"/>
      <c r="HM22" s="286"/>
      <c r="HN22" s="286"/>
      <c r="HO22" s="286"/>
      <c r="HP22" s="286"/>
      <c r="HQ22" s="286"/>
      <c r="HR22" s="286"/>
      <c r="HS22" s="286"/>
      <c r="HT22" s="286"/>
      <c r="HU22" s="286"/>
      <c r="HV22" s="286"/>
      <c r="HW22" s="286"/>
      <c r="HX22" s="286"/>
      <c r="HY22" s="286"/>
      <c r="HZ22" s="286"/>
      <c r="IA22" s="286"/>
      <c r="IB22" s="286"/>
      <c r="IC22" s="286"/>
      <c r="ID22" s="286"/>
      <c r="IE22" s="286"/>
      <c r="IF22" s="286"/>
      <c r="IG22" s="286"/>
      <c r="IH22" s="286"/>
      <c r="II22" s="286"/>
      <c r="IJ22" s="286"/>
      <c r="IK22" s="286"/>
      <c r="IL22" s="286"/>
      <c r="IM22" s="286"/>
      <c r="IN22" s="286"/>
      <c r="IO22" s="286"/>
      <c r="IP22" s="286"/>
      <c r="IQ22" s="286"/>
      <c r="IR22" s="286"/>
      <c r="IS22" s="286"/>
      <c r="IT22" s="286"/>
      <c r="IU22" s="286"/>
      <c r="IV22" s="286"/>
    </row>
    <row r="23" spans="1:256" ht="16.5" customHeight="1" x14ac:dyDescent="0.2">
      <c r="A23" s="497"/>
      <c r="B23" s="279"/>
      <c r="C23" s="288">
        <v>2</v>
      </c>
      <c r="D23" s="500"/>
      <c r="E23" s="289"/>
      <c r="F23" s="290"/>
      <c r="G23" s="352"/>
      <c r="H23" s="284">
        <v>0</v>
      </c>
      <c r="I23" s="284">
        <f>G23-H23</f>
        <v>0</v>
      </c>
      <c r="J23" s="285">
        <f>I23*F23</f>
        <v>0</v>
      </c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6"/>
      <c r="BU23" s="286"/>
      <c r="BV23" s="286"/>
      <c r="BW23" s="286"/>
      <c r="BX23" s="286"/>
      <c r="BY23" s="286"/>
      <c r="BZ23" s="286"/>
      <c r="CA23" s="286"/>
      <c r="CB23" s="286"/>
      <c r="CC23" s="286"/>
      <c r="CD23" s="286"/>
      <c r="CE23" s="286"/>
      <c r="CF23" s="286"/>
      <c r="CG23" s="286"/>
      <c r="CH23" s="286"/>
      <c r="CI23" s="286"/>
      <c r="CJ23" s="286"/>
      <c r="CK23" s="286"/>
      <c r="CL23" s="286"/>
      <c r="CM23" s="286"/>
      <c r="CN23" s="286"/>
      <c r="CO23" s="286"/>
      <c r="CP23" s="286"/>
      <c r="CQ23" s="286"/>
      <c r="CR23" s="286"/>
      <c r="CS23" s="286"/>
      <c r="CT23" s="286"/>
      <c r="CU23" s="286"/>
      <c r="CV23" s="286"/>
      <c r="CW23" s="286"/>
      <c r="CX23" s="286"/>
      <c r="CY23" s="286"/>
      <c r="CZ23" s="286"/>
      <c r="DA23" s="286"/>
      <c r="DB23" s="286"/>
      <c r="DC23" s="286"/>
      <c r="DD23" s="286"/>
      <c r="DE23" s="286"/>
      <c r="DF23" s="286"/>
      <c r="DG23" s="286"/>
      <c r="DH23" s="286"/>
      <c r="DI23" s="286"/>
      <c r="DJ23" s="286"/>
      <c r="DK23" s="286"/>
      <c r="DL23" s="286"/>
      <c r="DM23" s="286"/>
      <c r="DN23" s="286"/>
      <c r="DO23" s="286"/>
      <c r="DP23" s="286"/>
      <c r="DQ23" s="286"/>
      <c r="DR23" s="286"/>
      <c r="DS23" s="286"/>
      <c r="DT23" s="286"/>
      <c r="DU23" s="286"/>
      <c r="DV23" s="286"/>
      <c r="DW23" s="286"/>
      <c r="DX23" s="286"/>
      <c r="DY23" s="286"/>
      <c r="DZ23" s="286"/>
      <c r="EA23" s="286"/>
      <c r="EB23" s="286"/>
      <c r="EC23" s="286"/>
      <c r="ED23" s="286"/>
      <c r="EE23" s="286"/>
      <c r="EF23" s="286"/>
      <c r="EG23" s="286"/>
      <c r="EH23" s="286"/>
      <c r="EI23" s="286"/>
      <c r="EJ23" s="286"/>
      <c r="EK23" s="286"/>
      <c r="EL23" s="286"/>
      <c r="EM23" s="286"/>
      <c r="EN23" s="286"/>
      <c r="EO23" s="286"/>
      <c r="EP23" s="286"/>
      <c r="EQ23" s="286"/>
      <c r="ER23" s="286"/>
      <c r="ES23" s="286"/>
      <c r="ET23" s="286"/>
      <c r="EU23" s="286"/>
      <c r="EV23" s="286"/>
      <c r="EW23" s="286"/>
      <c r="EX23" s="286"/>
      <c r="EY23" s="286"/>
      <c r="EZ23" s="286"/>
      <c r="FA23" s="286"/>
      <c r="FB23" s="286"/>
      <c r="FC23" s="286"/>
      <c r="FD23" s="286"/>
      <c r="FE23" s="286"/>
      <c r="FF23" s="286"/>
      <c r="FG23" s="286"/>
      <c r="FH23" s="286"/>
      <c r="FI23" s="286"/>
      <c r="FJ23" s="286"/>
      <c r="FK23" s="286"/>
      <c r="FL23" s="286"/>
      <c r="FM23" s="286"/>
      <c r="FN23" s="286"/>
      <c r="FO23" s="286"/>
      <c r="FP23" s="286"/>
      <c r="FQ23" s="286"/>
      <c r="FR23" s="286"/>
      <c r="FS23" s="286"/>
      <c r="FT23" s="286"/>
      <c r="FU23" s="286"/>
      <c r="FV23" s="286"/>
      <c r="FW23" s="286"/>
      <c r="FX23" s="286"/>
      <c r="FY23" s="286"/>
      <c r="FZ23" s="286"/>
      <c r="GA23" s="286"/>
      <c r="GB23" s="286"/>
      <c r="GC23" s="286"/>
      <c r="GD23" s="286"/>
      <c r="GE23" s="286"/>
      <c r="GF23" s="286"/>
      <c r="GG23" s="286"/>
      <c r="GH23" s="286"/>
      <c r="GI23" s="286"/>
      <c r="GJ23" s="286"/>
      <c r="GK23" s="286"/>
      <c r="GL23" s="286"/>
      <c r="GM23" s="286"/>
      <c r="GN23" s="286"/>
      <c r="GO23" s="286"/>
      <c r="GP23" s="286"/>
      <c r="GQ23" s="286"/>
      <c r="GR23" s="286"/>
      <c r="GS23" s="286"/>
      <c r="GT23" s="286"/>
      <c r="GU23" s="286"/>
      <c r="GV23" s="286"/>
      <c r="GW23" s="286"/>
      <c r="GX23" s="286"/>
      <c r="GY23" s="286"/>
      <c r="GZ23" s="286"/>
      <c r="HA23" s="286"/>
      <c r="HB23" s="286"/>
      <c r="HC23" s="286"/>
      <c r="HD23" s="286"/>
      <c r="HE23" s="286"/>
      <c r="HF23" s="286"/>
      <c r="HG23" s="286"/>
      <c r="HH23" s="286"/>
      <c r="HI23" s="286"/>
      <c r="HJ23" s="286"/>
      <c r="HK23" s="286"/>
      <c r="HL23" s="286"/>
      <c r="HM23" s="286"/>
      <c r="HN23" s="286"/>
      <c r="HO23" s="286"/>
      <c r="HP23" s="286"/>
      <c r="HQ23" s="286"/>
      <c r="HR23" s="286"/>
      <c r="HS23" s="286"/>
      <c r="HT23" s="286"/>
      <c r="HU23" s="286"/>
      <c r="HV23" s="286"/>
      <c r="HW23" s="286"/>
      <c r="HX23" s="286"/>
      <c r="HY23" s="286"/>
      <c r="HZ23" s="286"/>
      <c r="IA23" s="286"/>
      <c r="IB23" s="286"/>
      <c r="IC23" s="286"/>
      <c r="ID23" s="286"/>
      <c r="IE23" s="286"/>
      <c r="IF23" s="286"/>
      <c r="IG23" s="286"/>
      <c r="IH23" s="286"/>
      <c r="II23" s="286"/>
      <c r="IJ23" s="286"/>
      <c r="IK23" s="286"/>
      <c r="IL23" s="286"/>
      <c r="IM23" s="286"/>
      <c r="IN23" s="286"/>
      <c r="IO23" s="286"/>
      <c r="IP23" s="286"/>
      <c r="IQ23" s="286"/>
      <c r="IR23" s="286"/>
      <c r="IS23" s="286"/>
      <c r="IT23" s="286"/>
      <c r="IU23" s="286"/>
      <c r="IV23" s="286"/>
    </row>
    <row r="24" spans="1:256" ht="13.5" thickBot="1" x14ac:dyDescent="0.25">
      <c r="A24" s="498"/>
      <c r="B24" s="279"/>
      <c r="C24" s="292">
        <v>3</v>
      </c>
      <c r="D24" s="501"/>
      <c r="E24" s="293"/>
      <c r="F24" s="294"/>
      <c r="G24" s="353"/>
      <c r="H24" s="284"/>
      <c r="I24" s="284"/>
      <c r="J24" s="285">
        <f>F24*G24</f>
        <v>0</v>
      </c>
      <c r="K24" s="286"/>
      <c r="L24" s="286"/>
      <c r="M24" s="286"/>
      <c r="N24" s="286"/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  <c r="CU24" s="286"/>
      <c r="CV24" s="286"/>
      <c r="CW24" s="286"/>
      <c r="CX24" s="286"/>
      <c r="CY24" s="286"/>
      <c r="CZ24" s="286"/>
      <c r="DA24" s="286"/>
      <c r="DB24" s="286"/>
      <c r="DC24" s="286"/>
      <c r="DD24" s="286"/>
      <c r="DE24" s="286"/>
      <c r="DF24" s="286"/>
      <c r="DG24" s="286"/>
      <c r="DH24" s="286"/>
      <c r="DI24" s="286"/>
      <c r="DJ24" s="286"/>
      <c r="DK24" s="286"/>
      <c r="DL24" s="286"/>
      <c r="DM24" s="286"/>
      <c r="DN24" s="286"/>
      <c r="DO24" s="286"/>
      <c r="DP24" s="286"/>
      <c r="DQ24" s="286"/>
      <c r="DR24" s="286"/>
      <c r="DS24" s="286"/>
      <c r="DT24" s="286"/>
      <c r="DU24" s="286"/>
      <c r="DV24" s="286"/>
      <c r="DW24" s="286"/>
      <c r="DX24" s="286"/>
      <c r="DY24" s="286"/>
      <c r="DZ24" s="286"/>
      <c r="EA24" s="286"/>
      <c r="EB24" s="286"/>
      <c r="EC24" s="286"/>
      <c r="ED24" s="286"/>
      <c r="EE24" s="286"/>
      <c r="EF24" s="286"/>
      <c r="EG24" s="286"/>
      <c r="EH24" s="286"/>
      <c r="EI24" s="286"/>
      <c r="EJ24" s="286"/>
      <c r="EK24" s="286"/>
      <c r="EL24" s="286"/>
      <c r="EM24" s="286"/>
      <c r="EN24" s="286"/>
      <c r="EO24" s="286"/>
      <c r="EP24" s="286"/>
      <c r="EQ24" s="286"/>
      <c r="ER24" s="286"/>
      <c r="ES24" s="286"/>
      <c r="ET24" s="286"/>
      <c r="EU24" s="286"/>
      <c r="EV24" s="286"/>
      <c r="EW24" s="286"/>
      <c r="EX24" s="286"/>
      <c r="EY24" s="286"/>
      <c r="EZ24" s="286"/>
      <c r="FA24" s="286"/>
      <c r="FB24" s="286"/>
      <c r="FC24" s="286"/>
      <c r="FD24" s="286"/>
      <c r="FE24" s="286"/>
      <c r="FF24" s="286"/>
      <c r="FG24" s="286"/>
      <c r="FH24" s="286"/>
      <c r="FI24" s="286"/>
      <c r="FJ24" s="286"/>
      <c r="FK24" s="286"/>
      <c r="FL24" s="286"/>
      <c r="FM24" s="286"/>
      <c r="FN24" s="286"/>
      <c r="FO24" s="286"/>
      <c r="FP24" s="286"/>
      <c r="FQ24" s="286"/>
      <c r="FR24" s="286"/>
      <c r="FS24" s="286"/>
      <c r="FT24" s="286"/>
      <c r="FU24" s="286"/>
      <c r="FV24" s="286"/>
      <c r="FW24" s="286"/>
      <c r="FX24" s="286"/>
      <c r="FY24" s="286"/>
      <c r="FZ24" s="286"/>
      <c r="GA24" s="286"/>
      <c r="GB24" s="286"/>
      <c r="GC24" s="286"/>
      <c r="GD24" s="286"/>
      <c r="GE24" s="286"/>
      <c r="GF24" s="286"/>
      <c r="GG24" s="286"/>
      <c r="GH24" s="286"/>
      <c r="GI24" s="286"/>
      <c r="GJ24" s="286"/>
      <c r="GK24" s="286"/>
      <c r="GL24" s="286"/>
      <c r="GM24" s="286"/>
      <c r="GN24" s="286"/>
      <c r="GO24" s="286"/>
      <c r="GP24" s="286"/>
      <c r="GQ24" s="286"/>
      <c r="GR24" s="286"/>
      <c r="GS24" s="286"/>
      <c r="GT24" s="286"/>
      <c r="GU24" s="286"/>
      <c r="GV24" s="286"/>
      <c r="GW24" s="286"/>
      <c r="GX24" s="286"/>
      <c r="GY24" s="286"/>
      <c r="GZ24" s="286"/>
      <c r="HA24" s="286"/>
      <c r="HB24" s="286"/>
      <c r="HC24" s="286"/>
      <c r="HD24" s="286"/>
      <c r="HE24" s="286"/>
      <c r="HF24" s="286"/>
      <c r="HG24" s="286"/>
      <c r="HH24" s="286"/>
      <c r="HI24" s="286"/>
      <c r="HJ24" s="286"/>
      <c r="HK24" s="286"/>
      <c r="HL24" s="286"/>
      <c r="HM24" s="286"/>
      <c r="HN24" s="286"/>
      <c r="HO24" s="286"/>
      <c r="HP24" s="286"/>
      <c r="HQ24" s="286"/>
      <c r="HR24" s="286"/>
      <c r="HS24" s="286"/>
      <c r="HT24" s="286"/>
      <c r="HU24" s="286"/>
      <c r="HV24" s="286"/>
      <c r="HW24" s="286"/>
      <c r="HX24" s="286"/>
      <c r="HY24" s="286"/>
      <c r="HZ24" s="286"/>
      <c r="IA24" s="286"/>
      <c r="IB24" s="286"/>
      <c r="IC24" s="286"/>
      <c r="ID24" s="286"/>
      <c r="IE24" s="286"/>
      <c r="IF24" s="286"/>
      <c r="IG24" s="286"/>
      <c r="IH24" s="286"/>
      <c r="II24" s="286"/>
      <c r="IJ24" s="286"/>
      <c r="IK24" s="286"/>
      <c r="IL24" s="286"/>
      <c r="IM24" s="286"/>
      <c r="IN24" s="286"/>
      <c r="IO24" s="286"/>
      <c r="IP24" s="286"/>
      <c r="IQ24" s="286"/>
      <c r="IR24" s="286"/>
      <c r="IS24" s="286"/>
      <c r="IT24" s="286"/>
      <c r="IU24" s="286"/>
      <c r="IV24" s="286"/>
    </row>
    <row r="25" spans="1:256" ht="13.5" thickBot="1" x14ac:dyDescent="0.25">
      <c r="A25" s="295"/>
      <c r="B25" s="398" t="s">
        <v>430</v>
      </c>
      <c r="C25" s="399"/>
      <c r="D25" s="399"/>
      <c r="E25" s="400"/>
      <c r="F25" s="401"/>
      <c r="G25" s="402"/>
      <c r="H25" s="403"/>
      <c r="I25" s="404"/>
      <c r="J25" s="405">
        <f>J22+J23</f>
        <v>0</v>
      </c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  <c r="CU25" s="286"/>
      <c r="CV25" s="286"/>
      <c r="CW25" s="286"/>
      <c r="CX25" s="286"/>
      <c r="CY25" s="286"/>
      <c r="CZ25" s="286"/>
      <c r="DA25" s="286"/>
      <c r="DB25" s="286"/>
      <c r="DC25" s="286"/>
      <c r="DD25" s="286"/>
      <c r="DE25" s="286"/>
      <c r="DF25" s="286"/>
      <c r="DG25" s="286"/>
      <c r="DH25" s="286"/>
      <c r="DI25" s="286"/>
      <c r="DJ25" s="286"/>
      <c r="DK25" s="286"/>
      <c r="DL25" s="286"/>
      <c r="DM25" s="286"/>
      <c r="DN25" s="286"/>
      <c r="DO25" s="286"/>
      <c r="DP25" s="286"/>
      <c r="DQ25" s="286"/>
      <c r="DR25" s="286"/>
      <c r="DS25" s="286"/>
      <c r="DT25" s="286"/>
      <c r="DU25" s="286"/>
      <c r="DV25" s="286"/>
      <c r="DW25" s="286"/>
      <c r="DX25" s="286"/>
      <c r="DY25" s="286"/>
      <c r="DZ25" s="286"/>
      <c r="EA25" s="286"/>
      <c r="EB25" s="286"/>
      <c r="EC25" s="286"/>
      <c r="ED25" s="286"/>
      <c r="EE25" s="286"/>
      <c r="EF25" s="286"/>
      <c r="EG25" s="286"/>
      <c r="EH25" s="286"/>
      <c r="EI25" s="286"/>
      <c r="EJ25" s="286"/>
      <c r="EK25" s="286"/>
      <c r="EL25" s="286"/>
      <c r="EM25" s="286"/>
      <c r="EN25" s="286"/>
      <c r="EO25" s="286"/>
      <c r="EP25" s="286"/>
      <c r="EQ25" s="286"/>
      <c r="ER25" s="286"/>
      <c r="ES25" s="286"/>
      <c r="ET25" s="286"/>
      <c r="EU25" s="286"/>
      <c r="EV25" s="286"/>
      <c r="EW25" s="286"/>
      <c r="EX25" s="286"/>
      <c r="EY25" s="286"/>
      <c r="EZ25" s="286"/>
      <c r="FA25" s="286"/>
      <c r="FB25" s="286"/>
      <c r="FC25" s="286"/>
      <c r="FD25" s="286"/>
      <c r="FE25" s="286"/>
      <c r="FF25" s="286"/>
      <c r="FG25" s="286"/>
      <c r="FH25" s="286"/>
      <c r="FI25" s="286"/>
      <c r="FJ25" s="286"/>
      <c r="FK25" s="286"/>
      <c r="FL25" s="286"/>
      <c r="FM25" s="286"/>
      <c r="FN25" s="286"/>
      <c r="FO25" s="286"/>
      <c r="FP25" s="286"/>
      <c r="FQ25" s="286"/>
      <c r="FR25" s="286"/>
      <c r="FS25" s="286"/>
      <c r="FT25" s="286"/>
      <c r="FU25" s="286"/>
      <c r="FV25" s="286"/>
      <c r="FW25" s="286"/>
      <c r="FX25" s="286"/>
      <c r="FY25" s="286"/>
      <c r="FZ25" s="286"/>
      <c r="GA25" s="286"/>
      <c r="GB25" s="286"/>
      <c r="GC25" s="286"/>
      <c r="GD25" s="286"/>
      <c r="GE25" s="286"/>
      <c r="GF25" s="286"/>
      <c r="GG25" s="286"/>
      <c r="GH25" s="286"/>
      <c r="GI25" s="286"/>
      <c r="GJ25" s="286"/>
      <c r="GK25" s="286"/>
      <c r="GL25" s="286"/>
      <c r="GM25" s="286"/>
      <c r="GN25" s="286"/>
      <c r="GO25" s="286"/>
      <c r="GP25" s="286"/>
      <c r="GQ25" s="286"/>
      <c r="GR25" s="286"/>
      <c r="GS25" s="286"/>
      <c r="GT25" s="286"/>
      <c r="GU25" s="286"/>
      <c r="GV25" s="286"/>
      <c r="GW25" s="286"/>
      <c r="GX25" s="286"/>
      <c r="GY25" s="286"/>
      <c r="GZ25" s="286"/>
      <c r="HA25" s="286"/>
      <c r="HB25" s="286"/>
      <c r="HC25" s="286"/>
      <c r="HD25" s="286"/>
      <c r="HE25" s="286"/>
      <c r="HF25" s="286"/>
      <c r="HG25" s="286"/>
      <c r="HH25" s="286"/>
      <c r="HI25" s="286"/>
      <c r="HJ25" s="286"/>
      <c r="HK25" s="286"/>
      <c r="HL25" s="286"/>
      <c r="HM25" s="286"/>
      <c r="HN25" s="286"/>
      <c r="HO25" s="286"/>
      <c r="HP25" s="286"/>
      <c r="HQ25" s="286"/>
      <c r="HR25" s="286"/>
      <c r="HS25" s="286"/>
      <c r="HT25" s="286"/>
      <c r="HU25" s="286"/>
      <c r="HV25" s="286"/>
      <c r="HW25" s="286"/>
      <c r="HX25" s="286"/>
      <c r="HY25" s="286"/>
      <c r="HZ25" s="286"/>
      <c r="IA25" s="286"/>
      <c r="IB25" s="286"/>
      <c r="IC25" s="286"/>
      <c r="ID25" s="286"/>
      <c r="IE25" s="286"/>
      <c r="IF25" s="286"/>
      <c r="IG25" s="286"/>
      <c r="IH25" s="286"/>
      <c r="II25" s="286"/>
      <c r="IJ25" s="286"/>
      <c r="IK25" s="286"/>
      <c r="IL25" s="286"/>
      <c r="IM25" s="286"/>
      <c r="IN25" s="286"/>
      <c r="IO25" s="286"/>
      <c r="IP25" s="286"/>
      <c r="IQ25" s="286"/>
      <c r="IR25" s="286"/>
      <c r="IS25" s="286"/>
      <c r="IT25" s="286"/>
      <c r="IU25" s="286"/>
      <c r="IV25" s="286"/>
    </row>
    <row r="26" spans="1:256" ht="13.5" thickBot="1" x14ac:dyDescent="0.25">
      <c r="A26" s="307"/>
      <c r="B26" s="308" t="s">
        <v>139</v>
      </c>
      <c r="C26" s="309"/>
      <c r="D26" s="309"/>
      <c r="E26" s="310"/>
      <c r="F26" s="408">
        <f>F13+F17+F22</f>
        <v>0</v>
      </c>
      <c r="G26" s="310"/>
      <c r="H26" s="311"/>
      <c r="I26" s="311"/>
      <c r="J26" s="312">
        <f>J15+J20+J25</f>
        <v>0</v>
      </c>
    </row>
    <row r="27" spans="1:256" ht="8.25" customHeight="1" x14ac:dyDescent="0.2">
      <c r="A27" s="313"/>
      <c r="F27" s="314"/>
      <c r="J27" s="315"/>
    </row>
    <row r="28" spans="1:256" ht="3.75" customHeight="1" x14ac:dyDescent="0.2">
      <c r="A28" s="316"/>
      <c r="B28" s="409"/>
      <c r="F28" s="314"/>
      <c r="J28" s="315"/>
    </row>
    <row r="29" spans="1:256" ht="15" hidden="1" x14ac:dyDescent="0.2">
      <c r="A29" s="488" t="s">
        <v>432</v>
      </c>
      <c r="B29" s="488"/>
      <c r="C29" s="488"/>
      <c r="D29" s="488"/>
      <c r="E29" s="488"/>
      <c r="F29" s="488"/>
      <c r="G29" s="488"/>
      <c r="H29" s="488"/>
      <c r="I29" s="488"/>
      <c r="J29" s="488"/>
    </row>
    <row r="30" spans="1:256" ht="18" hidden="1" customHeight="1" x14ac:dyDescent="0.2">
      <c r="A30" s="484" t="s">
        <v>433</v>
      </c>
      <c r="B30" s="484"/>
      <c r="C30" s="484"/>
      <c r="D30" s="484"/>
      <c r="E30" s="484"/>
      <c r="F30" s="484"/>
      <c r="G30" s="484"/>
      <c r="H30" s="484"/>
      <c r="I30" s="484"/>
      <c r="J30" s="484"/>
    </row>
    <row r="31" spans="1:256" hidden="1" x14ac:dyDescent="0.2">
      <c r="A31" s="384"/>
      <c r="B31" s="410" t="s">
        <v>434</v>
      </c>
      <c r="C31" s="384"/>
      <c r="D31" s="384"/>
      <c r="E31" s="384"/>
      <c r="F31" s="384"/>
      <c r="G31" s="384"/>
      <c r="H31" s="384"/>
      <c r="I31" s="384"/>
      <c r="J31" s="384"/>
    </row>
    <row r="32" spans="1:256" hidden="1" x14ac:dyDescent="0.2">
      <c r="A32" s="384"/>
      <c r="B32" s="410" t="s">
        <v>435</v>
      </c>
      <c r="C32" s="384"/>
      <c r="D32" s="384"/>
      <c r="E32" s="384"/>
      <c r="F32" s="384"/>
      <c r="G32" s="384"/>
      <c r="H32" s="384"/>
      <c r="I32" s="384"/>
      <c r="J32" s="384"/>
    </row>
    <row r="33" spans="1:256" hidden="1" x14ac:dyDescent="0.2">
      <c r="A33" s="384"/>
      <c r="B33" s="484" t="s">
        <v>436</v>
      </c>
      <c r="C33" s="484"/>
      <c r="D33" s="484"/>
      <c r="E33" s="484"/>
      <c r="F33" s="484"/>
      <c r="G33" s="484"/>
      <c r="H33" s="484"/>
      <c r="I33" s="484"/>
      <c r="J33" s="484"/>
      <c r="K33" s="411"/>
      <c r="L33" s="411"/>
      <c r="M33" s="411"/>
      <c r="N33" s="411"/>
      <c r="O33" s="411"/>
      <c r="P33" s="411"/>
      <c r="Q33" s="411"/>
      <c r="R33" s="411"/>
      <c r="S33" s="411"/>
      <c r="T33" s="411"/>
      <c r="U33" s="411"/>
      <c r="V33" s="411"/>
      <c r="W33" s="411"/>
      <c r="X33" s="411"/>
      <c r="Y33" s="411"/>
      <c r="Z33" s="411"/>
      <c r="AA33" s="411"/>
      <c r="AB33" s="411"/>
      <c r="AC33" s="411"/>
      <c r="AD33" s="411"/>
      <c r="AE33" s="411"/>
      <c r="AF33" s="411"/>
      <c r="AG33" s="411"/>
      <c r="AH33" s="411"/>
      <c r="AI33" s="411"/>
      <c r="AJ33" s="411"/>
      <c r="AK33" s="411"/>
      <c r="AL33" s="411"/>
      <c r="AM33" s="411"/>
      <c r="AN33" s="411"/>
      <c r="AO33" s="411"/>
      <c r="AP33" s="411"/>
      <c r="AQ33" s="411"/>
      <c r="AR33" s="411"/>
      <c r="AS33" s="411"/>
      <c r="AT33" s="411"/>
      <c r="AU33" s="411"/>
      <c r="AV33" s="411"/>
      <c r="AW33" s="411"/>
      <c r="AX33" s="411"/>
      <c r="AY33" s="411"/>
      <c r="AZ33" s="411"/>
      <c r="BA33" s="411"/>
      <c r="BB33" s="411"/>
      <c r="BC33" s="411"/>
      <c r="BD33" s="411"/>
      <c r="BE33" s="411"/>
      <c r="BF33" s="411"/>
      <c r="BG33" s="411"/>
      <c r="BH33" s="411"/>
      <c r="BI33" s="411"/>
      <c r="BJ33" s="411"/>
      <c r="BK33" s="411"/>
      <c r="BL33" s="411"/>
      <c r="BM33" s="411"/>
      <c r="BN33" s="411"/>
      <c r="BO33" s="411"/>
      <c r="BP33" s="411"/>
      <c r="BQ33" s="411"/>
      <c r="BR33" s="411"/>
      <c r="BS33" s="411"/>
      <c r="BT33" s="411"/>
      <c r="BU33" s="411"/>
      <c r="BV33" s="411"/>
      <c r="BW33" s="411"/>
      <c r="BX33" s="411"/>
      <c r="BY33" s="411"/>
      <c r="BZ33" s="411"/>
      <c r="CA33" s="411"/>
      <c r="CB33" s="411"/>
      <c r="CC33" s="411"/>
      <c r="CD33" s="411"/>
      <c r="CE33" s="411"/>
      <c r="CF33" s="411"/>
      <c r="CG33" s="411"/>
      <c r="CH33" s="411"/>
      <c r="CI33" s="411"/>
      <c r="CJ33" s="411"/>
      <c r="CK33" s="411"/>
      <c r="CL33" s="411"/>
      <c r="CM33" s="411"/>
      <c r="CN33" s="411"/>
      <c r="CO33" s="411"/>
      <c r="CP33" s="411"/>
      <c r="CQ33" s="411"/>
      <c r="CR33" s="411"/>
      <c r="CS33" s="411"/>
      <c r="CT33" s="411"/>
      <c r="CU33" s="411"/>
      <c r="CV33" s="411"/>
      <c r="CW33" s="411"/>
      <c r="CX33" s="411"/>
      <c r="CY33" s="411"/>
      <c r="CZ33" s="411"/>
      <c r="DA33" s="411"/>
      <c r="DB33" s="411"/>
      <c r="DC33" s="411"/>
      <c r="DD33" s="411"/>
      <c r="DE33" s="411"/>
      <c r="DF33" s="411"/>
      <c r="DG33" s="411"/>
      <c r="DH33" s="411"/>
      <c r="DI33" s="411"/>
      <c r="DJ33" s="411"/>
      <c r="DK33" s="411"/>
      <c r="DL33" s="411"/>
      <c r="DM33" s="411"/>
      <c r="DN33" s="411"/>
      <c r="DO33" s="411"/>
      <c r="DP33" s="411"/>
      <c r="DQ33" s="411"/>
      <c r="DR33" s="411"/>
      <c r="DS33" s="411"/>
      <c r="DT33" s="411"/>
      <c r="DU33" s="411"/>
      <c r="DV33" s="411"/>
      <c r="DW33" s="411"/>
      <c r="DX33" s="411"/>
      <c r="DY33" s="411"/>
      <c r="DZ33" s="411"/>
      <c r="EA33" s="411"/>
      <c r="EB33" s="411"/>
      <c r="EC33" s="411"/>
      <c r="ED33" s="411"/>
      <c r="EE33" s="411"/>
      <c r="EF33" s="411"/>
      <c r="EG33" s="411"/>
      <c r="EH33" s="411"/>
      <c r="EI33" s="411"/>
      <c r="EJ33" s="411"/>
      <c r="EK33" s="411"/>
      <c r="EL33" s="411"/>
      <c r="EM33" s="411"/>
      <c r="EN33" s="411"/>
      <c r="EO33" s="411"/>
      <c r="EP33" s="411"/>
      <c r="EQ33" s="411"/>
      <c r="ER33" s="411"/>
      <c r="ES33" s="411"/>
      <c r="ET33" s="411"/>
      <c r="EU33" s="411"/>
      <c r="EV33" s="411"/>
      <c r="EW33" s="411"/>
      <c r="EX33" s="411"/>
      <c r="EY33" s="411"/>
      <c r="EZ33" s="411"/>
      <c r="FA33" s="411"/>
      <c r="FB33" s="411"/>
      <c r="FC33" s="411"/>
      <c r="FD33" s="411"/>
      <c r="FE33" s="411"/>
      <c r="FF33" s="411"/>
      <c r="FG33" s="411"/>
      <c r="FH33" s="411"/>
      <c r="FI33" s="411"/>
      <c r="FJ33" s="411"/>
      <c r="FK33" s="411"/>
      <c r="FL33" s="411"/>
      <c r="FM33" s="411"/>
      <c r="FN33" s="411"/>
      <c r="FO33" s="411"/>
      <c r="FP33" s="411"/>
      <c r="FQ33" s="411"/>
      <c r="FR33" s="411"/>
      <c r="FS33" s="411"/>
      <c r="FT33" s="411"/>
      <c r="FU33" s="411"/>
      <c r="FV33" s="411"/>
      <c r="FW33" s="411"/>
      <c r="FX33" s="411"/>
      <c r="FY33" s="411"/>
      <c r="FZ33" s="411"/>
      <c r="GA33" s="411"/>
      <c r="GB33" s="411"/>
      <c r="GC33" s="411"/>
      <c r="GD33" s="411"/>
      <c r="GE33" s="411"/>
      <c r="GF33" s="411"/>
      <c r="GG33" s="411"/>
      <c r="GH33" s="411"/>
      <c r="GI33" s="411"/>
      <c r="GJ33" s="411"/>
      <c r="GK33" s="411"/>
      <c r="GL33" s="411"/>
      <c r="GM33" s="411"/>
      <c r="GN33" s="411"/>
      <c r="GO33" s="411"/>
      <c r="GP33" s="411"/>
      <c r="GQ33" s="411"/>
      <c r="GR33" s="411"/>
      <c r="GS33" s="411"/>
      <c r="GT33" s="411"/>
      <c r="GU33" s="411"/>
      <c r="GV33" s="411"/>
      <c r="GW33" s="411"/>
      <c r="GX33" s="411"/>
      <c r="GY33" s="411"/>
      <c r="GZ33" s="411"/>
      <c r="HA33" s="411"/>
      <c r="HB33" s="411"/>
      <c r="HC33" s="411"/>
      <c r="HD33" s="411"/>
      <c r="HE33" s="411"/>
      <c r="HF33" s="411"/>
      <c r="HG33" s="411"/>
      <c r="HH33" s="411"/>
      <c r="HI33" s="411"/>
      <c r="HJ33" s="411"/>
      <c r="HK33" s="411"/>
      <c r="HL33" s="411"/>
      <c r="HM33" s="411"/>
      <c r="HN33" s="411"/>
      <c r="HO33" s="411"/>
      <c r="HP33" s="411"/>
      <c r="HQ33" s="411"/>
      <c r="HR33" s="411"/>
      <c r="HS33" s="411"/>
      <c r="HT33" s="411"/>
      <c r="HU33" s="411"/>
      <c r="HV33" s="411"/>
      <c r="HW33" s="411"/>
      <c r="HX33" s="411"/>
      <c r="HY33" s="411"/>
      <c r="HZ33" s="411"/>
      <c r="IA33" s="411"/>
      <c r="IB33" s="411"/>
      <c r="IC33" s="411"/>
      <c r="ID33" s="411"/>
      <c r="IE33" s="411"/>
      <c r="IF33" s="411"/>
      <c r="IG33" s="411"/>
      <c r="IH33" s="411"/>
      <c r="II33" s="411"/>
      <c r="IJ33" s="411"/>
      <c r="IK33" s="411"/>
      <c r="IL33" s="411"/>
      <c r="IM33" s="411"/>
      <c r="IN33" s="411"/>
      <c r="IO33" s="411"/>
      <c r="IP33" s="411"/>
      <c r="IQ33" s="411"/>
      <c r="IR33" s="411"/>
      <c r="IS33" s="411"/>
      <c r="IT33" s="411"/>
      <c r="IU33" s="411"/>
      <c r="IV33" s="411"/>
    </row>
    <row r="34" spans="1:256" hidden="1" x14ac:dyDescent="0.2">
      <c r="A34" s="384"/>
      <c r="B34" s="484" t="s">
        <v>437</v>
      </c>
      <c r="C34" s="484"/>
      <c r="D34" s="484"/>
      <c r="E34" s="484"/>
      <c r="F34" s="484"/>
      <c r="G34" s="484"/>
      <c r="H34" s="484"/>
      <c r="I34" s="484"/>
      <c r="J34" s="484"/>
      <c r="K34" s="411"/>
      <c r="L34" s="411"/>
      <c r="M34" s="411"/>
      <c r="N34" s="411"/>
      <c r="O34" s="411"/>
      <c r="P34" s="411"/>
      <c r="Q34" s="411"/>
      <c r="R34" s="411"/>
      <c r="S34" s="411"/>
      <c r="T34" s="411"/>
      <c r="U34" s="411"/>
      <c r="V34" s="411"/>
      <c r="W34" s="411"/>
      <c r="X34" s="411"/>
      <c r="Y34" s="411"/>
      <c r="Z34" s="411"/>
      <c r="AA34" s="411"/>
      <c r="AB34" s="411"/>
      <c r="AC34" s="411"/>
      <c r="AD34" s="411"/>
      <c r="AE34" s="411"/>
      <c r="AF34" s="411"/>
      <c r="AG34" s="411"/>
      <c r="AH34" s="411"/>
      <c r="AI34" s="411"/>
      <c r="AJ34" s="411"/>
      <c r="AK34" s="411"/>
      <c r="AL34" s="411"/>
      <c r="AM34" s="411"/>
      <c r="AN34" s="411"/>
      <c r="AO34" s="411"/>
      <c r="AP34" s="411"/>
      <c r="AQ34" s="411"/>
      <c r="AR34" s="411"/>
      <c r="AS34" s="411"/>
      <c r="AT34" s="411"/>
      <c r="AU34" s="411"/>
      <c r="AV34" s="411"/>
      <c r="AW34" s="411"/>
      <c r="AX34" s="411"/>
      <c r="AY34" s="411"/>
      <c r="AZ34" s="411"/>
      <c r="BA34" s="411"/>
      <c r="BB34" s="411"/>
      <c r="BC34" s="411"/>
      <c r="BD34" s="411"/>
      <c r="BE34" s="411"/>
      <c r="BF34" s="411"/>
      <c r="BG34" s="411"/>
      <c r="BH34" s="411"/>
      <c r="BI34" s="411"/>
      <c r="BJ34" s="411"/>
      <c r="BK34" s="411"/>
      <c r="BL34" s="411"/>
      <c r="BM34" s="411"/>
      <c r="BN34" s="411"/>
      <c r="BO34" s="411"/>
      <c r="BP34" s="411"/>
      <c r="BQ34" s="411"/>
      <c r="BR34" s="411"/>
      <c r="BS34" s="411"/>
      <c r="BT34" s="411"/>
      <c r="BU34" s="411"/>
      <c r="BV34" s="411"/>
      <c r="BW34" s="411"/>
      <c r="BX34" s="411"/>
      <c r="BY34" s="411"/>
      <c r="BZ34" s="411"/>
      <c r="CA34" s="411"/>
      <c r="CB34" s="411"/>
      <c r="CC34" s="411"/>
      <c r="CD34" s="411"/>
      <c r="CE34" s="411"/>
      <c r="CF34" s="411"/>
      <c r="CG34" s="411"/>
      <c r="CH34" s="411"/>
      <c r="CI34" s="411"/>
      <c r="CJ34" s="411"/>
      <c r="CK34" s="411"/>
      <c r="CL34" s="411"/>
      <c r="CM34" s="411"/>
      <c r="CN34" s="411"/>
      <c r="CO34" s="411"/>
      <c r="CP34" s="411"/>
      <c r="CQ34" s="411"/>
      <c r="CR34" s="411"/>
      <c r="CS34" s="411"/>
      <c r="CT34" s="411"/>
      <c r="CU34" s="411"/>
      <c r="CV34" s="411"/>
      <c r="CW34" s="411"/>
      <c r="CX34" s="411"/>
      <c r="CY34" s="411"/>
      <c r="CZ34" s="411"/>
      <c r="DA34" s="411"/>
      <c r="DB34" s="411"/>
      <c r="DC34" s="411"/>
      <c r="DD34" s="411"/>
      <c r="DE34" s="411"/>
      <c r="DF34" s="411"/>
      <c r="DG34" s="411"/>
      <c r="DH34" s="411"/>
      <c r="DI34" s="411"/>
      <c r="DJ34" s="411"/>
      <c r="DK34" s="411"/>
      <c r="DL34" s="411"/>
      <c r="DM34" s="411"/>
      <c r="DN34" s="411"/>
      <c r="DO34" s="411"/>
      <c r="DP34" s="411"/>
      <c r="DQ34" s="411"/>
      <c r="DR34" s="411"/>
      <c r="DS34" s="411"/>
      <c r="DT34" s="411"/>
      <c r="DU34" s="411"/>
      <c r="DV34" s="411"/>
      <c r="DW34" s="411"/>
      <c r="DX34" s="411"/>
      <c r="DY34" s="411"/>
      <c r="DZ34" s="411"/>
      <c r="EA34" s="411"/>
      <c r="EB34" s="411"/>
      <c r="EC34" s="411"/>
      <c r="ED34" s="411"/>
      <c r="EE34" s="411"/>
      <c r="EF34" s="411"/>
      <c r="EG34" s="411"/>
      <c r="EH34" s="411"/>
      <c r="EI34" s="411"/>
      <c r="EJ34" s="411"/>
      <c r="EK34" s="411"/>
      <c r="EL34" s="411"/>
      <c r="EM34" s="411"/>
      <c r="EN34" s="411"/>
      <c r="EO34" s="411"/>
      <c r="EP34" s="411"/>
      <c r="EQ34" s="411"/>
      <c r="ER34" s="411"/>
      <c r="ES34" s="411"/>
      <c r="ET34" s="411"/>
      <c r="EU34" s="411"/>
      <c r="EV34" s="411"/>
      <c r="EW34" s="411"/>
      <c r="EX34" s="411"/>
      <c r="EY34" s="411"/>
      <c r="EZ34" s="411"/>
      <c r="FA34" s="411"/>
      <c r="FB34" s="411"/>
      <c r="FC34" s="411"/>
      <c r="FD34" s="411"/>
      <c r="FE34" s="411"/>
      <c r="FF34" s="411"/>
      <c r="FG34" s="411"/>
      <c r="FH34" s="411"/>
      <c r="FI34" s="411"/>
      <c r="FJ34" s="411"/>
      <c r="FK34" s="411"/>
      <c r="FL34" s="411"/>
      <c r="FM34" s="411"/>
      <c r="FN34" s="411"/>
      <c r="FO34" s="411"/>
      <c r="FP34" s="411"/>
      <c r="FQ34" s="411"/>
      <c r="FR34" s="411"/>
      <c r="FS34" s="411"/>
      <c r="FT34" s="411"/>
      <c r="FU34" s="411"/>
      <c r="FV34" s="411"/>
      <c r="FW34" s="411"/>
      <c r="FX34" s="411"/>
      <c r="FY34" s="411"/>
      <c r="FZ34" s="411"/>
      <c r="GA34" s="411"/>
      <c r="GB34" s="411"/>
      <c r="GC34" s="411"/>
      <c r="GD34" s="411"/>
      <c r="GE34" s="411"/>
      <c r="GF34" s="411"/>
      <c r="GG34" s="411"/>
      <c r="GH34" s="411"/>
      <c r="GI34" s="411"/>
      <c r="GJ34" s="411"/>
      <c r="GK34" s="411"/>
      <c r="GL34" s="411"/>
      <c r="GM34" s="411"/>
      <c r="GN34" s="411"/>
      <c r="GO34" s="411"/>
      <c r="GP34" s="411"/>
      <c r="GQ34" s="411"/>
      <c r="GR34" s="411"/>
      <c r="GS34" s="411"/>
      <c r="GT34" s="411"/>
      <c r="GU34" s="411"/>
      <c r="GV34" s="411"/>
      <c r="GW34" s="411"/>
      <c r="GX34" s="411"/>
      <c r="GY34" s="411"/>
      <c r="GZ34" s="411"/>
      <c r="HA34" s="411"/>
      <c r="HB34" s="411"/>
      <c r="HC34" s="411"/>
      <c r="HD34" s="411"/>
      <c r="HE34" s="411"/>
      <c r="HF34" s="411"/>
      <c r="HG34" s="411"/>
      <c r="HH34" s="411"/>
      <c r="HI34" s="411"/>
      <c r="HJ34" s="411"/>
      <c r="HK34" s="411"/>
      <c r="HL34" s="411"/>
      <c r="HM34" s="411"/>
      <c r="HN34" s="411"/>
      <c r="HO34" s="411"/>
      <c r="HP34" s="411"/>
      <c r="HQ34" s="411"/>
      <c r="HR34" s="411"/>
      <c r="HS34" s="411"/>
      <c r="HT34" s="411"/>
      <c r="HU34" s="411"/>
      <c r="HV34" s="411"/>
      <c r="HW34" s="411"/>
      <c r="HX34" s="411"/>
      <c r="HY34" s="411"/>
      <c r="HZ34" s="411"/>
      <c r="IA34" s="411"/>
      <c r="IB34" s="411"/>
      <c r="IC34" s="411"/>
      <c r="ID34" s="411"/>
      <c r="IE34" s="411"/>
      <c r="IF34" s="411"/>
      <c r="IG34" s="411"/>
      <c r="IH34" s="411"/>
      <c r="II34" s="411"/>
      <c r="IJ34" s="411"/>
      <c r="IK34" s="411"/>
      <c r="IL34" s="411"/>
      <c r="IM34" s="411"/>
      <c r="IN34" s="411"/>
      <c r="IO34" s="411"/>
      <c r="IP34" s="411"/>
      <c r="IQ34" s="411"/>
      <c r="IR34" s="411"/>
      <c r="IS34" s="411"/>
      <c r="IT34" s="411"/>
      <c r="IU34" s="411"/>
      <c r="IV34" s="411"/>
    </row>
    <row r="35" spans="1:256" ht="33" hidden="1" customHeight="1" x14ac:dyDescent="0.2">
      <c r="A35" s="484" t="s">
        <v>438</v>
      </c>
      <c r="B35" s="484"/>
      <c r="C35" s="484"/>
      <c r="D35" s="484"/>
      <c r="E35" s="484"/>
      <c r="F35" s="484"/>
      <c r="G35" s="484"/>
      <c r="H35" s="484"/>
      <c r="I35" s="484"/>
      <c r="J35" s="484"/>
    </row>
    <row r="36" spans="1:256" hidden="1" x14ac:dyDescent="0.2">
      <c r="A36" s="384"/>
      <c r="B36" s="410" t="s">
        <v>434</v>
      </c>
      <c r="C36" s="384"/>
      <c r="D36" s="384"/>
      <c r="E36" s="384"/>
      <c r="F36" s="384"/>
      <c r="G36" s="384"/>
      <c r="H36" s="384"/>
      <c r="I36" s="384"/>
      <c r="J36" s="384"/>
    </row>
    <row r="37" spans="1:256" hidden="1" x14ac:dyDescent="0.2">
      <c r="A37" s="384"/>
      <c r="B37" s="484" t="s">
        <v>439</v>
      </c>
      <c r="C37" s="484"/>
      <c r="D37" s="484"/>
      <c r="E37" s="484"/>
      <c r="F37" s="484"/>
      <c r="G37" s="484"/>
      <c r="H37" s="484"/>
      <c r="I37" s="484"/>
      <c r="J37" s="484"/>
      <c r="K37" s="411"/>
      <c r="L37" s="411"/>
      <c r="M37" s="411"/>
      <c r="N37" s="411"/>
      <c r="O37" s="411"/>
      <c r="P37" s="411"/>
      <c r="Q37" s="411"/>
      <c r="R37" s="411"/>
      <c r="S37" s="411"/>
      <c r="T37" s="411"/>
      <c r="U37" s="411"/>
      <c r="V37" s="411"/>
      <c r="W37" s="411"/>
      <c r="X37" s="411"/>
      <c r="Y37" s="411"/>
      <c r="Z37" s="411"/>
      <c r="AA37" s="411"/>
      <c r="AB37" s="411"/>
      <c r="AC37" s="411"/>
      <c r="AD37" s="411"/>
      <c r="AE37" s="411"/>
      <c r="AF37" s="411"/>
      <c r="AG37" s="411"/>
      <c r="AH37" s="411"/>
      <c r="AI37" s="411"/>
      <c r="AJ37" s="411"/>
      <c r="AK37" s="411"/>
      <c r="AL37" s="411"/>
      <c r="AM37" s="411"/>
      <c r="AN37" s="411"/>
      <c r="AO37" s="411"/>
      <c r="AP37" s="411"/>
      <c r="AQ37" s="411"/>
      <c r="AR37" s="411"/>
      <c r="AS37" s="411"/>
      <c r="AT37" s="411"/>
      <c r="AU37" s="411"/>
      <c r="AV37" s="411"/>
      <c r="AW37" s="411"/>
      <c r="AX37" s="411"/>
      <c r="AY37" s="411"/>
      <c r="AZ37" s="411"/>
      <c r="BA37" s="411"/>
      <c r="BB37" s="411"/>
      <c r="BC37" s="411"/>
      <c r="BD37" s="411"/>
      <c r="BE37" s="411"/>
      <c r="BF37" s="411"/>
      <c r="BG37" s="411"/>
      <c r="BH37" s="411"/>
      <c r="BI37" s="411"/>
      <c r="BJ37" s="411"/>
      <c r="BK37" s="411"/>
      <c r="BL37" s="411"/>
      <c r="BM37" s="411"/>
      <c r="BN37" s="411"/>
      <c r="BO37" s="411"/>
      <c r="BP37" s="411"/>
      <c r="BQ37" s="411"/>
      <c r="BR37" s="411"/>
      <c r="BS37" s="411"/>
      <c r="BT37" s="411"/>
      <c r="BU37" s="411"/>
      <c r="BV37" s="411"/>
      <c r="BW37" s="411"/>
      <c r="BX37" s="411"/>
      <c r="BY37" s="411"/>
      <c r="BZ37" s="411"/>
      <c r="CA37" s="411"/>
      <c r="CB37" s="411"/>
      <c r="CC37" s="411"/>
      <c r="CD37" s="411"/>
      <c r="CE37" s="411"/>
      <c r="CF37" s="411"/>
      <c r="CG37" s="411"/>
      <c r="CH37" s="411"/>
      <c r="CI37" s="411"/>
      <c r="CJ37" s="411"/>
      <c r="CK37" s="411"/>
      <c r="CL37" s="411"/>
      <c r="CM37" s="411"/>
      <c r="CN37" s="411"/>
      <c r="CO37" s="411"/>
      <c r="CP37" s="411"/>
      <c r="CQ37" s="411"/>
      <c r="CR37" s="411"/>
      <c r="CS37" s="411"/>
      <c r="CT37" s="411"/>
      <c r="CU37" s="411"/>
      <c r="CV37" s="411"/>
      <c r="CW37" s="411"/>
      <c r="CX37" s="411"/>
      <c r="CY37" s="411"/>
      <c r="CZ37" s="411"/>
      <c r="DA37" s="411"/>
      <c r="DB37" s="411"/>
      <c r="DC37" s="411"/>
      <c r="DD37" s="411"/>
      <c r="DE37" s="411"/>
      <c r="DF37" s="411"/>
      <c r="DG37" s="411"/>
      <c r="DH37" s="411"/>
      <c r="DI37" s="411"/>
      <c r="DJ37" s="411"/>
      <c r="DK37" s="411"/>
      <c r="DL37" s="411"/>
      <c r="DM37" s="411"/>
      <c r="DN37" s="411"/>
      <c r="DO37" s="411"/>
      <c r="DP37" s="411"/>
      <c r="DQ37" s="411"/>
      <c r="DR37" s="411"/>
      <c r="DS37" s="411"/>
      <c r="DT37" s="411"/>
      <c r="DU37" s="411"/>
      <c r="DV37" s="411"/>
      <c r="DW37" s="411"/>
      <c r="DX37" s="411"/>
      <c r="DY37" s="411"/>
      <c r="DZ37" s="411"/>
      <c r="EA37" s="411"/>
      <c r="EB37" s="411"/>
      <c r="EC37" s="411"/>
      <c r="ED37" s="411"/>
      <c r="EE37" s="411"/>
      <c r="EF37" s="411"/>
      <c r="EG37" s="411"/>
      <c r="EH37" s="411"/>
      <c r="EI37" s="411"/>
      <c r="EJ37" s="411"/>
      <c r="EK37" s="411"/>
      <c r="EL37" s="411"/>
      <c r="EM37" s="411"/>
      <c r="EN37" s="411"/>
      <c r="EO37" s="411"/>
      <c r="EP37" s="411"/>
      <c r="EQ37" s="411"/>
      <c r="ER37" s="411"/>
      <c r="ES37" s="411"/>
      <c r="ET37" s="411"/>
      <c r="EU37" s="411"/>
      <c r="EV37" s="411"/>
      <c r="EW37" s="411"/>
      <c r="EX37" s="411"/>
      <c r="EY37" s="411"/>
      <c r="EZ37" s="411"/>
      <c r="FA37" s="411"/>
      <c r="FB37" s="411"/>
      <c r="FC37" s="411"/>
      <c r="FD37" s="411"/>
      <c r="FE37" s="411"/>
      <c r="FF37" s="411"/>
      <c r="FG37" s="411"/>
      <c r="FH37" s="411"/>
      <c r="FI37" s="411"/>
      <c r="FJ37" s="411"/>
      <c r="FK37" s="411"/>
      <c r="FL37" s="411"/>
      <c r="FM37" s="411"/>
      <c r="FN37" s="411"/>
      <c r="FO37" s="411"/>
      <c r="FP37" s="411"/>
      <c r="FQ37" s="411"/>
      <c r="FR37" s="411"/>
      <c r="FS37" s="411"/>
      <c r="FT37" s="411"/>
      <c r="FU37" s="411"/>
      <c r="FV37" s="411"/>
      <c r="FW37" s="411"/>
      <c r="FX37" s="411"/>
      <c r="FY37" s="411"/>
      <c r="FZ37" s="411"/>
      <c r="GA37" s="411"/>
      <c r="GB37" s="411"/>
      <c r="GC37" s="411"/>
      <c r="GD37" s="411"/>
      <c r="GE37" s="411"/>
      <c r="GF37" s="411"/>
      <c r="GG37" s="411"/>
      <c r="GH37" s="411"/>
      <c r="GI37" s="411"/>
      <c r="GJ37" s="411"/>
      <c r="GK37" s="411"/>
      <c r="GL37" s="411"/>
      <c r="GM37" s="411"/>
      <c r="GN37" s="411"/>
      <c r="GO37" s="411"/>
      <c r="GP37" s="411"/>
      <c r="GQ37" s="411"/>
      <c r="GR37" s="411"/>
      <c r="GS37" s="411"/>
      <c r="GT37" s="411"/>
      <c r="GU37" s="411"/>
      <c r="GV37" s="411"/>
      <c r="GW37" s="411"/>
      <c r="GX37" s="411"/>
      <c r="GY37" s="411"/>
      <c r="GZ37" s="411"/>
      <c r="HA37" s="411"/>
      <c r="HB37" s="411"/>
      <c r="HC37" s="411"/>
      <c r="HD37" s="411"/>
      <c r="HE37" s="411"/>
      <c r="HF37" s="411"/>
      <c r="HG37" s="411"/>
      <c r="HH37" s="411"/>
      <c r="HI37" s="411"/>
      <c r="HJ37" s="411"/>
      <c r="HK37" s="411"/>
      <c r="HL37" s="411"/>
      <c r="HM37" s="411"/>
      <c r="HN37" s="411"/>
      <c r="HO37" s="411"/>
      <c r="HP37" s="411"/>
      <c r="HQ37" s="411"/>
      <c r="HR37" s="411"/>
      <c r="HS37" s="411"/>
      <c r="HT37" s="411"/>
      <c r="HU37" s="411"/>
      <c r="HV37" s="411"/>
      <c r="HW37" s="411"/>
      <c r="HX37" s="411"/>
      <c r="HY37" s="411"/>
      <c r="HZ37" s="411"/>
      <c r="IA37" s="411"/>
      <c r="IB37" s="411"/>
      <c r="IC37" s="411"/>
      <c r="ID37" s="411"/>
      <c r="IE37" s="411"/>
      <c r="IF37" s="411"/>
      <c r="IG37" s="411"/>
      <c r="IH37" s="411"/>
      <c r="II37" s="411"/>
      <c r="IJ37" s="411"/>
      <c r="IK37" s="411"/>
      <c r="IL37" s="411"/>
      <c r="IM37" s="411"/>
      <c r="IN37" s="411"/>
      <c r="IO37" s="411"/>
      <c r="IP37" s="411"/>
      <c r="IQ37" s="411"/>
      <c r="IR37" s="411"/>
      <c r="IS37" s="411"/>
      <c r="IT37" s="411"/>
      <c r="IU37" s="411"/>
      <c r="IV37" s="411"/>
    </row>
    <row r="38" spans="1:256" hidden="1" x14ac:dyDescent="0.2">
      <c r="A38" s="384"/>
      <c r="B38" s="484" t="s">
        <v>440</v>
      </c>
      <c r="C38" s="484"/>
      <c r="D38" s="484"/>
      <c r="E38" s="484"/>
      <c r="F38" s="484"/>
      <c r="G38" s="484"/>
      <c r="H38" s="484"/>
      <c r="I38" s="484"/>
      <c r="J38" s="484"/>
      <c r="K38" s="411"/>
      <c r="L38" s="411"/>
      <c r="M38" s="411"/>
      <c r="N38" s="411"/>
      <c r="O38" s="411"/>
      <c r="P38" s="411"/>
      <c r="Q38" s="411"/>
      <c r="R38" s="411"/>
      <c r="S38" s="411"/>
      <c r="T38" s="411"/>
      <c r="U38" s="411"/>
      <c r="V38" s="411"/>
      <c r="W38" s="411"/>
      <c r="X38" s="411"/>
      <c r="Y38" s="411"/>
      <c r="Z38" s="411"/>
      <c r="AA38" s="411"/>
      <c r="AB38" s="411"/>
      <c r="AC38" s="411"/>
      <c r="AD38" s="411"/>
      <c r="AE38" s="411"/>
      <c r="AF38" s="411"/>
      <c r="AG38" s="411"/>
      <c r="AH38" s="411"/>
      <c r="AI38" s="411"/>
      <c r="AJ38" s="411"/>
      <c r="AK38" s="411"/>
      <c r="AL38" s="411"/>
      <c r="AM38" s="411"/>
      <c r="AN38" s="411"/>
      <c r="AO38" s="411"/>
      <c r="AP38" s="411"/>
      <c r="AQ38" s="411"/>
      <c r="AR38" s="411"/>
      <c r="AS38" s="411"/>
      <c r="AT38" s="411"/>
      <c r="AU38" s="411"/>
      <c r="AV38" s="411"/>
      <c r="AW38" s="411"/>
      <c r="AX38" s="411"/>
      <c r="AY38" s="411"/>
      <c r="AZ38" s="411"/>
      <c r="BA38" s="411"/>
      <c r="BB38" s="411"/>
      <c r="BC38" s="411"/>
      <c r="BD38" s="411"/>
      <c r="BE38" s="411"/>
      <c r="BF38" s="411"/>
      <c r="BG38" s="411"/>
      <c r="BH38" s="411"/>
      <c r="BI38" s="411"/>
      <c r="BJ38" s="411"/>
      <c r="BK38" s="411"/>
      <c r="BL38" s="411"/>
      <c r="BM38" s="411"/>
      <c r="BN38" s="411"/>
      <c r="BO38" s="411"/>
      <c r="BP38" s="411"/>
      <c r="BQ38" s="411"/>
      <c r="BR38" s="411"/>
      <c r="BS38" s="411"/>
      <c r="BT38" s="411"/>
      <c r="BU38" s="411"/>
      <c r="BV38" s="411"/>
      <c r="BW38" s="411"/>
      <c r="BX38" s="411"/>
      <c r="BY38" s="411"/>
      <c r="BZ38" s="411"/>
      <c r="CA38" s="411"/>
      <c r="CB38" s="411"/>
      <c r="CC38" s="411"/>
      <c r="CD38" s="411"/>
      <c r="CE38" s="411"/>
      <c r="CF38" s="411"/>
      <c r="CG38" s="411"/>
      <c r="CH38" s="411"/>
      <c r="CI38" s="411"/>
      <c r="CJ38" s="411"/>
      <c r="CK38" s="411"/>
      <c r="CL38" s="411"/>
      <c r="CM38" s="411"/>
      <c r="CN38" s="411"/>
      <c r="CO38" s="411"/>
      <c r="CP38" s="411"/>
      <c r="CQ38" s="411"/>
      <c r="CR38" s="411"/>
      <c r="CS38" s="411"/>
      <c r="CT38" s="411"/>
      <c r="CU38" s="411"/>
      <c r="CV38" s="411"/>
      <c r="CW38" s="411"/>
      <c r="CX38" s="411"/>
      <c r="CY38" s="411"/>
      <c r="CZ38" s="411"/>
      <c r="DA38" s="411"/>
      <c r="DB38" s="411"/>
      <c r="DC38" s="411"/>
      <c r="DD38" s="411"/>
      <c r="DE38" s="411"/>
      <c r="DF38" s="411"/>
      <c r="DG38" s="411"/>
      <c r="DH38" s="411"/>
      <c r="DI38" s="411"/>
      <c r="DJ38" s="411"/>
      <c r="DK38" s="411"/>
      <c r="DL38" s="411"/>
      <c r="DM38" s="411"/>
      <c r="DN38" s="411"/>
      <c r="DO38" s="411"/>
      <c r="DP38" s="411"/>
      <c r="DQ38" s="411"/>
      <c r="DR38" s="411"/>
      <c r="DS38" s="411"/>
      <c r="DT38" s="411"/>
      <c r="DU38" s="411"/>
      <c r="DV38" s="411"/>
      <c r="DW38" s="411"/>
      <c r="DX38" s="411"/>
      <c r="DY38" s="411"/>
      <c r="DZ38" s="411"/>
      <c r="EA38" s="411"/>
      <c r="EB38" s="411"/>
      <c r="EC38" s="411"/>
      <c r="ED38" s="411"/>
      <c r="EE38" s="411"/>
      <c r="EF38" s="411"/>
      <c r="EG38" s="411"/>
      <c r="EH38" s="411"/>
      <c r="EI38" s="411"/>
      <c r="EJ38" s="411"/>
      <c r="EK38" s="411"/>
      <c r="EL38" s="411"/>
      <c r="EM38" s="411"/>
      <c r="EN38" s="411"/>
      <c r="EO38" s="411"/>
      <c r="EP38" s="411"/>
      <c r="EQ38" s="411"/>
      <c r="ER38" s="411"/>
      <c r="ES38" s="411"/>
      <c r="ET38" s="411"/>
      <c r="EU38" s="411"/>
      <c r="EV38" s="411"/>
      <c r="EW38" s="411"/>
      <c r="EX38" s="411"/>
      <c r="EY38" s="411"/>
      <c r="EZ38" s="411"/>
      <c r="FA38" s="411"/>
      <c r="FB38" s="411"/>
      <c r="FC38" s="411"/>
      <c r="FD38" s="411"/>
      <c r="FE38" s="411"/>
      <c r="FF38" s="411"/>
      <c r="FG38" s="411"/>
      <c r="FH38" s="411"/>
      <c r="FI38" s="411"/>
      <c r="FJ38" s="411"/>
      <c r="FK38" s="411"/>
      <c r="FL38" s="411"/>
      <c r="FM38" s="411"/>
      <c r="FN38" s="411"/>
      <c r="FO38" s="411"/>
      <c r="FP38" s="411"/>
      <c r="FQ38" s="411"/>
      <c r="FR38" s="411"/>
      <c r="FS38" s="411"/>
      <c r="FT38" s="411"/>
      <c r="FU38" s="411"/>
      <c r="FV38" s="411"/>
      <c r="FW38" s="411"/>
      <c r="FX38" s="411"/>
      <c r="FY38" s="411"/>
      <c r="FZ38" s="411"/>
      <c r="GA38" s="411"/>
      <c r="GB38" s="411"/>
      <c r="GC38" s="411"/>
      <c r="GD38" s="411"/>
      <c r="GE38" s="411"/>
      <c r="GF38" s="411"/>
      <c r="GG38" s="411"/>
      <c r="GH38" s="411"/>
      <c r="GI38" s="411"/>
      <c r="GJ38" s="411"/>
      <c r="GK38" s="411"/>
      <c r="GL38" s="411"/>
      <c r="GM38" s="411"/>
      <c r="GN38" s="411"/>
      <c r="GO38" s="411"/>
      <c r="GP38" s="411"/>
      <c r="GQ38" s="411"/>
      <c r="GR38" s="411"/>
      <c r="GS38" s="411"/>
      <c r="GT38" s="411"/>
      <c r="GU38" s="411"/>
      <c r="GV38" s="411"/>
      <c r="GW38" s="411"/>
      <c r="GX38" s="411"/>
      <c r="GY38" s="411"/>
      <c r="GZ38" s="411"/>
      <c r="HA38" s="411"/>
      <c r="HB38" s="411"/>
      <c r="HC38" s="411"/>
      <c r="HD38" s="411"/>
      <c r="HE38" s="411"/>
      <c r="HF38" s="411"/>
      <c r="HG38" s="411"/>
      <c r="HH38" s="411"/>
      <c r="HI38" s="411"/>
      <c r="HJ38" s="411"/>
      <c r="HK38" s="411"/>
      <c r="HL38" s="411"/>
      <c r="HM38" s="411"/>
      <c r="HN38" s="411"/>
      <c r="HO38" s="411"/>
      <c r="HP38" s="411"/>
      <c r="HQ38" s="411"/>
      <c r="HR38" s="411"/>
      <c r="HS38" s="411"/>
      <c r="HT38" s="411"/>
      <c r="HU38" s="411"/>
      <c r="HV38" s="411"/>
      <c r="HW38" s="411"/>
      <c r="HX38" s="411"/>
      <c r="HY38" s="411"/>
      <c r="HZ38" s="411"/>
      <c r="IA38" s="411"/>
      <c r="IB38" s="411"/>
      <c r="IC38" s="411"/>
      <c r="ID38" s="411"/>
      <c r="IE38" s="411"/>
      <c r="IF38" s="411"/>
      <c r="IG38" s="411"/>
      <c r="IH38" s="411"/>
      <c r="II38" s="411"/>
      <c r="IJ38" s="411"/>
      <c r="IK38" s="411"/>
      <c r="IL38" s="411"/>
      <c r="IM38" s="411"/>
      <c r="IN38" s="411"/>
      <c r="IO38" s="411"/>
      <c r="IP38" s="411"/>
      <c r="IQ38" s="411"/>
      <c r="IR38" s="411"/>
      <c r="IS38" s="411"/>
      <c r="IT38" s="411"/>
      <c r="IU38" s="411"/>
      <c r="IV38" s="411"/>
    </row>
    <row r="39" spans="1:256" hidden="1" x14ac:dyDescent="0.2">
      <c r="A39" s="384"/>
      <c r="B39" s="484" t="s">
        <v>441</v>
      </c>
      <c r="C39" s="484"/>
      <c r="D39" s="484"/>
      <c r="E39" s="484"/>
      <c r="F39" s="484"/>
      <c r="G39" s="484"/>
      <c r="H39" s="484"/>
      <c r="I39" s="484"/>
      <c r="J39" s="484"/>
      <c r="K39" s="411"/>
      <c r="L39" s="411"/>
      <c r="M39" s="411"/>
      <c r="N39" s="411"/>
      <c r="O39" s="411"/>
      <c r="P39" s="411"/>
      <c r="Q39" s="411"/>
      <c r="R39" s="411"/>
      <c r="S39" s="411"/>
      <c r="T39" s="411"/>
      <c r="U39" s="411"/>
      <c r="V39" s="411"/>
      <c r="W39" s="411"/>
      <c r="X39" s="411"/>
      <c r="Y39" s="411"/>
      <c r="Z39" s="411"/>
      <c r="AA39" s="411"/>
      <c r="AB39" s="411"/>
      <c r="AC39" s="411"/>
      <c r="AD39" s="411"/>
      <c r="AE39" s="411"/>
      <c r="AF39" s="411"/>
      <c r="AG39" s="411"/>
      <c r="AH39" s="411"/>
      <c r="AI39" s="411"/>
      <c r="AJ39" s="411"/>
      <c r="AK39" s="411"/>
      <c r="AL39" s="411"/>
      <c r="AM39" s="411"/>
      <c r="AN39" s="411"/>
      <c r="AO39" s="411"/>
      <c r="AP39" s="411"/>
      <c r="AQ39" s="411"/>
      <c r="AR39" s="411"/>
      <c r="AS39" s="411"/>
      <c r="AT39" s="411"/>
      <c r="AU39" s="411"/>
      <c r="AV39" s="411"/>
      <c r="AW39" s="411"/>
      <c r="AX39" s="411"/>
      <c r="AY39" s="411"/>
      <c r="AZ39" s="411"/>
      <c r="BA39" s="411"/>
      <c r="BB39" s="411"/>
      <c r="BC39" s="411"/>
      <c r="BD39" s="411"/>
      <c r="BE39" s="411"/>
      <c r="BF39" s="411"/>
      <c r="BG39" s="411"/>
      <c r="BH39" s="411"/>
      <c r="BI39" s="411"/>
      <c r="BJ39" s="411"/>
      <c r="BK39" s="411"/>
      <c r="BL39" s="411"/>
      <c r="BM39" s="411"/>
      <c r="BN39" s="411"/>
      <c r="BO39" s="411"/>
      <c r="BP39" s="411"/>
      <c r="BQ39" s="411"/>
      <c r="BR39" s="411"/>
      <c r="BS39" s="411"/>
      <c r="BT39" s="411"/>
      <c r="BU39" s="411"/>
      <c r="BV39" s="411"/>
      <c r="BW39" s="411"/>
      <c r="BX39" s="411"/>
      <c r="BY39" s="411"/>
      <c r="BZ39" s="411"/>
      <c r="CA39" s="411"/>
      <c r="CB39" s="411"/>
      <c r="CC39" s="411"/>
      <c r="CD39" s="411"/>
      <c r="CE39" s="411"/>
      <c r="CF39" s="411"/>
      <c r="CG39" s="411"/>
      <c r="CH39" s="411"/>
      <c r="CI39" s="411"/>
      <c r="CJ39" s="411"/>
      <c r="CK39" s="411"/>
      <c r="CL39" s="411"/>
      <c r="CM39" s="411"/>
      <c r="CN39" s="411"/>
      <c r="CO39" s="411"/>
      <c r="CP39" s="411"/>
      <c r="CQ39" s="411"/>
      <c r="CR39" s="411"/>
      <c r="CS39" s="411"/>
      <c r="CT39" s="411"/>
      <c r="CU39" s="411"/>
      <c r="CV39" s="411"/>
      <c r="CW39" s="411"/>
      <c r="CX39" s="411"/>
      <c r="CY39" s="411"/>
      <c r="CZ39" s="411"/>
      <c r="DA39" s="411"/>
      <c r="DB39" s="411"/>
      <c r="DC39" s="411"/>
      <c r="DD39" s="411"/>
      <c r="DE39" s="411"/>
      <c r="DF39" s="411"/>
      <c r="DG39" s="411"/>
      <c r="DH39" s="411"/>
      <c r="DI39" s="411"/>
      <c r="DJ39" s="411"/>
      <c r="DK39" s="411"/>
      <c r="DL39" s="411"/>
      <c r="DM39" s="411"/>
      <c r="DN39" s="411"/>
      <c r="DO39" s="411"/>
      <c r="DP39" s="411"/>
      <c r="DQ39" s="411"/>
      <c r="DR39" s="411"/>
      <c r="DS39" s="411"/>
      <c r="DT39" s="411"/>
      <c r="DU39" s="411"/>
      <c r="DV39" s="411"/>
      <c r="DW39" s="411"/>
      <c r="DX39" s="411"/>
      <c r="DY39" s="411"/>
      <c r="DZ39" s="411"/>
      <c r="EA39" s="411"/>
      <c r="EB39" s="411"/>
      <c r="EC39" s="411"/>
      <c r="ED39" s="411"/>
      <c r="EE39" s="411"/>
      <c r="EF39" s="411"/>
      <c r="EG39" s="411"/>
      <c r="EH39" s="411"/>
      <c r="EI39" s="411"/>
      <c r="EJ39" s="411"/>
      <c r="EK39" s="411"/>
      <c r="EL39" s="411"/>
      <c r="EM39" s="411"/>
      <c r="EN39" s="411"/>
      <c r="EO39" s="411"/>
      <c r="EP39" s="411"/>
      <c r="EQ39" s="411"/>
      <c r="ER39" s="411"/>
      <c r="ES39" s="411"/>
      <c r="ET39" s="411"/>
      <c r="EU39" s="411"/>
      <c r="EV39" s="411"/>
      <c r="EW39" s="411"/>
      <c r="EX39" s="411"/>
      <c r="EY39" s="411"/>
      <c r="EZ39" s="411"/>
      <c r="FA39" s="411"/>
      <c r="FB39" s="411"/>
      <c r="FC39" s="411"/>
      <c r="FD39" s="411"/>
      <c r="FE39" s="411"/>
      <c r="FF39" s="411"/>
      <c r="FG39" s="411"/>
      <c r="FH39" s="411"/>
      <c r="FI39" s="411"/>
      <c r="FJ39" s="411"/>
      <c r="FK39" s="411"/>
      <c r="FL39" s="411"/>
      <c r="FM39" s="411"/>
      <c r="FN39" s="411"/>
      <c r="FO39" s="411"/>
      <c r="FP39" s="411"/>
      <c r="FQ39" s="411"/>
      <c r="FR39" s="411"/>
      <c r="FS39" s="411"/>
      <c r="FT39" s="411"/>
      <c r="FU39" s="411"/>
      <c r="FV39" s="411"/>
      <c r="FW39" s="411"/>
      <c r="FX39" s="411"/>
      <c r="FY39" s="411"/>
      <c r="FZ39" s="411"/>
      <c r="GA39" s="411"/>
      <c r="GB39" s="411"/>
      <c r="GC39" s="411"/>
      <c r="GD39" s="411"/>
      <c r="GE39" s="411"/>
      <c r="GF39" s="411"/>
      <c r="GG39" s="411"/>
      <c r="GH39" s="411"/>
      <c r="GI39" s="411"/>
      <c r="GJ39" s="411"/>
      <c r="GK39" s="411"/>
      <c r="GL39" s="411"/>
      <c r="GM39" s="411"/>
      <c r="GN39" s="411"/>
      <c r="GO39" s="411"/>
      <c r="GP39" s="411"/>
      <c r="GQ39" s="411"/>
      <c r="GR39" s="411"/>
      <c r="GS39" s="411"/>
      <c r="GT39" s="411"/>
      <c r="GU39" s="411"/>
      <c r="GV39" s="411"/>
      <c r="GW39" s="411"/>
      <c r="GX39" s="411"/>
      <c r="GY39" s="411"/>
      <c r="GZ39" s="411"/>
      <c r="HA39" s="411"/>
      <c r="HB39" s="411"/>
      <c r="HC39" s="411"/>
      <c r="HD39" s="411"/>
      <c r="HE39" s="411"/>
      <c r="HF39" s="411"/>
      <c r="HG39" s="411"/>
      <c r="HH39" s="411"/>
      <c r="HI39" s="411"/>
      <c r="HJ39" s="411"/>
      <c r="HK39" s="411"/>
      <c r="HL39" s="411"/>
      <c r="HM39" s="411"/>
      <c r="HN39" s="411"/>
      <c r="HO39" s="411"/>
      <c r="HP39" s="411"/>
      <c r="HQ39" s="411"/>
      <c r="HR39" s="411"/>
      <c r="HS39" s="411"/>
      <c r="HT39" s="411"/>
      <c r="HU39" s="411"/>
      <c r="HV39" s="411"/>
      <c r="HW39" s="411"/>
      <c r="HX39" s="411"/>
      <c r="HY39" s="411"/>
      <c r="HZ39" s="411"/>
      <c r="IA39" s="411"/>
      <c r="IB39" s="411"/>
      <c r="IC39" s="411"/>
      <c r="ID39" s="411"/>
      <c r="IE39" s="411"/>
      <c r="IF39" s="411"/>
      <c r="IG39" s="411"/>
      <c r="IH39" s="411"/>
      <c r="II39" s="411"/>
      <c r="IJ39" s="411"/>
      <c r="IK39" s="411"/>
      <c r="IL39" s="411"/>
      <c r="IM39" s="411"/>
      <c r="IN39" s="411"/>
      <c r="IO39" s="411"/>
      <c r="IP39" s="411"/>
      <c r="IQ39" s="411"/>
      <c r="IR39" s="411"/>
      <c r="IS39" s="411"/>
      <c r="IT39" s="411"/>
      <c r="IU39" s="411"/>
      <c r="IV39" s="411"/>
    </row>
    <row r="40" spans="1:256" ht="31.5" customHeight="1" x14ac:dyDescent="0.2">
      <c r="A40" s="485" t="s">
        <v>442</v>
      </c>
      <c r="B40" s="486"/>
      <c r="C40" s="486"/>
      <c r="D40" s="486"/>
      <c r="E40" s="486"/>
      <c r="F40" s="486"/>
      <c r="G40" s="486"/>
      <c r="H40" s="486"/>
      <c r="I40" s="486"/>
      <c r="J40" s="486"/>
    </row>
    <row r="41" spans="1:256" x14ac:dyDescent="0.2">
      <c r="J41" s="268"/>
    </row>
    <row r="42" spans="1:256" x14ac:dyDescent="0.2">
      <c r="A42" s="487" t="s">
        <v>140</v>
      </c>
      <c r="B42" s="487"/>
      <c r="C42" s="317"/>
      <c r="D42" s="317"/>
      <c r="E42" s="317"/>
      <c r="F42" s="318"/>
      <c r="G42" s="320"/>
      <c r="H42" s="319"/>
      <c r="I42" s="319"/>
      <c r="J42" s="319"/>
      <c r="K42" s="319"/>
      <c r="L42" s="319"/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19"/>
      <c r="AE42" s="319"/>
      <c r="AF42" s="319"/>
      <c r="AG42" s="319"/>
      <c r="AH42" s="319"/>
      <c r="AI42" s="319"/>
      <c r="AJ42" s="319"/>
      <c r="AK42" s="319"/>
      <c r="AL42" s="319"/>
      <c r="AM42" s="319"/>
      <c r="AN42" s="319"/>
      <c r="AO42" s="319"/>
      <c r="AP42" s="319"/>
      <c r="AQ42" s="319"/>
      <c r="AR42" s="319"/>
      <c r="AS42" s="319"/>
      <c r="AT42" s="319"/>
      <c r="AU42" s="319"/>
      <c r="AV42" s="319"/>
      <c r="AW42" s="319"/>
      <c r="AX42" s="319"/>
      <c r="AY42" s="319"/>
      <c r="AZ42" s="319"/>
      <c r="BA42" s="319"/>
      <c r="BB42" s="319"/>
      <c r="BC42" s="319"/>
      <c r="BD42" s="319"/>
      <c r="BE42" s="319"/>
      <c r="BF42" s="319"/>
      <c r="BG42" s="319"/>
      <c r="BH42" s="319"/>
      <c r="BI42" s="319"/>
      <c r="BJ42" s="319"/>
      <c r="BK42" s="319"/>
      <c r="BL42" s="319"/>
      <c r="BM42" s="319"/>
      <c r="BN42" s="319"/>
      <c r="BO42" s="319"/>
      <c r="BP42" s="319"/>
      <c r="BQ42" s="319"/>
      <c r="BR42" s="319"/>
      <c r="BS42" s="319"/>
      <c r="BT42" s="319"/>
      <c r="BU42" s="319"/>
      <c r="BV42" s="319"/>
      <c r="BW42" s="319"/>
      <c r="BX42" s="319"/>
      <c r="BY42" s="319"/>
      <c r="BZ42" s="319"/>
      <c r="CA42" s="319"/>
      <c r="CB42" s="319"/>
      <c r="CC42" s="319"/>
      <c r="CD42" s="319"/>
      <c r="CE42" s="319"/>
      <c r="CF42" s="319"/>
      <c r="CG42" s="319"/>
      <c r="CH42" s="319"/>
      <c r="CI42" s="319"/>
      <c r="CJ42" s="319"/>
      <c r="CK42" s="319"/>
      <c r="CL42" s="319"/>
      <c r="CM42" s="319"/>
      <c r="CN42" s="319"/>
      <c r="CO42" s="319"/>
      <c r="CP42" s="319"/>
      <c r="CQ42" s="319"/>
      <c r="CR42" s="319"/>
      <c r="CS42" s="319"/>
      <c r="CT42" s="319"/>
      <c r="CU42" s="319"/>
      <c r="CV42" s="319"/>
      <c r="CW42" s="319"/>
      <c r="CX42" s="319"/>
      <c r="CY42" s="319"/>
      <c r="CZ42" s="319"/>
      <c r="DA42" s="319"/>
      <c r="DB42" s="319"/>
      <c r="DC42" s="319"/>
      <c r="DD42" s="319"/>
      <c r="DE42" s="319"/>
      <c r="DF42" s="319"/>
      <c r="DG42" s="319"/>
      <c r="DH42" s="319"/>
      <c r="DI42" s="319"/>
      <c r="DJ42" s="319"/>
      <c r="DK42" s="319"/>
      <c r="DL42" s="319"/>
      <c r="DM42" s="319"/>
      <c r="DN42" s="319"/>
      <c r="DO42" s="319"/>
      <c r="DP42" s="319"/>
      <c r="DQ42" s="319"/>
      <c r="DR42" s="319"/>
      <c r="DS42" s="319"/>
      <c r="DT42" s="319"/>
      <c r="DU42" s="319"/>
      <c r="DV42" s="319"/>
      <c r="DW42" s="319"/>
      <c r="DX42" s="319"/>
      <c r="DY42" s="319"/>
      <c r="DZ42" s="319"/>
      <c r="EA42" s="319"/>
      <c r="EB42" s="319"/>
      <c r="EC42" s="319"/>
      <c r="ED42" s="319"/>
      <c r="EE42" s="319"/>
      <c r="EF42" s="319"/>
      <c r="EG42" s="319"/>
      <c r="EH42" s="319"/>
      <c r="EI42" s="319"/>
      <c r="EJ42" s="319"/>
      <c r="EK42" s="319"/>
      <c r="EL42" s="319"/>
      <c r="EM42" s="319"/>
      <c r="EN42" s="319"/>
      <c r="EO42" s="319"/>
      <c r="EP42" s="319"/>
      <c r="EQ42" s="319"/>
      <c r="ER42" s="319"/>
      <c r="ES42" s="319"/>
      <c r="ET42" s="319"/>
      <c r="EU42" s="319"/>
      <c r="EV42" s="319"/>
      <c r="EW42" s="319"/>
      <c r="EX42" s="319"/>
      <c r="EY42" s="319"/>
      <c r="EZ42" s="319"/>
      <c r="FA42" s="319"/>
      <c r="FB42" s="319"/>
      <c r="FC42" s="319"/>
      <c r="FD42" s="319"/>
      <c r="FE42" s="319"/>
      <c r="FF42" s="319"/>
      <c r="FG42" s="319"/>
      <c r="FH42" s="319"/>
      <c r="FI42" s="319"/>
      <c r="FJ42" s="319"/>
      <c r="FK42" s="319"/>
      <c r="FL42" s="319"/>
      <c r="FM42" s="319"/>
      <c r="FN42" s="319"/>
      <c r="FO42" s="319"/>
      <c r="FP42" s="319"/>
      <c r="FQ42" s="319"/>
      <c r="FR42" s="319"/>
      <c r="FS42" s="319"/>
      <c r="FT42" s="319"/>
      <c r="FU42" s="319"/>
      <c r="FV42" s="319"/>
      <c r="FW42" s="319"/>
      <c r="FX42" s="319"/>
      <c r="FY42" s="319"/>
      <c r="FZ42" s="319"/>
      <c r="GA42" s="319"/>
      <c r="GB42" s="319"/>
      <c r="GC42" s="319"/>
      <c r="GD42" s="319"/>
      <c r="GE42" s="319"/>
      <c r="GF42" s="319"/>
      <c r="GG42" s="319"/>
      <c r="GH42" s="319"/>
      <c r="GI42" s="319"/>
      <c r="GJ42" s="319"/>
      <c r="GK42" s="319"/>
      <c r="GL42" s="319"/>
      <c r="GM42" s="319"/>
      <c r="GN42" s="319"/>
      <c r="GO42" s="319"/>
      <c r="GP42" s="319"/>
      <c r="GQ42" s="319"/>
      <c r="GR42" s="319"/>
      <c r="GS42" s="319"/>
      <c r="GT42" s="319"/>
      <c r="GU42" s="319"/>
      <c r="GV42" s="319"/>
      <c r="GW42" s="319"/>
      <c r="GX42" s="319"/>
      <c r="GY42" s="319"/>
      <c r="GZ42" s="319"/>
      <c r="HA42" s="319"/>
      <c r="HB42" s="319"/>
      <c r="HC42" s="319"/>
      <c r="HD42" s="319"/>
      <c r="HE42" s="319"/>
      <c r="HF42" s="319"/>
      <c r="HG42" s="319"/>
      <c r="HH42" s="319"/>
      <c r="HI42" s="319"/>
      <c r="HJ42" s="319"/>
      <c r="HK42" s="319"/>
      <c r="HL42" s="319"/>
      <c r="HM42" s="319"/>
      <c r="HN42" s="319"/>
      <c r="HO42" s="319"/>
      <c r="HP42" s="319"/>
      <c r="HQ42" s="319"/>
      <c r="HR42" s="319"/>
      <c r="HS42" s="319"/>
      <c r="HT42" s="319"/>
      <c r="HU42" s="319"/>
      <c r="HV42" s="319"/>
      <c r="HW42" s="319"/>
      <c r="HX42" s="319"/>
      <c r="HY42" s="319"/>
      <c r="HZ42" s="319"/>
      <c r="IA42" s="319"/>
      <c r="IB42" s="319"/>
      <c r="IC42" s="319"/>
      <c r="ID42" s="319"/>
      <c r="IE42" s="319"/>
      <c r="IF42" s="319"/>
      <c r="IG42" s="319"/>
      <c r="IH42" s="319"/>
      <c r="II42" s="319"/>
      <c r="IJ42" s="319"/>
      <c r="IK42" s="319"/>
      <c r="IL42" s="319"/>
      <c r="IM42" s="319"/>
      <c r="IN42" s="319"/>
      <c r="IO42" s="319"/>
      <c r="IP42" s="319"/>
      <c r="IQ42" s="319"/>
      <c r="IR42" s="319"/>
      <c r="IS42" s="319"/>
      <c r="IT42" s="319"/>
      <c r="IU42" s="319"/>
      <c r="IV42" s="319"/>
    </row>
    <row r="43" spans="1:256" x14ac:dyDescent="0.2">
      <c r="A43" s="318"/>
      <c r="B43" s="318"/>
      <c r="C43" s="318"/>
      <c r="D43" s="318"/>
      <c r="E43" s="318"/>
      <c r="F43" s="318"/>
      <c r="G43" s="317"/>
      <c r="H43" s="319"/>
      <c r="I43" s="319"/>
      <c r="J43" s="319"/>
      <c r="K43" s="319"/>
      <c r="L43" s="319"/>
      <c r="M43" s="319"/>
      <c r="N43" s="319"/>
      <c r="O43" s="319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19"/>
      <c r="BF43" s="319"/>
      <c r="BG43" s="319"/>
      <c r="BH43" s="319"/>
      <c r="BI43" s="319"/>
      <c r="BJ43" s="319"/>
      <c r="BK43" s="319"/>
      <c r="BL43" s="319"/>
      <c r="BM43" s="319"/>
      <c r="BN43" s="319"/>
      <c r="BO43" s="319"/>
      <c r="BP43" s="319"/>
      <c r="BQ43" s="319"/>
      <c r="BR43" s="319"/>
      <c r="BS43" s="319"/>
      <c r="BT43" s="319"/>
      <c r="BU43" s="319"/>
      <c r="BV43" s="319"/>
      <c r="BW43" s="319"/>
      <c r="BX43" s="319"/>
      <c r="BY43" s="319"/>
      <c r="BZ43" s="319"/>
      <c r="CA43" s="319"/>
      <c r="CB43" s="319"/>
      <c r="CC43" s="319"/>
      <c r="CD43" s="319"/>
      <c r="CE43" s="319"/>
      <c r="CF43" s="319"/>
      <c r="CG43" s="319"/>
      <c r="CH43" s="319"/>
      <c r="CI43" s="319"/>
      <c r="CJ43" s="319"/>
      <c r="CK43" s="319"/>
      <c r="CL43" s="319"/>
      <c r="CM43" s="319"/>
      <c r="CN43" s="319"/>
      <c r="CO43" s="319"/>
      <c r="CP43" s="319"/>
      <c r="CQ43" s="319"/>
      <c r="CR43" s="319"/>
      <c r="CS43" s="319"/>
      <c r="CT43" s="319"/>
      <c r="CU43" s="319"/>
      <c r="CV43" s="319"/>
      <c r="CW43" s="319"/>
      <c r="CX43" s="319"/>
      <c r="CY43" s="319"/>
      <c r="CZ43" s="319"/>
      <c r="DA43" s="319"/>
      <c r="DB43" s="319"/>
      <c r="DC43" s="319"/>
      <c r="DD43" s="319"/>
      <c r="DE43" s="319"/>
      <c r="DF43" s="319"/>
      <c r="DG43" s="319"/>
      <c r="DH43" s="319"/>
      <c r="DI43" s="319"/>
      <c r="DJ43" s="319"/>
      <c r="DK43" s="319"/>
      <c r="DL43" s="319"/>
      <c r="DM43" s="319"/>
      <c r="DN43" s="319"/>
      <c r="DO43" s="319"/>
      <c r="DP43" s="319"/>
      <c r="DQ43" s="319"/>
      <c r="DR43" s="319"/>
      <c r="DS43" s="319"/>
      <c r="DT43" s="319"/>
      <c r="DU43" s="319"/>
      <c r="DV43" s="319"/>
      <c r="DW43" s="319"/>
      <c r="DX43" s="319"/>
      <c r="DY43" s="319"/>
      <c r="DZ43" s="319"/>
      <c r="EA43" s="319"/>
      <c r="EB43" s="319"/>
      <c r="EC43" s="319"/>
      <c r="ED43" s="319"/>
      <c r="EE43" s="319"/>
      <c r="EF43" s="319"/>
      <c r="EG43" s="319"/>
      <c r="EH43" s="319"/>
      <c r="EI43" s="319"/>
      <c r="EJ43" s="319"/>
      <c r="EK43" s="319"/>
      <c r="EL43" s="319"/>
      <c r="EM43" s="319"/>
      <c r="EN43" s="319"/>
      <c r="EO43" s="319"/>
      <c r="EP43" s="319"/>
      <c r="EQ43" s="319"/>
      <c r="ER43" s="319"/>
      <c r="ES43" s="319"/>
      <c r="ET43" s="319"/>
      <c r="EU43" s="319"/>
      <c r="EV43" s="319"/>
      <c r="EW43" s="319"/>
      <c r="EX43" s="319"/>
      <c r="EY43" s="319"/>
      <c r="EZ43" s="319"/>
      <c r="FA43" s="319"/>
      <c r="FB43" s="319"/>
      <c r="FC43" s="319"/>
      <c r="FD43" s="319"/>
      <c r="FE43" s="319"/>
      <c r="FF43" s="319"/>
      <c r="FG43" s="319"/>
      <c r="FH43" s="319"/>
      <c r="FI43" s="319"/>
      <c r="FJ43" s="319"/>
      <c r="FK43" s="319"/>
      <c r="FL43" s="319"/>
      <c r="FM43" s="319"/>
      <c r="FN43" s="319"/>
      <c r="FO43" s="319"/>
      <c r="FP43" s="319"/>
      <c r="FQ43" s="319"/>
      <c r="FR43" s="319"/>
      <c r="FS43" s="319"/>
      <c r="FT43" s="319"/>
      <c r="FU43" s="319"/>
      <c r="FV43" s="319"/>
      <c r="FW43" s="319"/>
      <c r="FX43" s="319"/>
      <c r="FY43" s="319"/>
      <c r="FZ43" s="319"/>
      <c r="GA43" s="319"/>
      <c r="GB43" s="319"/>
      <c r="GC43" s="319"/>
      <c r="GD43" s="319"/>
      <c r="GE43" s="319"/>
      <c r="GF43" s="319"/>
      <c r="GG43" s="319"/>
      <c r="GH43" s="319"/>
      <c r="GI43" s="319"/>
      <c r="GJ43" s="319"/>
      <c r="GK43" s="319"/>
      <c r="GL43" s="319"/>
      <c r="GM43" s="319"/>
      <c r="GN43" s="319"/>
      <c r="GO43" s="319"/>
      <c r="GP43" s="319"/>
      <c r="GQ43" s="319"/>
      <c r="GR43" s="319"/>
      <c r="GS43" s="319"/>
      <c r="GT43" s="319"/>
      <c r="GU43" s="319"/>
      <c r="GV43" s="319"/>
      <c r="GW43" s="319"/>
      <c r="GX43" s="319"/>
      <c r="GY43" s="319"/>
      <c r="GZ43" s="319"/>
      <c r="HA43" s="319"/>
      <c r="HB43" s="319"/>
      <c r="HC43" s="319"/>
      <c r="HD43" s="319"/>
      <c r="HE43" s="319"/>
      <c r="HF43" s="319"/>
      <c r="HG43" s="319"/>
      <c r="HH43" s="319"/>
      <c r="HI43" s="319"/>
      <c r="HJ43" s="319"/>
      <c r="HK43" s="319"/>
      <c r="HL43" s="319"/>
      <c r="HM43" s="319"/>
      <c r="HN43" s="319"/>
      <c r="HO43" s="319"/>
      <c r="HP43" s="319"/>
      <c r="HQ43" s="319"/>
      <c r="HR43" s="319"/>
      <c r="HS43" s="319"/>
      <c r="HT43" s="319"/>
      <c r="HU43" s="319"/>
      <c r="HV43" s="319"/>
      <c r="HW43" s="319"/>
      <c r="HX43" s="319"/>
      <c r="HY43" s="319"/>
      <c r="HZ43" s="319"/>
      <c r="IA43" s="319"/>
      <c r="IB43" s="319"/>
      <c r="IC43" s="319"/>
      <c r="ID43" s="319"/>
      <c r="IE43" s="319"/>
      <c r="IF43" s="319"/>
      <c r="IG43" s="319"/>
      <c r="IH43" s="319"/>
      <c r="II43" s="319"/>
      <c r="IJ43" s="319"/>
      <c r="IK43" s="319"/>
      <c r="IL43" s="319"/>
      <c r="IM43" s="319"/>
      <c r="IN43" s="319"/>
      <c r="IO43" s="319"/>
      <c r="IP43" s="319"/>
      <c r="IQ43" s="319"/>
      <c r="IR43" s="319"/>
      <c r="IS43" s="319"/>
      <c r="IT43" s="319"/>
      <c r="IU43" s="319"/>
      <c r="IV43" s="319"/>
    </row>
    <row r="44" spans="1:256" x14ac:dyDescent="0.2">
      <c r="A44" s="321"/>
      <c r="J44" s="268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K185"/>
  <sheetViews>
    <sheetView showGridLines="0" view="pageBreakPreview" topLeftCell="A160" zoomScale="80" zoomScaleNormal="100" zoomScaleSheetLayoutView="80" workbookViewId="0">
      <selection activeCell="A183" sqref="A183:XFD184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76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8" customWidth="1"/>
    <col min="12" max="16384" width="9.140625" style="3"/>
  </cols>
  <sheetData>
    <row r="1" spans="1:11" x14ac:dyDescent="0.2">
      <c r="B1" s="87"/>
      <c r="J1" s="17" t="s">
        <v>453</v>
      </c>
    </row>
    <row r="2" spans="1:11" x14ac:dyDescent="0.2">
      <c r="A2" s="525" t="s">
        <v>36</v>
      </c>
      <c r="B2" s="525"/>
      <c r="C2" s="525"/>
      <c r="D2" s="525"/>
      <c r="E2" s="525"/>
      <c r="F2" s="525"/>
      <c r="G2" s="525"/>
      <c r="H2" s="525"/>
      <c r="I2" s="525"/>
      <c r="J2" s="525"/>
    </row>
    <row r="3" spans="1:11" ht="16.5" customHeight="1" x14ac:dyDescent="0.2">
      <c r="B3" s="18" t="s">
        <v>17</v>
      </c>
      <c r="C3" s="256" t="str">
        <f>'Форма 8.9'!C2:W2</f>
        <v>Обустройство Ново-Покурского месторождения нефти. Кусты скважин № 75, 76, 77</v>
      </c>
      <c r="D3" s="186"/>
      <c r="E3" s="186"/>
      <c r="F3" s="186"/>
      <c r="G3" s="186"/>
      <c r="H3" s="186"/>
      <c r="I3" s="19"/>
      <c r="J3" s="186"/>
    </row>
    <row r="4" spans="1:11" x14ac:dyDescent="0.2">
      <c r="B4" s="19" t="s">
        <v>18</v>
      </c>
      <c r="C4" s="257" t="str">
        <f>'Форма 8.9'!C3:W3</f>
        <v>Нефтегазопровод  т.вр.к.3-т.вр.к.18</v>
      </c>
      <c r="D4" s="20"/>
      <c r="E4" s="20"/>
      <c r="F4" s="20"/>
      <c r="G4" s="20"/>
      <c r="H4" s="20"/>
      <c r="I4" s="255"/>
      <c r="J4" s="20"/>
    </row>
    <row r="5" spans="1:11" ht="17.25" thickBot="1" x14ac:dyDescent="0.25"/>
    <row r="6" spans="1:11" ht="17.25" thickBot="1" x14ac:dyDescent="0.25">
      <c r="A6" s="526" t="s">
        <v>15</v>
      </c>
      <c r="B6" s="529" t="s">
        <v>37</v>
      </c>
      <c r="C6" s="532" t="s">
        <v>38</v>
      </c>
      <c r="D6" s="535" t="s">
        <v>22</v>
      </c>
      <c r="E6" s="538" t="s">
        <v>39</v>
      </c>
      <c r="F6" s="539"/>
      <c r="G6" s="539"/>
      <c r="H6" s="529"/>
      <c r="I6" s="529"/>
      <c r="J6" s="540"/>
    </row>
    <row r="7" spans="1:11" x14ac:dyDescent="0.2">
      <c r="A7" s="527"/>
      <c r="B7" s="530"/>
      <c r="C7" s="533"/>
      <c r="D7" s="536"/>
      <c r="E7" s="541" t="s">
        <v>41</v>
      </c>
      <c r="F7" s="529"/>
      <c r="G7" s="540"/>
      <c r="H7" s="542" t="s">
        <v>40</v>
      </c>
      <c r="I7" s="530"/>
      <c r="J7" s="543"/>
    </row>
    <row r="8" spans="1:11" ht="33.75" thickBot="1" x14ac:dyDescent="0.25">
      <c r="A8" s="528"/>
      <c r="B8" s="531"/>
      <c r="C8" s="534"/>
      <c r="D8" s="537"/>
      <c r="E8" s="21" t="s">
        <v>21</v>
      </c>
      <c r="F8" s="349" t="s">
        <v>42</v>
      </c>
      <c r="G8" s="22" t="s">
        <v>43</v>
      </c>
      <c r="H8" s="350" t="s">
        <v>21</v>
      </c>
      <c r="I8" s="259" t="s">
        <v>44</v>
      </c>
      <c r="J8" s="22" t="s">
        <v>43</v>
      </c>
    </row>
    <row r="9" spans="1:11" ht="17.25" thickBot="1" x14ac:dyDescent="0.25">
      <c r="A9" s="89">
        <v>1</v>
      </c>
      <c r="B9" s="23">
        <v>2</v>
      </c>
      <c r="C9" s="258">
        <v>3</v>
      </c>
      <c r="D9" s="24">
        <v>4</v>
      </c>
      <c r="E9" s="25">
        <v>5</v>
      </c>
      <c r="F9" s="23">
        <v>6</v>
      </c>
      <c r="G9" s="26">
        <v>7</v>
      </c>
      <c r="H9" s="351">
        <v>8</v>
      </c>
      <c r="I9" s="23">
        <v>9</v>
      </c>
      <c r="J9" s="26">
        <v>10</v>
      </c>
    </row>
    <row r="10" spans="1:11" x14ac:dyDescent="0.2">
      <c r="A10" s="27">
        <v>1</v>
      </c>
      <c r="B10" s="385" t="s">
        <v>165</v>
      </c>
      <c r="C10" s="386" t="s">
        <v>306</v>
      </c>
      <c r="D10" s="387" t="s">
        <v>23</v>
      </c>
      <c r="E10" s="260"/>
      <c r="F10" s="261"/>
      <c r="G10" s="262"/>
      <c r="H10" s="388">
        <v>3.8E-3</v>
      </c>
      <c r="I10" s="389">
        <v>74465.09</v>
      </c>
      <c r="J10" s="38">
        <f>H10*I10</f>
        <v>283</v>
      </c>
      <c r="K10" s="3"/>
    </row>
    <row r="11" spans="1:11" x14ac:dyDescent="0.2">
      <c r="A11" s="27">
        <v>2</v>
      </c>
      <c r="B11" s="385" t="s">
        <v>166</v>
      </c>
      <c r="C11" s="386" t="s">
        <v>307</v>
      </c>
      <c r="D11" s="387" t="s">
        <v>23</v>
      </c>
      <c r="E11" s="263"/>
      <c r="F11" s="264"/>
      <c r="G11" s="265"/>
      <c r="H11" s="388">
        <v>1.5E-3</v>
      </c>
      <c r="I11" s="389">
        <v>108999.58</v>
      </c>
      <c r="J11" s="28">
        <f>H11*I11</f>
        <v>163</v>
      </c>
      <c r="K11" s="3"/>
    </row>
    <row r="12" spans="1:11" x14ac:dyDescent="0.2">
      <c r="A12" s="27">
        <v>3</v>
      </c>
      <c r="B12" s="385" t="s">
        <v>45</v>
      </c>
      <c r="C12" s="386" t="s">
        <v>308</v>
      </c>
      <c r="D12" s="387" t="s">
        <v>24</v>
      </c>
      <c r="E12" s="263"/>
      <c r="F12" s="264"/>
      <c r="G12" s="265"/>
      <c r="H12" s="388">
        <v>1</v>
      </c>
      <c r="I12" s="389">
        <v>47.09</v>
      </c>
      <c r="J12" s="28">
        <f t="shared" ref="J12:J73" si="0">H12*I12</f>
        <v>47</v>
      </c>
      <c r="K12" s="3"/>
    </row>
    <row r="13" spans="1:11" x14ac:dyDescent="0.2">
      <c r="A13" s="27">
        <v>4</v>
      </c>
      <c r="B13" s="385" t="s">
        <v>45</v>
      </c>
      <c r="C13" s="386" t="s">
        <v>128</v>
      </c>
      <c r="D13" s="387" t="s">
        <v>24</v>
      </c>
      <c r="E13" s="263"/>
      <c r="F13" s="264"/>
      <c r="G13" s="265"/>
      <c r="H13" s="388">
        <v>4.1478999999999999</v>
      </c>
      <c r="I13" s="389">
        <v>47.09</v>
      </c>
      <c r="J13" s="28">
        <f t="shared" si="0"/>
        <v>195</v>
      </c>
      <c r="K13" s="3"/>
    </row>
    <row r="14" spans="1:11" x14ac:dyDescent="0.2">
      <c r="A14" s="27">
        <v>5</v>
      </c>
      <c r="B14" s="385" t="s">
        <v>214</v>
      </c>
      <c r="C14" s="386" t="s">
        <v>309</v>
      </c>
      <c r="D14" s="387" t="s">
        <v>23</v>
      </c>
      <c r="E14" s="263"/>
      <c r="F14" s="264"/>
      <c r="G14" s="265"/>
      <c r="H14" s="388">
        <v>4.0000000000000002E-4</v>
      </c>
      <c r="I14" s="389">
        <v>80297.03</v>
      </c>
      <c r="J14" s="28">
        <f t="shared" si="0"/>
        <v>32</v>
      </c>
      <c r="K14" s="3"/>
    </row>
    <row r="15" spans="1:11" x14ac:dyDescent="0.2">
      <c r="A15" s="27">
        <v>6</v>
      </c>
      <c r="B15" s="385" t="s">
        <v>215</v>
      </c>
      <c r="C15" s="386" t="s">
        <v>310</v>
      </c>
      <c r="D15" s="387" t="s">
        <v>23</v>
      </c>
      <c r="E15" s="263"/>
      <c r="F15" s="264"/>
      <c r="G15" s="265"/>
      <c r="H15" s="388">
        <v>2.0999999999999999E-3</v>
      </c>
      <c r="I15" s="389">
        <v>44614.41</v>
      </c>
      <c r="J15" s="28">
        <f t="shared" si="0"/>
        <v>94</v>
      </c>
      <c r="K15" s="3"/>
    </row>
    <row r="16" spans="1:11" x14ac:dyDescent="0.2">
      <c r="A16" s="27">
        <v>7</v>
      </c>
      <c r="B16" s="385" t="s">
        <v>216</v>
      </c>
      <c r="C16" s="386" t="s">
        <v>311</v>
      </c>
      <c r="D16" s="387" t="s">
        <v>23</v>
      </c>
      <c r="E16" s="263"/>
      <c r="F16" s="264"/>
      <c r="G16" s="265"/>
      <c r="H16" s="388">
        <v>6.0000000000000001E-3</v>
      </c>
      <c r="I16" s="389">
        <v>4093.86</v>
      </c>
      <c r="J16" s="28">
        <f t="shared" si="0"/>
        <v>25</v>
      </c>
      <c r="K16" s="3"/>
    </row>
    <row r="17" spans="1:11" x14ac:dyDescent="0.2">
      <c r="A17" s="27">
        <v>8</v>
      </c>
      <c r="B17" s="385" t="s">
        <v>59</v>
      </c>
      <c r="C17" s="386" t="s">
        <v>120</v>
      </c>
      <c r="D17" s="387" t="s">
        <v>23</v>
      </c>
      <c r="E17" s="263"/>
      <c r="F17" s="264"/>
      <c r="G17" s="265"/>
      <c r="H17" s="388">
        <v>1.8391</v>
      </c>
      <c r="I17" s="389">
        <v>33764.1</v>
      </c>
      <c r="J17" s="28">
        <f t="shared" si="0"/>
        <v>62096</v>
      </c>
      <c r="K17" s="3"/>
    </row>
    <row r="18" spans="1:11" x14ac:dyDescent="0.2">
      <c r="A18" s="27">
        <v>9</v>
      </c>
      <c r="B18" s="385" t="s">
        <v>217</v>
      </c>
      <c r="C18" s="386" t="s">
        <v>312</v>
      </c>
      <c r="D18" s="387" t="s">
        <v>23</v>
      </c>
      <c r="E18" s="263"/>
      <c r="F18" s="264"/>
      <c r="G18" s="265"/>
      <c r="H18" s="388">
        <v>1E-4</v>
      </c>
      <c r="I18" s="389">
        <v>41229.68</v>
      </c>
      <c r="J18" s="28">
        <f t="shared" si="0"/>
        <v>4</v>
      </c>
      <c r="K18" s="3"/>
    </row>
    <row r="19" spans="1:11" x14ac:dyDescent="0.2">
      <c r="A19" s="27">
        <v>10</v>
      </c>
      <c r="B19" s="385" t="s">
        <v>218</v>
      </c>
      <c r="C19" s="386" t="s">
        <v>313</v>
      </c>
      <c r="D19" s="387" t="s">
        <v>23</v>
      </c>
      <c r="E19" s="263"/>
      <c r="F19" s="264"/>
      <c r="G19" s="265"/>
      <c r="H19" s="388">
        <v>0.77559999999999996</v>
      </c>
      <c r="I19" s="389">
        <v>25993.4</v>
      </c>
      <c r="J19" s="28">
        <f t="shared" si="0"/>
        <v>20160</v>
      </c>
      <c r="K19" s="3"/>
    </row>
    <row r="20" spans="1:11" x14ac:dyDescent="0.2">
      <c r="A20" s="27">
        <v>11</v>
      </c>
      <c r="B20" s="385" t="s">
        <v>167</v>
      </c>
      <c r="C20" s="386" t="s">
        <v>314</v>
      </c>
      <c r="D20" s="387" t="s">
        <v>23</v>
      </c>
      <c r="E20" s="263"/>
      <c r="F20" s="264"/>
      <c r="G20" s="265"/>
      <c r="H20" s="388">
        <v>2.9999999999999997E-4</v>
      </c>
      <c r="I20" s="389">
        <v>56816.84</v>
      </c>
      <c r="J20" s="28">
        <f t="shared" si="0"/>
        <v>17</v>
      </c>
      <c r="K20" s="3"/>
    </row>
    <row r="21" spans="1:11" x14ac:dyDescent="0.2">
      <c r="A21" s="27">
        <v>12</v>
      </c>
      <c r="B21" s="385" t="s">
        <v>60</v>
      </c>
      <c r="C21" s="386" t="s">
        <v>86</v>
      </c>
      <c r="D21" s="387" t="s">
        <v>23</v>
      </c>
      <c r="E21" s="388">
        <v>2.5000000000000001E-3</v>
      </c>
      <c r="F21" s="389">
        <v>40000</v>
      </c>
      <c r="G21" s="28">
        <f t="shared" ref="G21" si="1">E21*F21</f>
        <v>100</v>
      </c>
      <c r="H21" s="388"/>
      <c r="I21" s="389"/>
      <c r="J21" s="28"/>
      <c r="K21" s="3"/>
    </row>
    <row r="22" spans="1:11" x14ac:dyDescent="0.2">
      <c r="A22" s="27">
        <v>13</v>
      </c>
      <c r="B22" s="385" t="s">
        <v>46</v>
      </c>
      <c r="C22" s="386" t="s">
        <v>161</v>
      </c>
      <c r="D22" s="387" t="s">
        <v>23</v>
      </c>
      <c r="E22" s="263"/>
      <c r="F22" s="264"/>
      <c r="G22" s="265"/>
      <c r="H22" s="388">
        <v>3.1899999999999998E-2</v>
      </c>
      <c r="I22" s="389">
        <v>51280.93</v>
      </c>
      <c r="J22" s="28">
        <f t="shared" si="0"/>
        <v>1636</v>
      </c>
      <c r="K22" s="3"/>
    </row>
    <row r="23" spans="1:11" x14ac:dyDescent="0.2">
      <c r="A23" s="27">
        <v>14</v>
      </c>
      <c r="B23" s="385" t="s">
        <v>46</v>
      </c>
      <c r="C23" s="386" t="s">
        <v>161</v>
      </c>
      <c r="D23" s="387" t="s">
        <v>23</v>
      </c>
      <c r="E23" s="263"/>
      <c r="F23" s="264"/>
      <c r="G23" s="265"/>
      <c r="H23" s="388">
        <v>1.2999999999999999E-3</v>
      </c>
      <c r="I23" s="389">
        <v>51280.93</v>
      </c>
      <c r="J23" s="28">
        <f t="shared" si="0"/>
        <v>67</v>
      </c>
      <c r="K23" s="3"/>
    </row>
    <row r="24" spans="1:11" x14ac:dyDescent="0.2">
      <c r="A24" s="27">
        <v>15</v>
      </c>
      <c r="B24" s="385" t="s">
        <v>47</v>
      </c>
      <c r="C24" s="386" t="s">
        <v>121</v>
      </c>
      <c r="D24" s="387" t="s">
        <v>23</v>
      </c>
      <c r="E24" s="263"/>
      <c r="F24" s="264"/>
      <c r="G24" s="265"/>
      <c r="H24" s="388">
        <v>5.3E-3</v>
      </c>
      <c r="I24" s="389">
        <v>130000</v>
      </c>
      <c r="J24" s="28">
        <f t="shared" si="0"/>
        <v>689</v>
      </c>
      <c r="K24" s="3"/>
    </row>
    <row r="25" spans="1:11" x14ac:dyDescent="0.2">
      <c r="A25" s="27">
        <v>16</v>
      </c>
      <c r="B25" s="385" t="s">
        <v>219</v>
      </c>
      <c r="C25" s="386" t="s">
        <v>315</v>
      </c>
      <c r="D25" s="387" t="s">
        <v>23</v>
      </c>
      <c r="E25" s="263"/>
      <c r="F25" s="264"/>
      <c r="G25" s="265"/>
      <c r="H25" s="388">
        <v>1.6000000000000001E-3</v>
      </c>
      <c r="I25" s="389">
        <v>130000</v>
      </c>
      <c r="J25" s="28">
        <f t="shared" si="0"/>
        <v>208</v>
      </c>
      <c r="K25" s="3"/>
    </row>
    <row r="26" spans="1:11" x14ac:dyDescent="0.2">
      <c r="A26" s="27">
        <v>17</v>
      </c>
      <c r="B26" s="385" t="s">
        <v>61</v>
      </c>
      <c r="C26" s="386" t="s">
        <v>83</v>
      </c>
      <c r="D26" s="387" t="s">
        <v>23</v>
      </c>
      <c r="E26" s="263"/>
      <c r="F26" s="264"/>
      <c r="G26" s="265"/>
      <c r="H26" s="388">
        <v>8.0000000000000004E-4</v>
      </c>
      <c r="I26" s="389">
        <v>130000</v>
      </c>
      <c r="J26" s="28">
        <f t="shared" si="0"/>
        <v>104</v>
      </c>
      <c r="K26" s="3"/>
    </row>
    <row r="27" spans="1:11" x14ac:dyDescent="0.2">
      <c r="A27" s="27">
        <v>18</v>
      </c>
      <c r="B27" s="385" t="s">
        <v>220</v>
      </c>
      <c r="C27" s="386" t="s">
        <v>316</v>
      </c>
      <c r="D27" s="387" t="s">
        <v>23</v>
      </c>
      <c r="E27" s="263"/>
      <c r="F27" s="264"/>
      <c r="G27" s="265"/>
      <c r="H27" s="388">
        <v>8.0000000000000004E-4</v>
      </c>
      <c r="I27" s="389">
        <v>130000</v>
      </c>
      <c r="J27" s="28">
        <f t="shared" si="0"/>
        <v>104</v>
      </c>
      <c r="K27" s="3"/>
    </row>
    <row r="28" spans="1:11" x14ac:dyDescent="0.2">
      <c r="A28" s="27">
        <v>19</v>
      </c>
      <c r="B28" s="385" t="s">
        <v>158</v>
      </c>
      <c r="C28" s="386" t="s">
        <v>162</v>
      </c>
      <c r="D28" s="387" t="s">
        <v>23</v>
      </c>
      <c r="E28" s="263"/>
      <c r="F28" s="264"/>
      <c r="G28" s="265"/>
      <c r="H28" s="388">
        <v>1.89E-2</v>
      </c>
      <c r="I28" s="389">
        <v>130000</v>
      </c>
      <c r="J28" s="28">
        <f t="shared" si="0"/>
        <v>2457</v>
      </c>
      <c r="K28" s="3"/>
    </row>
    <row r="29" spans="1:11" x14ac:dyDescent="0.2">
      <c r="A29" s="27">
        <v>20</v>
      </c>
      <c r="B29" s="385" t="s">
        <v>126</v>
      </c>
      <c r="C29" s="386" t="s">
        <v>129</v>
      </c>
      <c r="D29" s="387" t="s">
        <v>23</v>
      </c>
      <c r="E29" s="263"/>
      <c r="F29" s="264"/>
      <c r="G29" s="265"/>
      <c r="H29" s="388">
        <v>3.2000000000000002E-3</v>
      </c>
      <c r="I29" s="389">
        <v>130000</v>
      </c>
      <c r="J29" s="28">
        <f t="shared" si="0"/>
        <v>416</v>
      </c>
      <c r="K29" s="3"/>
    </row>
    <row r="30" spans="1:11" s="374" customFormat="1" x14ac:dyDescent="0.2">
      <c r="A30" s="371">
        <v>21</v>
      </c>
      <c r="B30" s="385" t="s">
        <v>62</v>
      </c>
      <c r="C30" s="386" t="s">
        <v>317</v>
      </c>
      <c r="D30" s="387" t="s">
        <v>23</v>
      </c>
      <c r="E30" s="372"/>
      <c r="F30" s="373"/>
      <c r="G30" s="265"/>
      <c r="H30" s="388">
        <v>1.4200000000000001E-2</v>
      </c>
      <c r="I30" s="389">
        <v>130000</v>
      </c>
      <c r="J30" s="28">
        <f t="shared" si="0"/>
        <v>1846</v>
      </c>
    </row>
    <row r="31" spans="1:11" x14ac:dyDescent="0.2">
      <c r="A31" s="27">
        <v>22</v>
      </c>
      <c r="B31" s="385" t="s">
        <v>221</v>
      </c>
      <c r="C31" s="386" t="s">
        <v>318</v>
      </c>
      <c r="D31" s="387" t="s">
        <v>23</v>
      </c>
      <c r="E31" s="263"/>
      <c r="F31" s="264"/>
      <c r="G31" s="265"/>
      <c r="H31" s="388">
        <v>2.0000000000000001E-4</v>
      </c>
      <c r="I31" s="389">
        <v>130000</v>
      </c>
      <c r="J31" s="28">
        <f t="shared" si="0"/>
        <v>26</v>
      </c>
      <c r="K31" s="3"/>
    </row>
    <row r="32" spans="1:11" x14ac:dyDescent="0.2">
      <c r="A32" s="27">
        <v>23</v>
      </c>
      <c r="B32" s="385" t="s">
        <v>48</v>
      </c>
      <c r="C32" s="386" t="s">
        <v>130</v>
      </c>
      <c r="D32" s="387" t="s">
        <v>24</v>
      </c>
      <c r="E32" s="263"/>
      <c r="F32" s="264"/>
      <c r="G32" s="265"/>
      <c r="H32" s="388">
        <v>0.2273</v>
      </c>
      <c r="I32" s="389">
        <v>358.31</v>
      </c>
      <c r="J32" s="28">
        <f t="shared" si="0"/>
        <v>81</v>
      </c>
      <c r="K32" s="3"/>
    </row>
    <row r="33" spans="1:11" ht="25.5" x14ac:dyDescent="0.2">
      <c r="A33" s="27">
        <v>24</v>
      </c>
      <c r="B33" s="385" t="s">
        <v>189</v>
      </c>
      <c r="C33" s="386" t="s">
        <v>319</v>
      </c>
      <c r="D33" s="387" t="s">
        <v>23</v>
      </c>
      <c r="E33" s="388">
        <v>6.4799999999999996E-2</v>
      </c>
      <c r="F33" s="389">
        <v>38000</v>
      </c>
      <c r="G33" s="28">
        <f t="shared" ref="G33:G34" si="2">E33*F33</f>
        <v>2462</v>
      </c>
      <c r="H33" s="388"/>
      <c r="I33" s="389"/>
      <c r="J33" s="28"/>
      <c r="K33" s="3"/>
    </row>
    <row r="34" spans="1:11" ht="25.5" x14ac:dyDescent="0.2">
      <c r="A34" s="27">
        <v>25</v>
      </c>
      <c r="B34" s="385" t="s">
        <v>222</v>
      </c>
      <c r="C34" s="386" t="s">
        <v>320</v>
      </c>
      <c r="D34" s="387" t="s">
        <v>23</v>
      </c>
      <c r="E34" s="388">
        <v>1.2999999999999999E-3</v>
      </c>
      <c r="F34" s="389">
        <v>33000</v>
      </c>
      <c r="G34" s="28">
        <f t="shared" si="2"/>
        <v>43</v>
      </c>
      <c r="H34" s="388"/>
      <c r="I34" s="389"/>
      <c r="J34" s="28"/>
      <c r="K34" s="3"/>
    </row>
    <row r="35" spans="1:11" x14ac:dyDescent="0.2">
      <c r="A35" s="27">
        <v>26</v>
      </c>
      <c r="B35" s="385" t="s">
        <v>223</v>
      </c>
      <c r="C35" s="386" t="s">
        <v>321</v>
      </c>
      <c r="D35" s="387" t="s">
        <v>413</v>
      </c>
      <c r="E35" s="263"/>
      <c r="F35" s="264"/>
      <c r="G35" s="265"/>
      <c r="H35" s="388">
        <v>2.6240000000000001</v>
      </c>
      <c r="I35" s="389">
        <v>186.27</v>
      </c>
      <c r="J35" s="28">
        <f t="shared" si="0"/>
        <v>489</v>
      </c>
      <c r="K35" s="3"/>
    </row>
    <row r="36" spans="1:11" x14ac:dyDescent="0.2">
      <c r="A36" s="27">
        <v>27</v>
      </c>
      <c r="B36" s="385" t="s">
        <v>224</v>
      </c>
      <c r="C36" s="386" t="s">
        <v>322</v>
      </c>
      <c r="D36" s="387" t="s">
        <v>25</v>
      </c>
      <c r="E36" s="263"/>
      <c r="F36" s="264"/>
      <c r="G36" s="265"/>
      <c r="H36" s="388">
        <v>1.1299999999999999</v>
      </c>
      <c r="I36" s="389">
        <v>106.76</v>
      </c>
      <c r="J36" s="28">
        <f t="shared" si="0"/>
        <v>121</v>
      </c>
      <c r="K36" s="3"/>
    </row>
    <row r="37" spans="1:11" x14ac:dyDescent="0.2">
      <c r="A37" s="27">
        <v>28</v>
      </c>
      <c r="B37" s="385" t="s">
        <v>63</v>
      </c>
      <c r="C37" s="386" t="s">
        <v>64</v>
      </c>
      <c r="D37" s="387" t="s">
        <v>23</v>
      </c>
      <c r="E37" s="263"/>
      <c r="F37" s="264"/>
      <c r="G37" s="265"/>
      <c r="H37" s="388">
        <v>9.9000000000000008E-3</v>
      </c>
      <c r="I37" s="389">
        <v>64245.66</v>
      </c>
      <c r="J37" s="28">
        <f t="shared" si="0"/>
        <v>636</v>
      </c>
      <c r="K37" s="3"/>
    </row>
    <row r="38" spans="1:11" x14ac:dyDescent="0.2">
      <c r="A38" s="27">
        <v>29</v>
      </c>
      <c r="B38" s="385" t="s">
        <v>225</v>
      </c>
      <c r="C38" s="386" t="s">
        <v>323</v>
      </c>
      <c r="D38" s="387" t="s">
        <v>25</v>
      </c>
      <c r="E38" s="263"/>
      <c r="F38" s="264"/>
      <c r="G38" s="265"/>
      <c r="H38" s="388">
        <v>4.7949999999999999</v>
      </c>
      <c r="I38" s="389">
        <v>13.77</v>
      </c>
      <c r="J38" s="28">
        <f t="shared" si="0"/>
        <v>66</v>
      </c>
      <c r="K38" s="3"/>
    </row>
    <row r="39" spans="1:11" x14ac:dyDescent="0.2">
      <c r="A39" s="27">
        <v>30</v>
      </c>
      <c r="B39" s="385" t="s">
        <v>190</v>
      </c>
      <c r="C39" s="386" t="s">
        <v>193</v>
      </c>
      <c r="D39" s="387" t="s">
        <v>23</v>
      </c>
      <c r="E39" s="263"/>
      <c r="F39" s="264"/>
      <c r="G39" s="265"/>
      <c r="H39" s="388">
        <v>5.9999999999999995E-4</v>
      </c>
      <c r="I39" s="389">
        <v>92886</v>
      </c>
      <c r="J39" s="28">
        <f t="shared" si="0"/>
        <v>56</v>
      </c>
      <c r="K39" s="3"/>
    </row>
    <row r="40" spans="1:11" x14ac:dyDescent="0.2">
      <c r="A40" s="27">
        <v>31</v>
      </c>
      <c r="B40" s="385" t="s">
        <v>226</v>
      </c>
      <c r="C40" s="386" t="s">
        <v>324</v>
      </c>
      <c r="D40" s="387" t="s">
        <v>23</v>
      </c>
      <c r="E40" s="263"/>
      <c r="F40" s="264"/>
      <c r="G40" s="265"/>
      <c r="H40" s="388">
        <v>6.3E-3</v>
      </c>
      <c r="I40" s="389">
        <v>38300.300000000003</v>
      </c>
      <c r="J40" s="28">
        <f t="shared" si="0"/>
        <v>241</v>
      </c>
      <c r="K40" s="3"/>
    </row>
    <row r="41" spans="1:11" x14ac:dyDescent="0.2">
      <c r="A41" s="27">
        <v>32</v>
      </c>
      <c r="B41" s="385" t="s">
        <v>227</v>
      </c>
      <c r="C41" s="386" t="s">
        <v>325</v>
      </c>
      <c r="D41" s="387" t="s">
        <v>23</v>
      </c>
      <c r="E41" s="388">
        <v>4.1599999999999998E-2</v>
      </c>
      <c r="F41" s="389">
        <v>38000</v>
      </c>
      <c r="G41" s="28">
        <f t="shared" ref="G41" si="3">E41*F41</f>
        <v>1581</v>
      </c>
      <c r="H41" s="388"/>
      <c r="I41" s="389"/>
      <c r="J41" s="28"/>
      <c r="K41" s="3"/>
    </row>
    <row r="42" spans="1:11" x14ac:dyDescent="0.2">
      <c r="A42" s="27">
        <v>33</v>
      </c>
      <c r="B42" s="385" t="s">
        <v>159</v>
      </c>
      <c r="C42" s="386" t="s">
        <v>315</v>
      </c>
      <c r="D42" s="387" t="s">
        <v>25</v>
      </c>
      <c r="E42" s="263"/>
      <c r="F42" s="264"/>
      <c r="G42" s="265"/>
      <c r="H42" s="388">
        <v>1.04</v>
      </c>
      <c r="I42" s="389">
        <v>130</v>
      </c>
      <c r="J42" s="28">
        <f t="shared" si="0"/>
        <v>135</v>
      </c>
      <c r="K42" s="3"/>
    </row>
    <row r="43" spans="1:11" x14ac:dyDescent="0.2">
      <c r="A43" s="27">
        <v>34</v>
      </c>
      <c r="B43" s="385" t="s">
        <v>228</v>
      </c>
      <c r="C43" s="386" t="s">
        <v>64</v>
      </c>
      <c r="D43" s="387" t="s">
        <v>25</v>
      </c>
      <c r="E43" s="263"/>
      <c r="F43" s="264"/>
      <c r="G43" s="265"/>
      <c r="H43" s="388">
        <v>6.44</v>
      </c>
      <c r="I43" s="389">
        <v>64.239999999999995</v>
      </c>
      <c r="J43" s="28">
        <f t="shared" si="0"/>
        <v>414</v>
      </c>
      <c r="K43" s="3"/>
    </row>
    <row r="44" spans="1:11" x14ac:dyDescent="0.2">
      <c r="A44" s="27">
        <v>35</v>
      </c>
      <c r="B44" s="385" t="s">
        <v>229</v>
      </c>
      <c r="C44" s="386" t="s">
        <v>326</v>
      </c>
      <c r="D44" s="387" t="s">
        <v>25</v>
      </c>
      <c r="E44" s="263"/>
      <c r="F44" s="264"/>
      <c r="G44" s="265"/>
      <c r="H44" s="388">
        <v>0.1</v>
      </c>
      <c r="I44" s="389">
        <v>275.32</v>
      </c>
      <c r="J44" s="28">
        <f t="shared" si="0"/>
        <v>28</v>
      </c>
      <c r="K44" s="3"/>
    </row>
    <row r="45" spans="1:11" x14ac:dyDescent="0.2">
      <c r="A45" s="27">
        <v>36</v>
      </c>
      <c r="B45" s="385" t="s">
        <v>230</v>
      </c>
      <c r="C45" s="386" t="s">
        <v>327</v>
      </c>
      <c r="D45" s="387" t="s">
        <v>23</v>
      </c>
      <c r="E45" s="263"/>
      <c r="F45" s="264"/>
      <c r="G45" s="265"/>
      <c r="H45" s="388">
        <v>4.4000000000000003E-3</v>
      </c>
      <c r="I45" s="389">
        <v>29406.9</v>
      </c>
      <c r="J45" s="28">
        <f t="shared" si="0"/>
        <v>129</v>
      </c>
      <c r="K45" s="3"/>
    </row>
    <row r="46" spans="1:11" x14ac:dyDescent="0.2">
      <c r="A46" s="27">
        <v>37</v>
      </c>
      <c r="B46" s="385" t="s">
        <v>231</v>
      </c>
      <c r="C46" s="386" t="s">
        <v>328</v>
      </c>
      <c r="D46" s="387" t="s">
        <v>25</v>
      </c>
      <c r="E46" s="263"/>
      <c r="F46" s="264"/>
      <c r="G46" s="265"/>
      <c r="H46" s="388">
        <v>0.73599999999999999</v>
      </c>
      <c r="I46" s="389">
        <v>123.91</v>
      </c>
      <c r="J46" s="28">
        <f t="shared" si="0"/>
        <v>91</v>
      </c>
      <c r="K46" s="3"/>
    </row>
    <row r="47" spans="1:11" x14ac:dyDescent="0.2">
      <c r="A47" s="27">
        <v>38</v>
      </c>
      <c r="B47" s="385" t="s">
        <v>49</v>
      </c>
      <c r="C47" s="386" t="s">
        <v>131</v>
      </c>
      <c r="D47" s="387" t="s">
        <v>25</v>
      </c>
      <c r="E47" s="263"/>
      <c r="F47" s="264"/>
      <c r="G47" s="265"/>
      <c r="H47" s="388">
        <v>0.77090000000000003</v>
      </c>
      <c r="I47" s="389">
        <v>29.69</v>
      </c>
      <c r="J47" s="28">
        <f t="shared" si="0"/>
        <v>23</v>
      </c>
      <c r="K47" s="3"/>
    </row>
    <row r="48" spans="1:11" x14ac:dyDescent="0.2">
      <c r="A48" s="27">
        <v>39</v>
      </c>
      <c r="B48" s="385" t="s">
        <v>232</v>
      </c>
      <c r="C48" s="386" t="s">
        <v>329</v>
      </c>
      <c r="D48" s="387" t="s">
        <v>51</v>
      </c>
      <c r="E48" s="263"/>
      <c r="F48" s="264"/>
      <c r="G48" s="265"/>
      <c r="H48" s="388">
        <v>2.7</v>
      </c>
      <c r="I48" s="389">
        <v>39.14</v>
      </c>
      <c r="J48" s="28">
        <f t="shared" si="0"/>
        <v>106</v>
      </c>
      <c r="K48" s="3"/>
    </row>
    <row r="49" spans="1:11" x14ac:dyDescent="0.2">
      <c r="A49" s="27">
        <v>40</v>
      </c>
      <c r="B49" s="385" t="s">
        <v>50</v>
      </c>
      <c r="C49" s="386" t="s">
        <v>87</v>
      </c>
      <c r="D49" s="387" t="s">
        <v>23</v>
      </c>
      <c r="E49" s="263"/>
      <c r="F49" s="264"/>
      <c r="G49" s="265"/>
      <c r="H49" s="388">
        <v>6.9999999999999999E-4</v>
      </c>
      <c r="I49" s="389">
        <v>60937.81</v>
      </c>
      <c r="J49" s="28">
        <f t="shared" si="0"/>
        <v>43</v>
      </c>
      <c r="K49" s="3"/>
    </row>
    <row r="50" spans="1:11" x14ac:dyDescent="0.2">
      <c r="A50" s="27">
        <v>41</v>
      </c>
      <c r="B50" s="385" t="s">
        <v>168</v>
      </c>
      <c r="C50" s="386" t="s">
        <v>179</v>
      </c>
      <c r="D50" s="387" t="s">
        <v>23</v>
      </c>
      <c r="E50" s="263"/>
      <c r="F50" s="264"/>
      <c r="G50" s="265"/>
      <c r="H50" s="388">
        <v>1.1000000000000001E-3</v>
      </c>
      <c r="I50" s="389">
        <v>60261.82</v>
      </c>
      <c r="J50" s="28">
        <f t="shared" si="0"/>
        <v>66</v>
      </c>
      <c r="K50" s="3"/>
    </row>
    <row r="51" spans="1:11" x14ac:dyDescent="0.2">
      <c r="A51" s="27">
        <v>42</v>
      </c>
      <c r="B51" s="385" t="s">
        <v>233</v>
      </c>
      <c r="C51" s="386" t="s">
        <v>330</v>
      </c>
      <c r="D51" s="387" t="s">
        <v>413</v>
      </c>
      <c r="E51" s="263"/>
      <c r="F51" s="264"/>
      <c r="G51" s="265"/>
      <c r="H51" s="388">
        <v>2.6240000000000001</v>
      </c>
      <c r="I51" s="389">
        <v>68.94</v>
      </c>
      <c r="J51" s="28">
        <f t="shared" si="0"/>
        <v>181</v>
      </c>
      <c r="K51" s="3"/>
    </row>
    <row r="52" spans="1:11" s="374" customFormat="1" x14ac:dyDescent="0.2">
      <c r="A52" s="371">
        <v>43</v>
      </c>
      <c r="B52" s="385" t="s">
        <v>234</v>
      </c>
      <c r="C52" s="386" t="s">
        <v>331</v>
      </c>
      <c r="D52" s="387" t="s">
        <v>414</v>
      </c>
      <c r="E52" s="372"/>
      <c r="F52" s="373"/>
      <c r="G52" s="265"/>
      <c r="H52" s="388">
        <v>4.0800000000000003E-2</v>
      </c>
      <c r="I52" s="389">
        <v>270.22000000000003</v>
      </c>
      <c r="J52" s="28">
        <f t="shared" si="0"/>
        <v>11</v>
      </c>
    </row>
    <row r="53" spans="1:11" x14ac:dyDescent="0.2">
      <c r="A53" s="27">
        <v>44</v>
      </c>
      <c r="B53" s="385" t="s">
        <v>169</v>
      </c>
      <c r="C53" s="386" t="s">
        <v>180</v>
      </c>
      <c r="D53" s="387" t="s">
        <v>54</v>
      </c>
      <c r="E53" s="263"/>
      <c r="F53" s="264"/>
      <c r="G53" s="265"/>
      <c r="H53" s="388">
        <v>3.1240000000000001</v>
      </c>
      <c r="I53" s="389">
        <v>141.41</v>
      </c>
      <c r="J53" s="28">
        <f t="shared" si="0"/>
        <v>442</v>
      </c>
      <c r="K53" s="3"/>
    </row>
    <row r="54" spans="1:11" x14ac:dyDescent="0.2">
      <c r="A54" s="27">
        <v>45</v>
      </c>
      <c r="B54" s="385" t="s">
        <v>170</v>
      </c>
      <c r="C54" s="386" t="s">
        <v>181</v>
      </c>
      <c r="D54" s="387" t="s">
        <v>54</v>
      </c>
      <c r="E54" s="263"/>
      <c r="F54" s="264"/>
      <c r="G54" s="265"/>
      <c r="H54" s="388">
        <v>7.8090000000000002</v>
      </c>
      <c r="I54" s="389">
        <v>319.2</v>
      </c>
      <c r="J54" s="28">
        <f t="shared" si="0"/>
        <v>2493</v>
      </c>
      <c r="K54" s="3"/>
    </row>
    <row r="55" spans="1:11" x14ac:dyDescent="0.2">
      <c r="A55" s="27">
        <v>46</v>
      </c>
      <c r="B55" s="385" t="s">
        <v>171</v>
      </c>
      <c r="C55" s="386" t="s">
        <v>182</v>
      </c>
      <c r="D55" s="387" t="s">
        <v>23</v>
      </c>
      <c r="E55" s="263"/>
      <c r="F55" s="264"/>
      <c r="G55" s="265"/>
      <c r="H55" s="388">
        <v>2.5501</v>
      </c>
      <c r="I55" s="389">
        <v>130000</v>
      </c>
      <c r="J55" s="28">
        <f t="shared" si="0"/>
        <v>331513</v>
      </c>
      <c r="K55" s="3"/>
    </row>
    <row r="56" spans="1:11" x14ac:dyDescent="0.2">
      <c r="A56" s="27">
        <v>47</v>
      </c>
      <c r="B56" s="385" t="s">
        <v>172</v>
      </c>
      <c r="C56" s="386" t="s">
        <v>183</v>
      </c>
      <c r="D56" s="387" t="s">
        <v>23</v>
      </c>
      <c r="E56" s="263"/>
      <c r="F56" s="264"/>
      <c r="G56" s="265"/>
      <c r="H56" s="388">
        <v>1.6000000000000001E-3</v>
      </c>
      <c r="I56" s="389">
        <v>130000</v>
      </c>
      <c r="J56" s="28">
        <f t="shared" si="0"/>
        <v>208</v>
      </c>
      <c r="K56" s="3"/>
    </row>
    <row r="57" spans="1:11" x14ac:dyDescent="0.2">
      <c r="A57" s="27">
        <v>48</v>
      </c>
      <c r="B57" s="385" t="s">
        <v>191</v>
      </c>
      <c r="C57" s="386" t="s">
        <v>194</v>
      </c>
      <c r="D57" s="387" t="s">
        <v>23</v>
      </c>
      <c r="E57" s="263"/>
      <c r="F57" s="264"/>
      <c r="G57" s="265"/>
      <c r="H57" s="388">
        <v>0.1062</v>
      </c>
      <c r="I57" s="389">
        <v>130000</v>
      </c>
      <c r="J57" s="28">
        <f t="shared" si="0"/>
        <v>13806</v>
      </c>
      <c r="K57" s="3"/>
    </row>
    <row r="58" spans="1:11" x14ac:dyDescent="0.2">
      <c r="A58" s="27">
        <v>51</v>
      </c>
      <c r="B58" s="385" t="s">
        <v>197</v>
      </c>
      <c r="C58" s="386" t="s">
        <v>205</v>
      </c>
      <c r="D58" s="387" t="s">
        <v>54</v>
      </c>
      <c r="E58" s="263"/>
      <c r="F58" s="264"/>
      <c r="G58" s="265"/>
      <c r="H58" s="388">
        <v>1.6</v>
      </c>
      <c r="I58" s="389">
        <v>1500</v>
      </c>
      <c r="J58" s="28">
        <f t="shared" si="0"/>
        <v>2400</v>
      </c>
      <c r="K58" s="3"/>
    </row>
    <row r="59" spans="1:11" x14ac:dyDescent="0.2">
      <c r="A59" s="27">
        <v>52</v>
      </c>
      <c r="B59" s="385" t="s">
        <v>119</v>
      </c>
      <c r="C59" s="386" t="s">
        <v>122</v>
      </c>
      <c r="D59" s="387" t="s">
        <v>55</v>
      </c>
      <c r="E59" s="263"/>
      <c r="F59" s="264"/>
      <c r="G59" s="265"/>
      <c r="H59" s="388">
        <v>171.4</v>
      </c>
      <c r="I59" s="389">
        <v>80.22</v>
      </c>
      <c r="J59" s="28">
        <f t="shared" si="0"/>
        <v>13750</v>
      </c>
      <c r="K59" s="3"/>
    </row>
    <row r="60" spans="1:11" x14ac:dyDescent="0.2">
      <c r="A60" s="27">
        <v>53</v>
      </c>
      <c r="B60" s="385" t="s">
        <v>173</v>
      </c>
      <c r="C60" s="386" t="s">
        <v>184</v>
      </c>
      <c r="D60" s="387" t="s">
        <v>85</v>
      </c>
      <c r="E60" s="263"/>
      <c r="F60" s="264"/>
      <c r="G60" s="265"/>
      <c r="H60" s="388">
        <v>12.24</v>
      </c>
      <c r="I60" s="389">
        <v>319.2</v>
      </c>
      <c r="J60" s="28">
        <f t="shared" si="0"/>
        <v>3907</v>
      </c>
      <c r="K60" s="3"/>
    </row>
    <row r="61" spans="1:11" x14ac:dyDescent="0.2">
      <c r="A61" s="27">
        <v>54</v>
      </c>
      <c r="B61" s="385" t="s">
        <v>174</v>
      </c>
      <c r="C61" s="386" t="s">
        <v>185</v>
      </c>
      <c r="D61" s="387" t="s">
        <v>85</v>
      </c>
      <c r="E61" s="263"/>
      <c r="F61" s="264"/>
      <c r="G61" s="265"/>
      <c r="H61" s="388">
        <v>15.3</v>
      </c>
      <c r="I61" s="389">
        <v>58.8</v>
      </c>
      <c r="J61" s="28">
        <f t="shared" si="0"/>
        <v>900</v>
      </c>
      <c r="K61" s="3"/>
    </row>
    <row r="62" spans="1:11" x14ac:dyDescent="0.2">
      <c r="A62" s="27">
        <v>55</v>
      </c>
      <c r="B62" s="385" t="s">
        <v>235</v>
      </c>
      <c r="C62" s="386" t="s">
        <v>332</v>
      </c>
      <c r="D62" s="387" t="s">
        <v>25</v>
      </c>
      <c r="E62" s="263"/>
      <c r="F62" s="264"/>
      <c r="G62" s="265"/>
      <c r="H62" s="388">
        <v>12.8</v>
      </c>
      <c r="I62" s="389">
        <v>132</v>
      </c>
      <c r="J62" s="28">
        <f t="shared" si="0"/>
        <v>1690</v>
      </c>
      <c r="K62" s="3"/>
    </row>
    <row r="63" spans="1:11" ht="25.5" x14ac:dyDescent="0.2">
      <c r="A63" s="27">
        <v>56</v>
      </c>
      <c r="B63" s="385" t="s">
        <v>65</v>
      </c>
      <c r="C63" s="386" t="s">
        <v>123</v>
      </c>
      <c r="D63" s="387" t="s">
        <v>24</v>
      </c>
      <c r="E63" s="263"/>
      <c r="F63" s="264"/>
      <c r="G63" s="265"/>
      <c r="H63" s="388">
        <v>92.969899999999996</v>
      </c>
      <c r="I63" s="389">
        <v>2365.3000000000002</v>
      </c>
      <c r="J63" s="28">
        <f t="shared" si="0"/>
        <v>219902</v>
      </c>
      <c r="K63" s="3"/>
    </row>
    <row r="64" spans="1:11" ht="25.5" x14ac:dyDescent="0.2">
      <c r="A64" s="27">
        <v>57</v>
      </c>
      <c r="B64" s="385" t="s">
        <v>66</v>
      </c>
      <c r="C64" s="386" t="s">
        <v>88</v>
      </c>
      <c r="D64" s="387" t="s">
        <v>24</v>
      </c>
      <c r="E64" s="263"/>
      <c r="F64" s="264"/>
      <c r="G64" s="265"/>
      <c r="H64" s="388">
        <v>1.2999999999999999E-3</v>
      </c>
      <c r="I64" s="389">
        <v>7001.47</v>
      </c>
      <c r="J64" s="28">
        <f t="shared" si="0"/>
        <v>9</v>
      </c>
      <c r="K64" s="3"/>
    </row>
    <row r="65" spans="1:11" ht="25.5" x14ac:dyDescent="0.2">
      <c r="A65" s="27">
        <v>58</v>
      </c>
      <c r="B65" s="385" t="s">
        <v>175</v>
      </c>
      <c r="C65" s="386" t="s">
        <v>186</v>
      </c>
      <c r="D65" s="387" t="s">
        <v>24</v>
      </c>
      <c r="E65" s="263"/>
      <c r="F65" s="264"/>
      <c r="G65" s="265"/>
      <c r="H65" s="388">
        <v>3.6269999999999998</v>
      </c>
      <c r="I65" s="389">
        <v>5759.56</v>
      </c>
      <c r="J65" s="28">
        <f t="shared" si="0"/>
        <v>20890</v>
      </c>
      <c r="K65" s="3"/>
    </row>
    <row r="66" spans="1:11" ht="38.25" x14ac:dyDescent="0.2">
      <c r="A66" s="27">
        <v>59</v>
      </c>
      <c r="B66" s="385" t="s">
        <v>198</v>
      </c>
      <c r="C66" s="386" t="s">
        <v>206</v>
      </c>
      <c r="D66" s="387" t="s">
        <v>55</v>
      </c>
      <c r="E66" s="414"/>
      <c r="F66" s="415"/>
      <c r="G66" s="28"/>
      <c r="H66" s="414">
        <v>50.48</v>
      </c>
      <c r="I66" s="415">
        <v>4500</v>
      </c>
      <c r="J66" s="28">
        <f t="shared" si="0"/>
        <v>227160</v>
      </c>
      <c r="K66" s="3"/>
    </row>
    <row r="67" spans="1:11" ht="25.5" x14ac:dyDescent="0.2">
      <c r="A67" s="27">
        <v>60</v>
      </c>
      <c r="B67" s="385" t="s">
        <v>199</v>
      </c>
      <c r="C67" s="386" t="s">
        <v>207</v>
      </c>
      <c r="D67" s="387" t="s">
        <v>55</v>
      </c>
      <c r="E67" s="263"/>
      <c r="F67" s="264"/>
      <c r="G67" s="265"/>
      <c r="H67" s="388">
        <v>0.39</v>
      </c>
      <c r="I67" s="389">
        <v>2236.65</v>
      </c>
      <c r="J67" s="28">
        <f t="shared" si="0"/>
        <v>872</v>
      </c>
      <c r="K67" s="3"/>
    </row>
    <row r="68" spans="1:11" x14ac:dyDescent="0.2">
      <c r="A68" s="27">
        <v>61</v>
      </c>
      <c r="B68" s="385" t="s">
        <v>236</v>
      </c>
      <c r="C68" s="386" t="s">
        <v>333</v>
      </c>
      <c r="D68" s="387" t="s">
        <v>56</v>
      </c>
      <c r="E68" s="263"/>
      <c r="F68" s="264"/>
      <c r="G68" s="265"/>
      <c r="H68" s="388">
        <v>2</v>
      </c>
      <c r="I68" s="389">
        <v>103.97</v>
      </c>
      <c r="J68" s="28">
        <f t="shared" si="0"/>
        <v>208</v>
      </c>
      <c r="K68" s="3"/>
    </row>
    <row r="69" spans="1:11" x14ac:dyDescent="0.2">
      <c r="A69" s="27">
        <v>62</v>
      </c>
      <c r="B69" s="385" t="s">
        <v>237</v>
      </c>
      <c r="C69" s="386" t="s">
        <v>334</v>
      </c>
      <c r="D69" s="387" t="s">
        <v>23</v>
      </c>
      <c r="E69" s="263"/>
      <c r="F69" s="264"/>
      <c r="G69" s="265"/>
      <c r="H69" s="388">
        <v>0.26029999999999998</v>
      </c>
      <c r="I69" s="389">
        <v>70000.98</v>
      </c>
      <c r="J69" s="28">
        <f t="shared" si="0"/>
        <v>18221</v>
      </c>
      <c r="K69" s="3"/>
    </row>
    <row r="70" spans="1:11" x14ac:dyDescent="0.2">
      <c r="A70" s="27">
        <v>63</v>
      </c>
      <c r="B70" s="385" t="s">
        <v>52</v>
      </c>
      <c r="C70" s="386" t="s">
        <v>132</v>
      </c>
      <c r="D70" s="387" t="s">
        <v>23</v>
      </c>
      <c r="E70" s="263"/>
      <c r="F70" s="264"/>
      <c r="G70" s="265"/>
      <c r="H70" s="388">
        <v>5.8999999999999999E-3</v>
      </c>
      <c r="I70" s="389">
        <v>60359.23</v>
      </c>
      <c r="J70" s="28">
        <f t="shared" si="0"/>
        <v>356</v>
      </c>
      <c r="K70" s="3"/>
    </row>
    <row r="71" spans="1:11" x14ac:dyDescent="0.2">
      <c r="A71" s="27">
        <v>64</v>
      </c>
      <c r="B71" s="385" t="s">
        <v>53</v>
      </c>
      <c r="C71" s="386" t="s">
        <v>78</v>
      </c>
      <c r="D71" s="387" t="s">
        <v>23</v>
      </c>
      <c r="E71" s="263"/>
      <c r="F71" s="264"/>
      <c r="G71" s="265"/>
      <c r="H71" s="388">
        <v>1.9E-3</v>
      </c>
      <c r="I71" s="389">
        <v>66708.31</v>
      </c>
      <c r="J71" s="28">
        <f t="shared" si="0"/>
        <v>127</v>
      </c>
      <c r="K71" s="3"/>
    </row>
    <row r="72" spans="1:11" x14ac:dyDescent="0.2">
      <c r="A72" s="27">
        <v>65</v>
      </c>
      <c r="B72" s="385" t="s">
        <v>238</v>
      </c>
      <c r="C72" s="386" t="s">
        <v>335</v>
      </c>
      <c r="D72" s="387" t="s">
        <v>23</v>
      </c>
      <c r="E72" s="263"/>
      <c r="F72" s="264"/>
      <c r="G72" s="265"/>
      <c r="H72" s="388">
        <v>1.7999999999999999E-2</v>
      </c>
      <c r="I72" s="389">
        <v>85497.45</v>
      </c>
      <c r="J72" s="28">
        <f t="shared" si="0"/>
        <v>1539</v>
      </c>
      <c r="K72" s="3"/>
    </row>
    <row r="73" spans="1:11" x14ac:dyDescent="0.2">
      <c r="A73" s="27">
        <v>66</v>
      </c>
      <c r="B73" s="385" t="s">
        <v>239</v>
      </c>
      <c r="C73" s="386" t="s">
        <v>336</v>
      </c>
      <c r="D73" s="387" t="s">
        <v>23</v>
      </c>
      <c r="E73" s="263"/>
      <c r="F73" s="264"/>
      <c r="G73" s="265"/>
      <c r="H73" s="388">
        <v>1.6000000000000001E-3</v>
      </c>
      <c r="I73" s="389">
        <v>55542.37</v>
      </c>
      <c r="J73" s="28">
        <f t="shared" si="0"/>
        <v>89</v>
      </c>
      <c r="K73" s="3"/>
    </row>
    <row r="74" spans="1:11" x14ac:dyDescent="0.2">
      <c r="A74" s="27">
        <v>68</v>
      </c>
      <c r="B74" s="385" t="s">
        <v>240</v>
      </c>
      <c r="C74" s="386" t="s">
        <v>337</v>
      </c>
      <c r="D74" s="387" t="s">
        <v>23</v>
      </c>
      <c r="E74" s="263"/>
      <c r="F74" s="264"/>
      <c r="G74" s="265"/>
      <c r="H74" s="388">
        <v>1.9E-2</v>
      </c>
      <c r="I74" s="389">
        <v>10175.24</v>
      </c>
      <c r="J74" s="28">
        <f t="shared" ref="J74:J136" si="4">H74*I74</f>
        <v>193</v>
      </c>
      <c r="K74" s="3"/>
    </row>
    <row r="75" spans="1:11" ht="25.5" x14ac:dyDescent="0.2">
      <c r="A75" s="27">
        <v>69</v>
      </c>
      <c r="B75" s="385" t="s">
        <v>79</v>
      </c>
      <c r="C75" s="386" t="s">
        <v>84</v>
      </c>
      <c r="D75" s="387" t="s">
        <v>23</v>
      </c>
      <c r="E75" s="263"/>
      <c r="F75" s="264"/>
      <c r="G75" s="265"/>
      <c r="H75" s="388">
        <v>1.4E-3</v>
      </c>
      <c r="I75" s="389">
        <v>52842.71</v>
      </c>
      <c r="J75" s="28">
        <f t="shared" si="4"/>
        <v>74</v>
      </c>
      <c r="K75" s="3"/>
    </row>
    <row r="76" spans="1:11" ht="38.25" x14ac:dyDescent="0.2">
      <c r="A76" s="27">
        <v>70</v>
      </c>
      <c r="B76" s="385" t="s">
        <v>67</v>
      </c>
      <c r="C76" s="386" t="s">
        <v>124</v>
      </c>
      <c r="D76" s="387" t="s">
        <v>23</v>
      </c>
      <c r="E76" s="263"/>
      <c r="F76" s="264"/>
      <c r="G76" s="265"/>
      <c r="H76" s="388">
        <v>8.9999999999999998E-4</v>
      </c>
      <c r="I76" s="389">
        <v>68427.88</v>
      </c>
      <c r="J76" s="28">
        <f t="shared" si="4"/>
        <v>62</v>
      </c>
      <c r="K76" s="3"/>
    </row>
    <row r="77" spans="1:11" ht="38.25" x14ac:dyDescent="0.2">
      <c r="A77" s="27">
        <v>71</v>
      </c>
      <c r="B77" s="385" t="s">
        <v>241</v>
      </c>
      <c r="C77" s="386" t="s">
        <v>338</v>
      </c>
      <c r="D77" s="387" t="s">
        <v>23</v>
      </c>
      <c r="E77" s="263"/>
      <c r="F77" s="264"/>
      <c r="G77" s="265"/>
      <c r="H77" s="388">
        <v>0.02</v>
      </c>
      <c r="I77" s="389">
        <v>69303.86</v>
      </c>
      <c r="J77" s="28">
        <f t="shared" si="4"/>
        <v>1386</v>
      </c>
      <c r="K77" s="3"/>
    </row>
    <row r="78" spans="1:11" x14ac:dyDescent="0.2">
      <c r="A78" s="27">
        <v>72</v>
      </c>
      <c r="B78" s="385" t="s">
        <v>242</v>
      </c>
      <c r="C78" s="386" t="s">
        <v>339</v>
      </c>
      <c r="D78" s="387" t="s">
        <v>56</v>
      </c>
      <c r="E78" s="263"/>
      <c r="F78" s="264"/>
      <c r="G78" s="265"/>
      <c r="H78" s="388">
        <v>2</v>
      </c>
      <c r="I78" s="389">
        <v>17.78</v>
      </c>
      <c r="J78" s="28">
        <f t="shared" si="4"/>
        <v>36</v>
      </c>
      <c r="K78" s="3"/>
    </row>
    <row r="79" spans="1:11" x14ac:dyDescent="0.2">
      <c r="A79" s="27">
        <v>73</v>
      </c>
      <c r="B79" s="385" t="s">
        <v>243</v>
      </c>
      <c r="C79" s="386" t="s">
        <v>340</v>
      </c>
      <c r="D79" s="387" t="s">
        <v>24</v>
      </c>
      <c r="E79" s="263"/>
      <c r="F79" s="264"/>
      <c r="G79" s="265"/>
      <c r="H79" s="388">
        <v>1.53</v>
      </c>
      <c r="I79" s="389">
        <v>5208.34</v>
      </c>
      <c r="J79" s="28">
        <f t="shared" si="4"/>
        <v>7969</v>
      </c>
      <c r="K79" s="3"/>
    </row>
    <row r="80" spans="1:11" ht="25.5" x14ac:dyDescent="0.2">
      <c r="A80" s="27">
        <v>74</v>
      </c>
      <c r="B80" s="385" t="s">
        <v>160</v>
      </c>
      <c r="C80" s="386" t="s">
        <v>163</v>
      </c>
      <c r="D80" s="387" t="s">
        <v>24</v>
      </c>
      <c r="E80" s="263"/>
      <c r="F80" s="264"/>
      <c r="G80" s="265"/>
      <c r="H80" s="388">
        <v>0.88190000000000002</v>
      </c>
      <c r="I80" s="389">
        <v>1800</v>
      </c>
      <c r="J80" s="28">
        <f t="shared" si="4"/>
        <v>1587</v>
      </c>
      <c r="K80" s="3"/>
    </row>
    <row r="81" spans="1:11" x14ac:dyDescent="0.2">
      <c r="A81" s="27">
        <v>75</v>
      </c>
      <c r="B81" s="385" t="s">
        <v>244</v>
      </c>
      <c r="C81" s="386" t="s">
        <v>341</v>
      </c>
      <c r="D81" s="387" t="s">
        <v>24</v>
      </c>
      <c r="E81" s="263"/>
      <c r="F81" s="264"/>
      <c r="G81" s="265"/>
      <c r="H81" s="388">
        <v>0.64200000000000002</v>
      </c>
      <c r="I81" s="389">
        <v>180</v>
      </c>
      <c r="J81" s="28">
        <f t="shared" si="4"/>
        <v>116</v>
      </c>
      <c r="K81" s="3"/>
    </row>
    <row r="82" spans="1:11" x14ac:dyDescent="0.2">
      <c r="A82" s="27">
        <v>76</v>
      </c>
      <c r="B82" s="385" t="s">
        <v>127</v>
      </c>
      <c r="C82" s="386" t="s">
        <v>164</v>
      </c>
      <c r="D82" s="387" t="s">
        <v>24</v>
      </c>
      <c r="E82" s="263"/>
      <c r="F82" s="264"/>
      <c r="G82" s="265"/>
      <c r="H82" s="388">
        <v>64.655000000000001</v>
      </c>
      <c r="I82" s="389">
        <v>26.61</v>
      </c>
      <c r="J82" s="28">
        <f t="shared" si="4"/>
        <v>1720</v>
      </c>
      <c r="K82" s="3"/>
    </row>
    <row r="83" spans="1:11" x14ac:dyDescent="0.2">
      <c r="A83" s="27">
        <v>77</v>
      </c>
      <c r="B83" s="385" t="s">
        <v>127</v>
      </c>
      <c r="C83" s="386" t="s">
        <v>164</v>
      </c>
      <c r="D83" s="387" t="s">
        <v>24</v>
      </c>
      <c r="E83" s="263"/>
      <c r="F83" s="264"/>
      <c r="G83" s="265"/>
      <c r="H83" s="388">
        <v>201.7</v>
      </c>
      <c r="I83" s="389">
        <v>26.61</v>
      </c>
      <c r="J83" s="28">
        <f t="shared" si="4"/>
        <v>5367</v>
      </c>
      <c r="K83" s="3"/>
    </row>
    <row r="84" spans="1:11" x14ac:dyDescent="0.2">
      <c r="A84" s="27">
        <v>78</v>
      </c>
      <c r="B84" s="385" t="s">
        <v>245</v>
      </c>
      <c r="C84" s="386" t="s">
        <v>342</v>
      </c>
      <c r="D84" s="387" t="s">
        <v>415</v>
      </c>
      <c r="E84" s="263"/>
      <c r="F84" s="264"/>
      <c r="G84" s="265"/>
      <c r="H84" s="388">
        <v>44.4</v>
      </c>
      <c r="I84" s="389">
        <v>2.0699999999999998</v>
      </c>
      <c r="J84" s="28">
        <f t="shared" si="4"/>
        <v>92</v>
      </c>
      <c r="K84" s="3"/>
    </row>
    <row r="85" spans="1:11" ht="25.5" x14ac:dyDescent="0.2">
      <c r="A85" s="27">
        <v>79</v>
      </c>
      <c r="B85" s="385" t="s">
        <v>246</v>
      </c>
      <c r="C85" s="386" t="s">
        <v>343</v>
      </c>
      <c r="D85" s="387" t="s">
        <v>416</v>
      </c>
      <c r="E85" s="263"/>
      <c r="F85" s="264"/>
      <c r="G85" s="265"/>
      <c r="H85" s="388">
        <v>2.0000000000000001E-4</v>
      </c>
      <c r="I85" s="389">
        <v>784041.18</v>
      </c>
      <c r="J85" s="28">
        <f t="shared" si="4"/>
        <v>157</v>
      </c>
      <c r="K85" s="3"/>
    </row>
    <row r="86" spans="1:11" ht="38.25" x14ac:dyDescent="0.2">
      <c r="A86" s="27">
        <v>80</v>
      </c>
      <c r="B86" s="385" t="s">
        <v>247</v>
      </c>
      <c r="C86" s="386" t="s">
        <v>344</v>
      </c>
      <c r="D86" s="387" t="s">
        <v>416</v>
      </c>
      <c r="E86" s="263"/>
      <c r="F86" s="264"/>
      <c r="G86" s="265"/>
      <c r="H86" s="388">
        <v>5.0000000000000001E-4</v>
      </c>
      <c r="I86" s="389">
        <v>61688.59</v>
      </c>
      <c r="J86" s="28">
        <f t="shared" si="4"/>
        <v>31</v>
      </c>
      <c r="K86" s="3"/>
    </row>
    <row r="87" spans="1:11" x14ac:dyDescent="0.2">
      <c r="A87" s="27">
        <v>81</v>
      </c>
      <c r="B87" s="385" t="s">
        <v>248</v>
      </c>
      <c r="C87" s="386" t="s">
        <v>345</v>
      </c>
      <c r="D87" s="387" t="s">
        <v>56</v>
      </c>
      <c r="E87" s="263"/>
      <c r="F87" s="264"/>
      <c r="G87" s="265"/>
      <c r="H87" s="388">
        <v>2</v>
      </c>
      <c r="I87" s="389">
        <v>28.56</v>
      </c>
      <c r="J87" s="28">
        <f t="shared" si="4"/>
        <v>57</v>
      </c>
      <c r="K87" s="3"/>
    </row>
    <row r="88" spans="1:11" x14ac:dyDescent="0.2">
      <c r="A88" s="27">
        <v>82</v>
      </c>
      <c r="B88" s="385" t="s">
        <v>249</v>
      </c>
      <c r="C88" s="386" t="s">
        <v>346</v>
      </c>
      <c r="D88" s="387" t="s">
        <v>55</v>
      </c>
      <c r="E88" s="263"/>
      <c r="F88" s="264"/>
      <c r="G88" s="265"/>
      <c r="H88" s="388">
        <v>0.56000000000000005</v>
      </c>
      <c r="I88" s="389">
        <v>63.94</v>
      </c>
      <c r="J88" s="28">
        <f t="shared" si="4"/>
        <v>36</v>
      </c>
      <c r="K88" s="3"/>
    </row>
    <row r="89" spans="1:11" ht="25.5" x14ac:dyDescent="0.2">
      <c r="A89" s="27">
        <v>83</v>
      </c>
      <c r="B89" s="385" t="s">
        <v>68</v>
      </c>
      <c r="C89" s="386" t="s">
        <v>125</v>
      </c>
      <c r="D89" s="387" t="s">
        <v>69</v>
      </c>
      <c r="E89" s="263"/>
      <c r="F89" s="264"/>
      <c r="G89" s="265"/>
      <c r="H89" s="388">
        <v>2.4299999999999999E-2</v>
      </c>
      <c r="I89" s="389">
        <v>239.93</v>
      </c>
      <c r="J89" s="28">
        <f t="shared" si="4"/>
        <v>6</v>
      </c>
      <c r="K89" s="3"/>
    </row>
    <row r="90" spans="1:11" x14ac:dyDescent="0.2">
      <c r="A90" s="27">
        <v>84</v>
      </c>
      <c r="B90" s="385" t="s">
        <v>250</v>
      </c>
      <c r="C90" s="386" t="s">
        <v>347</v>
      </c>
      <c r="D90" s="387" t="s">
        <v>56</v>
      </c>
      <c r="E90" s="263"/>
      <c r="F90" s="264"/>
      <c r="G90" s="265"/>
      <c r="H90" s="388">
        <v>4.08</v>
      </c>
      <c r="I90" s="389">
        <v>186.35</v>
      </c>
      <c r="J90" s="28">
        <f t="shared" si="4"/>
        <v>760</v>
      </c>
      <c r="K90" s="3"/>
    </row>
    <row r="91" spans="1:11" x14ac:dyDescent="0.2">
      <c r="A91" s="27">
        <v>85</v>
      </c>
      <c r="B91" s="385" t="s">
        <v>251</v>
      </c>
      <c r="C91" s="386" t="s">
        <v>348</v>
      </c>
      <c r="D91" s="387" t="s">
        <v>413</v>
      </c>
      <c r="E91" s="263"/>
      <c r="F91" s="264"/>
      <c r="G91" s="265"/>
      <c r="H91" s="388">
        <v>0.88800000000000001</v>
      </c>
      <c r="I91" s="389">
        <v>293.8</v>
      </c>
      <c r="J91" s="28">
        <f t="shared" si="4"/>
        <v>261</v>
      </c>
      <c r="K91" s="3"/>
    </row>
    <row r="92" spans="1:11" x14ac:dyDescent="0.2">
      <c r="A92" s="27">
        <v>86</v>
      </c>
      <c r="B92" s="385" t="s">
        <v>252</v>
      </c>
      <c r="C92" s="386" t="s">
        <v>349</v>
      </c>
      <c r="D92" s="387" t="s">
        <v>23</v>
      </c>
      <c r="E92" s="263"/>
      <c r="F92" s="264"/>
      <c r="G92" s="265"/>
      <c r="H92" s="388">
        <v>1.9400000000000001E-2</v>
      </c>
      <c r="I92" s="389">
        <v>45642.96</v>
      </c>
      <c r="J92" s="28">
        <f t="shared" si="4"/>
        <v>885</v>
      </c>
      <c r="K92" s="3"/>
    </row>
    <row r="93" spans="1:11" x14ac:dyDescent="0.2">
      <c r="A93" s="27">
        <v>87</v>
      </c>
      <c r="B93" s="385" t="s">
        <v>253</v>
      </c>
      <c r="C93" s="386" t="s">
        <v>350</v>
      </c>
      <c r="D93" s="387" t="s">
        <v>23</v>
      </c>
      <c r="E93" s="263"/>
      <c r="F93" s="264"/>
      <c r="G93" s="265"/>
      <c r="H93" s="388">
        <v>1.2999999999999999E-3</v>
      </c>
      <c r="I93" s="389">
        <v>499972.65</v>
      </c>
      <c r="J93" s="28">
        <f t="shared" si="4"/>
        <v>650</v>
      </c>
      <c r="K93" s="3"/>
    </row>
    <row r="94" spans="1:11" x14ac:dyDescent="0.2">
      <c r="A94" s="27">
        <v>88</v>
      </c>
      <c r="B94" s="385" t="s">
        <v>254</v>
      </c>
      <c r="C94" s="386" t="s">
        <v>351</v>
      </c>
      <c r="D94" s="387" t="s">
        <v>23</v>
      </c>
      <c r="E94" s="263"/>
      <c r="F94" s="264"/>
      <c r="G94" s="265"/>
      <c r="H94" s="388">
        <v>1.1000000000000001E-3</v>
      </c>
      <c r="I94" s="389">
        <v>279092.08</v>
      </c>
      <c r="J94" s="370">
        <f t="shared" si="4"/>
        <v>307</v>
      </c>
      <c r="K94" s="3"/>
    </row>
    <row r="95" spans="1:11" x14ac:dyDescent="0.2">
      <c r="A95" s="27">
        <v>89</v>
      </c>
      <c r="B95" s="385" t="s">
        <v>255</v>
      </c>
      <c r="C95" s="386" t="s">
        <v>70</v>
      </c>
      <c r="D95" s="387" t="s">
        <v>25</v>
      </c>
      <c r="E95" s="263"/>
      <c r="F95" s="264"/>
      <c r="G95" s="265"/>
      <c r="H95" s="388">
        <v>0.126</v>
      </c>
      <c r="I95" s="389">
        <v>119.72</v>
      </c>
      <c r="J95" s="370">
        <f t="shared" si="4"/>
        <v>15.1</v>
      </c>
      <c r="K95" s="3"/>
    </row>
    <row r="96" spans="1:11" ht="25.5" x14ac:dyDescent="0.2">
      <c r="A96" s="27">
        <v>90</v>
      </c>
      <c r="B96" s="385" t="s">
        <v>176</v>
      </c>
      <c r="C96" s="386" t="s">
        <v>187</v>
      </c>
      <c r="D96" s="387" t="s">
        <v>69</v>
      </c>
      <c r="E96" s="263"/>
      <c r="F96" s="264"/>
      <c r="G96" s="265"/>
      <c r="H96" s="388">
        <v>15.09</v>
      </c>
      <c r="I96" s="389">
        <v>5108.3999999999996</v>
      </c>
      <c r="J96" s="370">
        <f t="shared" si="4"/>
        <v>77085.8</v>
      </c>
      <c r="K96" s="3"/>
    </row>
    <row r="97" spans="1:11" x14ac:dyDescent="0.2">
      <c r="A97" s="27">
        <v>91</v>
      </c>
      <c r="B97" s="385" t="s">
        <v>177</v>
      </c>
      <c r="C97" s="386" t="s">
        <v>131</v>
      </c>
      <c r="D97" s="387" t="s">
        <v>25</v>
      </c>
      <c r="E97" s="263"/>
      <c r="F97" s="264"/>
      <c r="G97" s="265"/>
      <c r="H97" s="388">
        <v>69.459999999999994</v>
      </c>
      <c r="I97" s="389">
        <v>29.69</v>
      </c>
      <c r="J97" s="28">
        <f t="shared" si="4"/>
        <v>2062</v>
      </c>
      <c r="K97" s="3"/>
    </row>
    <row r="98" spans="1:11" x14ac:dyDescent="0.2">
      <c r="A98" s="27">
        <v>92</v>
      </c>
      <c r="B98" s="385" t="s">
        <v>200</v>
      </c>
      <c r="C98" s="386" t="s">
        <v>208</v>
      </c>
      <c r="D98" s="387" t="s">
        <v>23</v>
      </c>
      <c r="E98" s="388">
        <v>1.9E-2</v>
      </c>
      <c r="F98" s="389">
        <v>132000</v>
      </c>
      <c r="G98" s="28">
        <f t="shared" ref="G98:G100" si="5">E98*F98</f>
        <v>2508</v>
      </c>
      <c r="H98" s="388"/>
      <c r="I98" s="389"/>
      <c r="J98" s="28"/>
      <c r="K98" s="3"/>
    </row>
    <row r="99" spans="1:11" ht="25.5" x14ac:dyDescent="0.2">
      <c r="A99" s="27">
        <v>93</v>
      </c>
      <c r="B99" s="385" t="s">
        <v>201</v>
      </c>
      <c r="C99" s="386" t="s">
        <v>209</v>
      </c>
      <c r="D99" s="387" t="s">
        <v>51</v>
      </c>
      <c r="E99" s="388">
        <v>197.5</v>
      </c>
      <c r="F99" s="389">
        <v>125</v>
      </c>
      <c r="G99" s="28">
        <f t="shared" si="5"/>
        <v>24688</v>
      </c>
      <c r="H99" s="388"/>
      <c r="I99" s="389"/>
      <c r="J99" s="28"/>
      <c r="K99" s="3"/>
    </row>
    <row r="100" spans="1:11" x14ac:dyDescent="0.2">
      <c r="A100" s="27">
        <v>94</v>
      </c>
      <c r="B100" s="385" t="s">
        <v>202</v>
      </c>
      <c r="C100" s="386" t="s">
        <v>210</v>
      </c>
      <c r="D100" s="387" t="s">
        <v>51</v>
      </c>
      <c r="E100" s="388">
        <v>91.98</v>
      </c>
      <c r="F100" s="389">
        <v>125</v>
      </c>
      <c r="G100" s="28">
        <f t="shared" si="5"/>
        <v>11498</v>
      </c>
      <c r="H100" s="388"/>
      <c r="I100" s="389"/>
      <c r="J100" s="28"/>
      <c r="K100" s="3"/>
    </row>
    <row r="101" spans="1:11" x14ac:dyDescent="0.2">
      <c r="A101" s="27">
        <v>95</v>
      </c>
      <c r="B101" s="385" t="s">
        <v>192</v>
      </c>
      <c r="C101" s="386" t="s">
        <v>195</v>
      </c>
      <c r="D101" s="387" t="s">
        <v>54</v>
      </c>
      <c r="E101" s="263"/>
      <c r="F101" s="264"/>
      <c r="G101" s="265"/>
      <c r="H101" s="388">
        <v>8</v>
      </c>
      <c r="I101" s="389">
        <v>3198.47</v>
      </c>
      <c r="J101" s="28">
        <f t="shared" si="4"/>
        <v>25588</v>
      </c>
      <c r="K101" s="3"/>
    </row>
    <row r="102" spans="1:11" x14ac:dyDescent="0.2">
      <c r="A102" s="27">
        <v>96</v>
      </c>
      <c r="B102" s="385" t="s">
        <v>203</v>
      </c>
      <c r="C102" s="386" t="s">
        <v>211</v>
      </c>
      <c r="D102" s="387" t="s">
        <v>54</v>
      </c>
      <c r="E102" s="263"/>
      <c r="F102" s="264"/>
      <c r="G102" s="265"/>
      <c r="H102" s="388">
        <v>16.899999999999999</v>
      </c>
      <c r="I102" s="389">
        <v>3397.84</v>
      </c>
      <c r="J102" s="28">
        <f t="shared" si="4"/>
        <v>57423</v>
      </c>
      <c r="K102" s="3"/>
    </row>
    <row r="103" spans="1:11" ht="25.5" x14ac:dyDescent="0.2">
      <c r="A103" s="27">
        <v>97</v>
      </c>
      <c r="B103" s="385" t="s">
        <v>256</v>
      </c>
      <c r="C103" s="386" t="s">
        <v>352</v>
      </c>
      <c r="D103" s="387" t="s">
        <v>54</v>
      </c>
      <c r="E103" s="388">
        <v>4</v>
      </c>
      <c r="F103" s="389">
        <v>220</v>
      </c>
      <c r="G103" s="28">
        <f t="shared" ref="G103:G104" si="6">E103*F103</f>
        <v>880</v>
      </c>
      <c r="H103" s="388"/>
      <c r="I103" s="389"/>
      <c r="J103" s="28"/>
      <c r="K103" s="3"/>
    </row>
    <row r="104" spans="1:11" ht="25.5" x14ac:dyDescent="0.2">
      <c r="A104" s="27">
        <v>98</v>
      </c>
      <c r="B104" s="385" t="s">
        <v>257</v>
      </c>
      <c r="C104" s="386" t="s">
        <v>353</v>
      </c>
      <c r="D104" s="387" t="s">
        <v>54</v>
      </c>
      <c r="E104" s="388">
        <v>317</v>
      </c>
      <c r="F104" s="389">
        <v>350</v>
      </c>
      <c r="G104" s="28">
        <f t="shared" si="6"/>
        <v>110950</v>
      </c>
      <c r="H104" s="388"/>
      <c r="I104" s="389"/>
      <c r="J104" s="28"/>
      <c r="K104" s="3"/>
    </row>
    <row r="105" spans="1:11" ht="25.5" x14ac:dyDescent="0.2">
      <c r="A105" s="27">
        <v>100</v>
      </c>
      <c r="B105" s="385" t="s">
        <v>178</v>
      </c>
      <c r="C105" s="386" t="s">
        <v>354</v>
      </c>
      <c r="D105" s="387" t="s">
        <v>55</v>
      </c>
      <c r="E105" s="263"/>
      <c r="F105" s="264"/>
      <c r="G105" s="265"/>
      <c r="H105" s="388">
        <v>2.5750000000000002</v>
      </c>
      <c r="I105" s="389">
        <v>2201.17</v>
      </c>
      <c r="J105" s="28">
        <f t="shared" si="4"/>
        <v>5668</v>
      </c>
      <c r="K105" s="3"/>
    </row>
    <row r="106" spans="1:11" ht="25.5" x14ac:dyDescent="0.2">
      <c r="A106" s="27">
        <v>101</v>
      </c>
      <c r="B106" s="385" t="s">
        <v>178</v>
      </c>
      <c r="C106" s="386" t="s">
        <v>355</v>
      </c>
      <c r="D106" s="387" t="s">
        <v>55</v>
      </c>
      <c r="E106" s="263"/>
      <c r="F106" s="264"/>
      <c r="G106" s="265"/>
      <c r="H106" s="388">
        <v>0.41199999999999998</v>
      </c>
      <c r="I106" s="389">
        <v>1104.33</v>
      </c>
      <c r="J106" s="28">
        <f t="shared" si="4"/>
        <v>455</v>
      </c>
      <c r="K106" s="3"/>
    </row>
    <row r="107" spans="1:11" ht="25.5" x14ac:dyDescent="0.2">
      <c r="A107" s="27">
        <v>102</v>
      </c>
      <c r="B107" s="385" t="s">
        <v>178</v>
      </c>
      <c r="C107" s="386" t="s">
        <v>356</v>
      </c>
      <c r="D107" s="387" t="s">
        <v>55</v>
      </c>
      <c r="E107" s="414">
        <v>1341.28</v>
      </c>
      <c r="F107" s="415">
        <v>8300</v>
      </c>
      <c r="G107" s="28">
        <f t="shared" ref="G107" si="7">E107*F107</f>
        <v>11132624</v>
      </c>
      <c r="H107" s="388"/>
      <c r="I107" s="389"/>
      <c r="J107" s="28"/>
      <c r="K107" s="3"/>
    </row>
    <row r="108" spans="1:11" x14ac:dyDescent="0.2">
      <c r="A108" s="27">
        <v>103</v>
      </c>
      <c r="B108" s="385" t="s">
        <v>258</v>
      </c>
      <c r="C108" s="386" t="s">
        <v>357</v>
      </c>
      <c r="D108" s="387" t="s">
        <v>54</v>
      </c>
      <c r="E108" s="263"/>
      <c r="F108" s="264"/>
      <c r="G108" s="265"/>
      <c r="H108" s="388">
        <v>2</v>
      </c>
      <c r="I108" s="389">
        <v>1645</v>
      </c>
      <c r="J108" s="28">
        <f t="shared" si="4"/>
        <v>3290</v>
      </c>
      <c r="K108" s="3"/>
    </row>
    <row r="109" spans="1:11" x14ac:dyDescent="0.2">
      <c r="A109" s="27">
        <v>104</v>
      </c>
      <c r="B109" s="385" t="s">
        <v>259</v>
      </c>
      <c r="C109" s="386" t="s">
        <v>358</v>
      </c>
      <c r="D109" s="387" t="s">
        <v>54</v>
      </c>
      <c r="E109" s="263"/>
      <c r="F109" s="264"/>
      <c r="G109" s="265"/>
      <c r="H109" s="388">
        <v>2</v>
      </c>
      <c r="I109" s="389">
        <v>4262.42</v>
      </c>
      <c r="J109" s="28">
        <f t="shared" si="4"/>
        <v>8525</v>
      </c>
      <c r="K109" s="3"/>
    </row>
    <row r="110" spans="1:11" x14ac:dyDescent="0.2">
      <c r="A110" s="27">
        <v>105</v>
      </c>
      <c r="B110" s="385" t="s">
        <v>259</v>
      </c>
      <c r="C110" s="386" t="s">
        <v>359</v>
      </c>
      <c r="D110" s="387" t="s">
        <v>54</v>
      </c>
      <c r="E110" s="388">
        <v>2</v>
      </c>
      <c r="F110" s="389">
        <v>2100</v>
      </c>
      <c r="G110" s="28">
        <f t="shared" ref="G110:G111" si="8">E110*F110</f>
        <v>4200</v>
      </c>
      <c r="H110" s="388"/>
      <c r="I110" s="389"/>
      <c r="J110" s="28"/>
      <c r="K110" s="3"/>
    </row>
    <row r="111" spans="1:11" x14ac:dyDescent="0.2">
      <c r="A111" s="27">
        <v>106</v>
      </c>
      <c r="B111" s="385" t="s">
        <v>259</v>
      </c>
      <c r="C111" s="386" t="s">
        <v>360</v>
      </c>
      <c r="D111" s="387" t="s">
        <v>54</v>
      </c>
      <c r="E111" s="388">
        <v>161</v>
      </c>
      <c r="F111" s="389">
        <v>5700</v>
      </c>
      <c r="G111" s="28">
        <f t="shared" si="8"/>
        <v>917700</v>
      </c>
      <c r="H111" s="388"/>
      <c r="I111" s="389"/>
      <c r="J111" s="28"/>
      <c r="K111" s="3"/>
    </row>
    <row r="112" spans="1:11" x14ac:dyDescent="0.2">
      <c r="A112" s="27">
        <v>107</v>
      </c>
      <c r="B112" s="385" t="s">
        <v>259</v>
      </c>
      <c r="C112" s="386" t="s">
        <v>361</v>
      </c>
      <c r="D112" s="387" t="s">
        <v>85</v>
      </c>
      <c r="E112" s="263"/>
      <c r="F112" s="264"/>
      <c r="G112" s="265"/>
      <c r="H112" s="388">
        <v>5.4930000000000003</v>
      </c>
      <c r="I112" s="389">
        <v>556.94000000000005</v>
      </c>
      <c r="J112" s="28">
        <f t="shared" si="4"/>
        <v>3059</v>
      </c>
      <c r="K112" s="3"/>
    </row>
    <row r="113" spans="1:11" x14ac:dyDescent="0.2">
      <c r="A113" s="27">
        <v>108</v>
      </c>
      <c r="B113" s="385" t="s">
        <v>259</v>
      </c>
      <c r="C113" s="386" t="s">
        <v>362</v>
      </c>
      <c r="D113" s="387" t="s">
        <v>85</v>
      </c>
      <c r="E113" s="263"/>
      <c r="F113" s="264"/>
      <c r="G113" s="265"/>
      <c r="H113" s="388">
        <v>0.68600000000000005</v>
      </c>
      <c r="I113" s="389">
        <v>595.77</v>
      </c>
      <c r="J113" s="28">
        <f t="shared" si="4"/>
        <v>409</v>
      </c>
      <c r="K113" s="3"/>
    </row>
    <row r="114" spans="1:11" ht="25.5" x14ac:dyDescent="0.2">
      <c r="A114" s="27">
        <v>109</v>
      </c>
      <c r="B114" s="385" t="s">
        <v>259</v>
      </c>
      <c r="C114" s="386" t="s">
        <v>363</v>
      </c>
      <c r="D114" s="387" t="s">
        <v>54</v>
      </c>
      <c r="E114" s="263"/>
      <c r="F114" s="264"/>
      <c r="G114" s="265"/>
      <c r="H114" s="388">
        <v>1</v>
      </c>
      <c r="I114" s="389">
        <v>39358.550000000003</v>
      </c>
      <c r="J114" s="28">
        <f t="shared" si="4"/>
        <v>39359</v>
      </c>
      <c r="K114" s="3"/>
    </row>
    <row r="115" spans="1:11" ht="25.5" x14ac:dyDescent="0.2">
      <c r="A115" s="27">
        <v>110</v>
      </c>
      <c r="B115" s="385" t="s">
        <v>259</v>
      </c>
      <c r="C115" s="386" t="s">
        <v>364</v>
      </c>
      <c r="D115" s="387" t="s">
        <v>54</v>
      </c>
      <c r="E115" s="263"/>
      <c r="F115" s="264"/>
      <c r="G115" s="265"/>
      <c r="H115" s="388">
        <v>2</v>
      </c>
      <c r="I115" s="389">
        <v>10568.02</v>
      </c>
      <c r="J115" s="28">
        <f t="shared" si="4"/>
        <v>21136</v>
      </c>
      <c r="K115" s="3"/>
    </row>
    <row r="116" spans="1:11" x14ac:dyDescent="0.2">
      <c r="A116" s="27">
        <v>111</v>
      </c>
      <c r="B116" s="385" t="s">
        <v>259</v>
      </c>
      <c r="C116" s="386" t="s">
        <v>420</v>
      </c>
      <c r="D116" s="387" t="s">
        <v>54</v>
      </c>
      <c r="E116" s="263"/>
      <c r="F116" s="264"/>
      <c r="G116" s="265"/>
      <c r="H116" s="388">
        <v>4</v>
      </c>
      <c r="I116" s="389">
        <v>25000</v>
      </c>
      <c r="J116" s="28">
        <f t="shared" si="4"/>
        <v>100000</v>
      </c>
      <c r="K116" s="3"/>
    </row>
    <row r="117" spans="1:11" x14ac:dyDescent="0.2">
      <c r="A117" s="27">
        <v>112</v>
      </c>
      <c r="B117" s="385" t="s">
        <v>259</v>
      </c>
      <c r="C117" s="386" t="s">
        <v>365</v>
      </c>
      <c r="D117" s="387" t="s">
        <v>54</v>
      </c>
      <c r="E117" s="263"/>
      <c r="F117" s="264"/>
      <c r="G117" s="265"/>
      <c r="H117" s="388">
        <v>1</v>
      </c>
      <c r="I117" s="389">
        <v>68000</v>
      </c>
      <c r="J117" s="28">
        <f t="shared" si="4"/>
        <v>68000</v>
      </c>
      <c r="K117" s="3"/>
    </row>
    <row r="118" spans="1:11" x14ac:dyDescent="0.2">
      <c r="A118" s="27">
        <v>113</v>
      </c>
      <c r="B118" s="385" t="s">
        <v>259</v>
      </c>
      <c r="C118" s="386" t="s">
        <v>366</v>
      </c>
      <c r="D118" s="387" t="s">
        <v>54</v>
      </c>
      <c r="E118" s="263"/>
      <c r="F118" s="264"/>
      <c r="G118" s="265"/>
      <c r="H118" s="388">
        <v>1</v>
      </c>
      <c r="I118" s="389">
        <v>68000</v>
      </c>
      <c r="J118" s="28">
        <f t="shared" si="4"/>
        <v>68000</v>
      </c>
      <c r="K118" s="3"/>
    </row>
    <row r="119" spans="1:11" x14ac:dyDescent="0.2">
      <c r="A119" s="27">
        <v>114</v>
      </c>
      <c r="B119" s="385" t="s">
        <v>259</v>
      </c>
      <c r="C119" s="386" t="s">
        <v>367</v>
      </c>
      <c r="D119" s="387" t="s">
        <v>54</v>
      </c>
      <c r="E119" s="263"/>
      <c r="F119" s="264"/>
      <c r="G119" s="265"/>
      <c r="H119" s="388">
        <v>1</v>
      </c>
      <c r="I119" s="389">
        <v>183442.73</v>
      </c>
      <c r="J119" s="28">
        <f t="shared" si="4"/>
        <v>183443</v>
      </c>
      <c r="K119" s="3"/>
    </row>
    <row r="120" spans="1:11" x14ac:dyDescent="0.2">
      <c r="A120" s="27">
        <v>115</v>
      </c>
      <c r="B120" s="385" t="s">
        <v>260</v>
      </c>
      <c r="C120" s="386" t="s">
        <v>204</v>
      </c>
      <c r="D120" s="387" t="s">
        <v>23</v>
      </c>
      <c r="E120" s="263"/>
      <c r="F120" s="264"/>
      <c r="G120" s="265"/>
      <c r="H120" s="388">
        <v>2.3999999999999998E-3</v>
      </c>
      <c r="I120" s="389">
        <v>130000</v>
      </c>
      <c r="J120" s="28">
        <f t="shared" si="4"/>
        <v>312</v>
      </c>
      <c r="K120" s="3"/>
    </row>
    <row r="121" spans="1:11" x14ac:dyDescent="0.2">
      <c r="A121" s="27">
        <v>116</v>
      </c>
      <c r="B121" s="385" t="s">
        <v>261</v>
      </c>
      <c r="C121" s="386" t="s">
        <v>128</v>
      </c>
      <c r="D121" s="387" t="s">
        <v>24</v>
      </c>
      <c r="E121" s="263"/>
      <c r="F121" s="264"/>
      <c r="G121" s="265"/>
      <c r="H121" s="388">
        <v>0.17530000000000001</v>
      </c>
      <c r="I121" s="389">
        <v>47.09</v>
      </c>
      <c r="J121" s="28">
        <f t="shared" si="4"/>
        <v>8</v>
      </c>
      <c r="K121" s="3"/>
    </row>
    <row r="122" spans="1:11" x14ac:dyDescent="0.2">
      <c r="A122" s="27">
        <v>117</v>
      </c>
      <c r="B122" s="385" t="s">
        <v>261</v>
      </c>
      <c r="C122" s="386" t="s">
        <v>128</v>
      </c>
      <c r="D122" s="387" t="s">
        <v>24</v>
      </c>
      <c r="E122" s="263"/>
      <c r="F122" s="264"/>
      <c r="G122" s="265"/>
      <c r="H122" s="388">
        <v>5.3600000000000002E-2</v>
      </c>
      <c r="I122" s="389">
        <v>47.09</v>
      </c>
      <c r="J122" s="28">
        <f t="shared" si="4"/>
        <v>3</v>
      </c>
      <c r="K122" s="3"/>
    </row>
    <row r="123" spans="1:11" x14ac:dyDescent="0.2">
      <c r="A123" s="27">
        <v>118</v>
      </c>
      <c r="B123" s="385" t="s">
        <v>262</v>
      </c>
      <c r="C123" s="386" t="s">
        <v>368</v>
      </c>
      <c r="D123" s="387" t="s">
        <v>56</v>
      </c>
      <c r="E123" s="263"/>
      <c r="F123" s="264"/>
      <c r="G123" s="265"/>
      <c r="H123" s="388">
        <v>6</v>
      </c>
      <c r="I123" s="389">
        <v>53.72</v>
      </c>
      <c r="J123" s="28">
        <f t="shared" si="4"/>
        <v>322</v>
      </c>
      <c r="K123" s="3"/>
    </row>
    <row r="124" spans="1:11" x14ac:dyDescent="0.2">
      <c r="A124" s="27">
        <v>119</v>
      </c>
      <c r="B124" s="385" t="s">
        <v>263</v>
      </c>
      <c r="C124" s="386" t="s">
        <v>369</v>
      </c>
      <c r="D124" s="387" t="s">
        <v>23</v>
      </c>
      <c r="E124" s="388">
        <v>2.5999999999999999E-2</v>
      </c>
      <c r="F124" s="389">
        <v>38000</v>
      </c>
      <c r="G124" s="28">
        <f t="shared" ref="G124" si="9">E124*F124</f>
        <v>988</v>
      </c>
      <c r="H124" s="388"/>
      <c r="I124" s="389"/>
      <c r="J124" s="28"/>
      <c r="K124" s="3"/>
    </row>
    <row r="125" spans="1:11" x14ac:dyDescent="0.2">
      <c r="A125" s="27">
        <v>120</v>
      </c>
      <c r="B125" s="385" t="s">
        <v>264</v>
      </c>
      <c r="C125" s="386" t="s">
        <v>121</v>
      </c>
      <c r="D125" s="387" t="s">
        <v>23</v>
      </c>
      <c r="E125" s="263"/>
      <c r="F125" s="264"/>
      <c r="G125" s="265"/>
      <c r="H125" s="388">
        <v>2.9999999999999997E-4</v>
      </c>
      <c r="I125" s="389">
        <v>130000</v>
      </c>
      <c r="J125" s="28">
        <f t="shared" si="4"/>
        <v>39</v>
      </c>
      <c r="K125" s="3"/>
    </row>
    <row r="126" spans="1:11" x14ac:dyDescent="0.2">
      <c r="A126" s="27">
        <v>121</v>
      </c>
      <c r="B126" s="385" t="s">
        <v>264</v>
      </c>
      <c r="C126" s="386" t="s">
        <v>121</v>
      </c>
      <c r="D126" s="387" t="s">
        <v>23</v>
      </c>
      <c r="E126" s="263"/>
      <c r="F126" s="264"/>
      <c r="G126" s="265"/>
      <c r="H126" s="388">
        <v>1.9E-3</v>
      </c>
      <c r="I126" s="389">
        <v>130000</v>
      </c>
      <c r="J126" s="28">
        <f t="shared" si="4"/>
        <v>247</v>
      </c>
      <c r="K126" s="3"/>
    </row>
    <row r="127" spans="1:11" x14ac:dyDescent="0.2">
      <c r="A127" s="27">
        <v>122</v>
      </c>
      <c r="B127" s="385" t="s">
        <v>265</v>
      </c>
      <c r="C127" s="386" t="s">
        <v>83</v>
      </c>
      <c r="D127" s="387" t="s">
        <v>23</v>
      </c>
      <c r="E127" s="263"/>
      <c r="F127" s="264"/>
      <c r="G127" s="265"/>
      <c r="H127" s="388">
        <v>2.0000000000000001E-4</v>
      </c>
      <c r="I127" s="389">
        <v>130000</v>
      </c>
      <c r="J127" s="28">
        <f t="shared" si="4"/>
        <v>26</v>
      </c>
      <c r="K127" s="3"/>
    </row>
    <row r="128" spans="1:11" x14ac:dyDescent="0.2">
      <c r="A128" s="27">
        <v>123</v>
      </c>
      <c r="B128" s="385" t="s">
        <v>266</v>
      </c>
      <c r="C128" s="386" t="s">
        <v>130</v>
      </c>
      <c r="D128" s="387" t="s">
        <v>24</v>
      </c>
      <c r="E128" s="263"/>
      <c r="F128" s="264"/>
      <c r="G128" s="265"/>
      <c r="H128" s="388">
        <v>1.4999999999999999E-2</v>
      </c>
      <c r="I128" s="389">
        <v>358.31</v>
      </c>
      <c r="J128" s="28">
        <f t="shared" si="4"/>
        <v>5</v>
      </c>
      <c r="K128" s="3"/>
    </row>
    <row r="129" spans="1:11" x14ac:dyDescent="0.2">
      <c r="A129" s="27">
        <v>124</v>
      </c>
      <c r="B129" s="385" t="s">
        <v>266</v>
      </c>
      <c r="C129" s="386" t="s">
        <v>130</v>
      </c>
      <c r="D129" s="387" t="s">
        <v>24</v>
      </c>
      <c r="E129" s="263"/>
      <c r="F129" s="264"/>
      <c r="G129" s="265"/>
      <c r="H129" s="388">
        <v>1.2E-2</v>
      </c>
      <c r="I129" s="389">
        <v>358.31</v>
      </c>
      <c r="J129" s="28">
        <f t="shared" si="4"/>
        <v>4</v>
      </c>
      <c r="K129" s="3"/>
    </row>
    <row r="130" spans="1:11" x14ac:dyDescent="0.2">
      <c r="A130" s="27">
        <v>125</v>
      </c>
      <c r="B130" s="385" t="s">
        <v>267</v>
      </c>
      <c r="C130" s="386" t="s">
        <v>370</v>
      </c>
      <c r="D130" s="387" t="s">
        <v>23</v>
      </c>
      <c r="E130" s="263"/>
      <c r="F130" s="264"/>
      <c r="G130" s="265"/>
      <c r="H130" s="388">
        <v>2E-3</v>
      </c>
      <c r="I130" s="389">
        <v>38000</v>
      </c>
      <c r="J130" s="28">
        <f t="shared" si="4"/>
        <v>76</v>
      </c>
      <c r="K130" s="3"/>
    </row>
    <row r="131" spans="1:11" x14ac:dyDescent="0.2">
      <c r="A131" s="27">
        <v>126</v>
      </c>
      <c r="B131" s="385" t="s">
        <v>268</v>
      </c>
      <c r="C131" s="386" t="s">
        <v>371</v>
      </c>
      <c r="D131" s="387" t="s">
        <v>23</v>
      </c>
      <c r="E131" s="388">
        <v>1E-3</v>
      </c>
      <c r="F131" s="389">
        <v>38000</v>
      </c>
      <c r="G131" s="28">
        <f t="shared" ref="G131:G132" si="10">E131*F131</f>
        <v>38</v>
      </c>
      <c r="H131" s="388"/>
      <c r="I131" s="389"/>
      <c r="J131" s="28"/>
      <c r="K131" s="3"/>
    </row>
    <row r="132" spans="1:11" x14ac:dyDescent="0.2">
      <c r="A132" s="27">
        <v>127</v>
      </c>
      <c r="B132" s="385" t="s">
        <v>269</v>
      </c>
      <c r="C132" s="386" t="s">
        <v>372</v>
      </c>
      <c r="D132" s="387" t="s">
        <v>23</v>
      </c>
      <c r="E132" s="388">
        <v>0.01</v>
      </c>
      <c r="F132" s="389">
        <v>38000</v>
      </c>
      <c r="G132" s="28">
        <f t="shared" si="10"/>
        <v>380</v>
      </c>
      <c r="H132" s="388"/>
      <c r="I132" s="389"/>
      <c r="J132" s="28"/>
      <c r="K132" s="3"/>
    </row>
    <row r="133" spans="1:11" x14ac:dyDescent="0.2">
      <c r="A133" s="27">
        <v>128</v>
      </c>
      <c r="B133" s="385" t="s">
        <v>270</v>
      </c>
      <c r="C133" s="386" t="s">
        <v>64</v>
      </c>
      <c r="D133" s="387" t="s">
        <v>23</v>
      </c>
      <c r="E133" s="263"/>
      <c r="F133" s="264"/>
      <c r="G133" s="265"/>
      <c r="H133" s="388">
        <v>2.0000000000000001E-4</v>
      </c>
      <c r="I133" s="389">
        <v>64245.66</v>
      </c>
      <c r="J133" s="28">
        <f t="shared" si="4"/>
        <v>13</v>
      </c>
      <c r="K133" s="3"/>
    </row>
    <row r="134" spans="1:11" x14ac:dyDescent="0.2">
      <c r="A134" s="27">
        <v>129</v>
      </c>
      <c r="B134" s="385" t="s">
        <v>271</v>
      </c>
      <c r="C134" s="386" t="s">
        <v>373</v>
      </c>
      <c r="D134" s="387" t="s">
        <v>25</v>
      </c>
      <c r="E134" s="263"/>
      <c r="F134" s="264"/>
      <c r="G134" s="265"/>
      <c r="H134" s="388">
        <v>3.36</v>
      </c>
      <c r="I134" s="389">
        <v>64.239999999999995</v>
      </c>
      <c r="J134" s="28">
        <f t="shared" si="4"/>
        <v>216</v>
      </c>
      <c r="K134" s="3"/>
    </row>
    <row r="135" spans="1:11" x14ac:dyDescent="0.2">
      <c r="A135" s="27">
        <v>130</v>
      </c>
      <c r="B135" s="385" t="s">
        <v>271</v>
      </c>
      <c r="C135" s="386" t="s">
        <v>64</v>
      </c>
      <c r="D135" s="387" t="s">
        <v>25</v>
      </c>
      <c r="E135" s="263"/>
      <c r="F135" s="264"/>
      <c r="G135" s="265"/>
      <c r="H135" s="388">
        <v>0.81</v>
      </c>
      <c r="I135" s="389">
        <v>64.239999999999995</v>
      </c>
      <c r="J135" s="28">
        <f t="shared" si="4"/>
        <v>52</v>
      </c>
      <c r="K135" s="3"/>
    </row>
    <row r="136" spans="1:11" x14ac:dyDescent="0.2">
      <c r="A136" s="27">
        <v>131</v>
      </c>
      <c r="B136" s="385" t="s">
        <v>271</v>
      </c>
      <c r="C136" s="386" t="s">
        <v>64</v>
      </c>
      <c r="D136" s="387" t="s">
        <v>25</v>
      </c>
      <c r="E136" s="263"/>
      <c r="F136" s="264"/>
      <c r="G136" s="265"/>
      <c r="H136" s="388">
        <v>0.27</v>
      </c>
      <c r="I136" s="389">
        <v>64.239999999999995</v>
      </c>
      <c r="J136" s="28">
        <f t="shared" si="4"/>
        <v>17</v>
      </c>
      <c r="K136" s="3"/>
    </row>
    <row r="137" spans="1:11" x14ac:dyDescent="0.2">
      <c r="A137" s="27">
        <v>132</v>
      </c>
      <c r="B137" s="385" t="s">
        <v>272</v>
      </c>
      <c r="C137" s="386" t="s">
        <v>131</v>
      </c>
      <c r="D137" s="387" t="s">
        <v>25</v>
      </c>
      <c r="E137" s="263"/>
      <c r="F137" s="264"/>
      <c r="G137" s="265"/>
      <c r="H137" s="388">
        <v>3.2599999999999997E-2</v>
      </c>
      <c r="I137" s="389">
        <v>29.69</v>
      </c>
      <c r="J137" s="28">
        <f t="shared" ref="J137:J178" si="11">H137*I137</f>
        <v>1</v>
      </c>
      <c r="K137" s="3"/>
    </row>
    <row r="138" spans="1:11" x14ac:dyDescent="0.2">
      <c r="A138" s="27">
        <v>133</v>
      </c>
      <c r="B138" s="385" t="s">
        <v>273</v>
      </c>
      <c r="C138" s="386" t="s">
        <v>374</v>
      </c>
      <c r="D138" s="387" t="s">
        <v>23</v>
      </c>
      <c r="E138" s="388">
        <v>0.30099999999999999</v>
      </c>
      <c r="F138" s="389">
        <v>38000</v>
      </c>
      <c r="G138" s="28">
        <f t="shared" ref="G138:G152" si="12">E138*F138</f>
        <v>11438</v>
      </c>
      <c r="H138" s="388"/>
      <c r="I138" s="389"/>
      <c r="J138" s="28"/>
      <c r="K138" s="3"/>
    </row>
    <row r="139" spans="1:11" x14ac:dyDescent="0.2">
      <c r="A139" s="27">
        <v>134</v>
      </c>
      <c r="B139" s="385" t="s">
        <v>273</v>
      </c>
      <c r="C139" s="386" t="s">
        <v>375</v>
      </c>
      <c r="D139" s="387" t="s">
        <v>23</v>
      </c>
      <c r="E139" s="388">
        <v>0.115</v>
      </c>
      <c r="F139" s="389">
        <v>38000</v>
      </c>
      <c r="G139" s="28">
        <f t="shared" si="12"/>
        <v>4370</v>
      </c>
      <c r="H139" s="388"/>
      <c r="I139" s="389"/>
      <c r="J139" s="28"/>
      <c r="K139" s="3"/>
    </row>
    <row r="140" spans="1:11" x14ac:dyDescent="0.2">
      <c r="A140" s="27">
        <v>135</v>
      </c>
      <c r="B140" s="385" t="s">
        <v>274</v>
      </c>
      <c r="C140" s="386" t="s">
        <v>376</v>
      </c>
      <c r="D140" s="387" t="s">
        <v>23</v>
      </c>
      <c r="E140" s="388">
        <v>1.0999999999999999E-2</v>
      </c>
      <c r="F140" s="389">
        <v>38000</v>
      </c>
      <c r="G140" s="28">
        <f t="shared" si="12"/>
        <v>418</v>
      </c>
      <c r="H140" s="388"/>
      <c r="I140" s="389"/>
      <c r="J140" s="28"/>
      <c r="K140" s="3"/>
    </row>
    <row r="141" spans="1:11" x14ac:dyDescent="0.2">
      <c r="A141" s="27">
        <v>136</v>
      </c>
      <c r="B141" s="385" t="s">
        <v>274</v>
      </c>
      <c r="C141" s="386" t="s">
        <v>377</v>
      </c>
      <c r="D141" s="387" t="s">
        <v>23</v>
      </c>
      <c r="E141" s="388">
        <v>1E-3</v>
      </c>
      <c r="F141" s="389">
        <v>38000</v>
      </c>
      <c r="G141" s="28">
        <f t="shared" si="12"/>
        <v>38</v>
      </c>
      <c r="H141" s="388"/>
      <c r="I141" s="389"/>
      <c r="J141" s="28"/>
      <c r="K141" s="3"/>
    </row>
    <row r="142" spans="1:11" x14ac:dyDescent="0.2">
      <c r="A142" s="27">
        <v>137</v>
      </c>
      <c r="B142" s="385" t="s">
        <v>275</v>
      </c>
      <c r="C142" s="386" t="s">
        <v>378</v>
      </c>
      <c r="D142" s="387" t="s">
        <v>23</v>
      </c>
      <c r="E142" s="388">
        <v>7.5999999999999998E-2</v>
      </c>
      <c r="F142" s="389">
        <v>43000</v>
      </c>
      <c r="G142" s="28">
        <f t="shared" si="12"/>
        <v>3268</v>
      </c>
      <c r="H142" s="388"/>
      <c r="I142" s="389"/>
      <c r="J142" s="28"/>
      <c r="K142" s="3"/>
    </row>
    <row r="143" spans="1:11" x14ac:dyDescent="0.2">
      <c r="A143" s="27">
        <v>138</v>
      </c>
      <c r="B143" s="385" t="s">
        <v>276</v>
      </c>
      <c r="C143" s="386" t="s">
        <v>379</v>
      </c>
      <c r="D143" s="387" t="s">
        <v>23</v>
      </c>
      <c r="E143" s="388">
        <v>2.1999999999999999E-2</v>
      </c>
      <c r="F143" s="389">
        <v>43000</v>
      </c>
      <c r="G143" s="28">
        <f t="shared" si="12"/>
        <v>946</v>
      </c>
      <c r="H143" s="388"/>
      <c r="I143" s="389"/>
      <c r="J143" s="28"/>
      <c r="K143" s="3"/>
    </row>
    <row r="144" spans="1:11" x14ac:dyDescent="0.2">
      <c r="A144" s="27">
        <v>139</v>
      </c>
      <c r="B144" s="385" t="s">
        <v>277</v>
      </c>
      <c r="C144" s="386" t="s">
        <v>380</v>
      </c>
      <c r="D144" s="387" t="s">
        <v>23</v>
      </c>
      <c r="E144" s="388">
        <v>0.108</v>
      </c>
      <c r="F144" s="389">
        <v>33000</v>
      </c>
      <c r="G144" s="28">
        <f t="shared" si="12"/>
        <v>3564</v>
      </c>
      <c r="H144" s="388"/>
      <c r="I144" s="389"/>
      <c r="J144" s="28"/>
      <c r="K144" s="3"/>
    </row>
    <row r="145" spans="1:11" x14ac:dyDescent="0.2">
      <c r="A145" s="27">
        <v>140</v>
      </c>
      <c r="B145" s="385" t="s">
        <v>278</v>
      </c>
      <c r="C145" s="386" t="s">
        <v>381</v>
      </c>
      <c r="D145" s="387" t="s">
        <v>23</v>
      </c>
      <c r="E145" s="388">
        <v>0.01</v>
      </c>
      <c r="F145" s="389">
        <v>33000</v>
      </c>
      <c r="G145" s="28">
        <f t="shared" si="12"/>
        <v>330</v>
      </c>
      <c r="H145" s="388"/>
      <c r="I145" s="389"/>
      <c r="J145" s="28"/>
      <c r="K145" s="3"/>
    </row>
    <row r="146" spans="1:11" x14ac:dyDescent="0.2">
      <c r="A146" s="27">
        <v>141</v>
      </c>
      <c r="B146" s="385" t="s">
        <v>279</v>
      </c>
      <c r="C146" s="386" t="s">
        <v>382</v>
      </c>
      <c r="D146" s="387" t="s">
        <v>23</v>
      </c>
      <c r="E146" s="388">
        <v>3.5999999999999999E-3</v>
      </c>
      <c r="F146" s="389">
        <v>33000</v>
      </c>
      <c r="G146" s="28">
        <f t="shared" si="12"/>
        <v>119</v>
      </c>
      <c r="H146" s="388"/>
      <c r="I146" s="389"/>
      <c r="J146" s="28"/>
      <c r="K146" s="3"/>
    </row>
    <row r="147" spans="1:11" x14ac:dyDescent="0.2">
      <c r="A147" s="27">
        <v>142</v>
      </c>
      <c r="B147" s="385" t="s">
        <v>280</v>
      </c>
      <c r="C147" s="386" t="s">
        <v>383</v>
      </c>
      <c r="D147" s="387" t="s">
        <v>23</v>
      </c>
      <c r="E147" s="388">
        <v>4.0000000000000001E-3</v>
      </c>
      <c r="F147" s="389">
        <v>33000</v>
      </c>
      <c r="G147" s="28">
        <f t="shared" si="12"/>
        <v>132</v>
      </c>
      <c r="H147" s="388"/>
      <c r="I147" s="389"/>
      <c r="J147" s="28"/>
      <c r="K147" s="3"/>
    </row>
    <row r="148" spans="1:11" x14ac:dyDescent="0.2">
      <c r="A148" s="27">
        <v>143</v>
      </c>
      <c r="B148" s="385" t="s">
        <v>280</v>
      </c>
      <c r="C148" s="386" t="s">
        <v>384</v>
      </c>
      <c r="D148" s="387" t="s">
        <v>23</v>
      </c>
      <c r="E148" s="388">
        <v>1.2999999999999999E-2</v>
      </c>
      <c r="F148" s="389">
        <v>33000</v>
      </c>
      <c r="G148" s="28">
        <f t="shared" si="12"/>
        <v>429</v>
      </c>
      <c r="H148" s="388"/>
      <c r="I148" s="389"/>
      <c r="J148" s="28"/>
      <c r="K148" s="3"/>
    </row>
    <row r="149" spans="1:11" x14ac:dyDescent="0.2">
      <c r="A149" s="27">
        <v>144</v>
      </c>
      <c r="B149" s="385" t="s">
        <v>281</v>
      </c>
      <c r="C149" s="386" t="s">
        <v>385</v>
      </c>
      <c r="D149" s="387" t="s">
        <v>23</v>
      </c>
      <c r="E149" s="388">
        <v>1.4E-2</v>
      </c>
      <c r="F149" s="389">
        <v>33000</v>
      </c>
      <c r="G149" s="28">
        <f t="shared" si="12"/>
        <v>462</v>
      </c>
      <c r="H149" s="388"/>
      <c r="I149" s="389"/>
      <c r="J149" s="28"/>
      <c r="K149" s="3"/>
    </row>
    <row r="150" spans="1:11" x14ac:dyDescent="0.2">
      <c r="A150" s="27">
        <v>145</v>
      </c>
      <c r="B150" s="385" t="s">
        <v>281</v>
      </c>
      <c r="C150" s="386" t="s">
        <v>386</v>
      </c>
      <c r="D150" s="387" t="s">
        <v>23</v>
      </c>
      <c r="E150" s="388">
        <v>2.5999999999999999E-2</v>
      </c>
      <c r="F150" s="389">
        <v>33000</v>
      </c>
      <c r="G150" s="28">
        <f t="shared" si="12"/>
        <v>858</v>
      </c>
      <c r="H150" s="388"/>
      <c r="I150" s="389"/>
      <c r="J150" s="28"/>
      <c r="K150" s="3"/>
    </row>
    <row r="151" spans="1:11" x14ac:dyDescent="0.2">
      <c r="A151" s="27">
        <v>146</v>
      </c>
      <c r="B151" s="385" t="s">
        <v>282</v>
      </c>
      <c r="C151" s="386" t="s">
        <v>387</v>
      </c>
      <c r="D151" s="387" t="s">
        <v>23</v>
      </c>
      <c r="E151" s="388">
        <v>7.0000000000000001E-3</v>
      </c>
      <c r="F151" s="389">
        <v>33000</v>
      </c>
      <c r="G151" s="28">
        <f t="shared" si="12"/>
        <v>231</v>
      </c>
      <c r="H151" s="388"/>
      <c r="I151" s="389"/>
      <c r="J151" s="28"/>
      <c r="K151" s="3"/>
    </row>
    <row r="152" spans="1:11" x14ac:dyDescent="0.2">
      <c r="A152" s="27">
        <v>147</v>
      </c>
      <c r="B152" s="385" t="s">
        <v>282</v>
      </c>
      <c r="C152" s="386" t="s">
        <v>388</v>
      </c>
      <c r="D152" s="387" t="s">
        <v>23</v>
      </c>
      <c r="E152" s="388">
        <v>6.2E-2</v>
      </c>
      <c r="F152" s="389">
        <v>33000</v>
      </c>
      <c r="G152" s="28">
        <f t="shared" si="12"/>
        <v>2046</v>
      </c>
      <c r="H152" s="388"/>
      <c r="I152" s="389"/>
      <c r="J152" s="28"/>
      <c r="K152" s="3"/>
    </row>
    <row r="153" spans="1:11" ht="25.5" x14ac:dyDescent="0.2">
      <c r="A153" s="27">
        <v>148</v>
      </c>
      <c r="B153" s="385" t="s">
        <v>283</v>
      </c>
      <c r="C153" s="386" t="s">
        <v>389</v>
      </c>
      <c r="D153" s="387" t="s">
        <v>56</v>
      </c>
      <c r="E153" s="263"/>
      <c r="F153" s="264"/>
      <c r="G153" s="265"/>
      <c r="H153" s="388">
        <v>8</v>
      </c>
      <c r="I153" s="389">
        <v>1500</v>
      </c>
      <c r="J153" s="28">
        <f t="shared" si="11"/>
        <v>12000</v>
      </c>
      <c r="K153" s="3"/>
    </row>
    <row r="154" spans="1:11" x14ac:dyDescent="0.2">
      <c r="A154" s="27">
        <v>149</v>
      </c>
      <c r="B154" s="385" t="s">
        <v>284</v>
      </c>
      <c r="C154" s="386" t="s">
        <v>390</v>
      </c>
      <c r="D154" s="387" t="s">
        <v>55</v>
      </c>
      <c r="E154" s="388">
        <v>3.06</v>
      </c>
      <c r="F154" s="389">
        <v>200</v>
      </c>
      <c r="G154" s="28">
        <f t="shared" ref="G154" si="13">E154*F154</f>
        <v>612</v>
      </c>
      <c r="H154" s="388"/>
      <c r="I154" s="389"/>
      <c r="J154" s="28"/>
      <c r="K154" s="3"/>
    </row>
    <row r="155" spans="1:11" x14ac:dyDescent="0.2">
      <c r="A155" s="27">
        <v>150</v>
      </c>
      <c r="B155" s="385" t="s">
        <v>285</v>
      </c>
      <c r="C155" s="386" t="s">
        <v>391</v>
      </c>
      <c r="D155" s="387" t="s">
        <v>55</v>
      </c>
      <c r="E155" s="263"/>
      <c r="F155" s="264"/>
      <c r="G155" s="265"/>
      <c r="H155" s="388">
        <v>23.76</v>
      </c>
      <c r="I155" s="389">
        <v>250</v>
      </c>
      <c r="J155" s="28">
        <f t="shared" si="11"/>
        <v>5940</v>
      </c>
      <c r="K155" s="3"/>
    </row>
    <row r="156" spans="1:11" x14ac:dyDescent="0.2">
      <c r="A156" s="27">
        <v>151</v>
      </c>
      <c r="B156" s="385" t="s">
        <v>286</v>
      </c>
      <c r="C156" s="386" t="s">
        <v>392</v>
      </c>
      <c r="D156" s="387" t="s">
        <v>55</v>
      </c>
      <c r="E156" s="263"/>
      <c r="F156" s="264"/>
      <c r="G156" s="265"/>
      <c r="H156" s="388">
        <v>2.0640000000000001</v>
      </c>
      <c r="I156" s="389">
        <v>400</v>
      </c>
      <c r="J156" s="28">
        <f t="shared" si="11"/>
        <v>826</v>
      </c>
      <c r="K156" s="3"/>
    </row>
    <row r="157" spans="1:11" x14ac:dyDescent="0.2">
      <c r="A157" s="27">
        <v>152</v>
      </c>
      <c r="B157" s="385" t="s">
        <v>287</v>
      </c>
      <c r="C157" s="386" t="s">
        <v>393</v>
      </c>
      <c r="D157" s="387" t="s">
        <v>55</v>
      </c>
      <c r="E157" s="263"/>
      <c r="F157" s="264"/>
      <c r="G157" s="265"/>
      <c r="H157" s="388">
        <v>36.36</v>
      </c>
      <c r="I157" s="389">
        <v>600</v>
      </c>
      <c r="J157" s="28">
        <f t="shared" si="11"/>
        <v>21816</v>
      </c>
      <c r="K157" s="3"/>
    </row>
    <row r="158" spans="1:11" x14ac:dyDescent="0.2">
      <c r="A158" s="27">
        <v>153</v>
      </c>
      <c r="B158" s="385" t="s">
        <v>287</v>
      </c>
      <c r="C158" s="386" t="s">
        <v>394</v>
      </c>
      <c r="D158" s="387" t="s">
        <v>55</v>
      </c>
      <c r="E158" s="263"/>
      <c r="F158" s="264"/>
      <c r="G158" s="265"/>
      <c r="H158" s="388">
        <v>23.562000000000001</v>
      </c>
      <c r="I158" s="389">
        <v>600</v>
      </c>
      <c r="J158" s="28">
        <f t="shared" si="11"/>
        <v>14137</v>
      </c>
      <c r="K158" s="3"/>
    </row>
    <row r="159" spans="1:11" x14ac:dyDescent="0.2">
      <c r="A159" s="27">
        <v>154</v>
      </c>
      <c r="B159" s="385" t="s">
        <v>288</v>
      </c>
      <c r="C159" s="386" t="s">
        <v>395</v>
      </c>
      <c r="D159" s="387" t="s">
        <v>55</v>
      </c>
      <c r="E159" s="388">
        <v>7.07</v>
      </c>
      <c r="F159" s="389">
        <v>1000</v>
      </c>
      <c r="G159" s="28">
        <f t="shared" ref="G159:G163" si="14">E159*F159</f>
        <v>7070</v>
      </c>
      <c r="H159" s="388"/>
      <c r="I159" s="389"/>
      <c r="J159" s="28"/>
      <c r="K159" s="3"/>
    </row>
    <row r="160" spans="1:11" x14ac:dyDescent="0.2">
      <c r="A160" s="27">
        <v>155</v>
      </c>
      <c r="B160" s="385" t="s">
        <v>288</v>
      </c>
      <c r="C160" s="386" t="s">
        <v>396</v>
      </c>
      <c r="D160" s="387" t="s">
        <v>55</v>
      </c>
      <c r="E160" s="388">
        <v>3.468</v>
      </c>
      <c r="F160" s="389">
        <v>1000</v>
      </c>
      <c r="G160" s="28">
        <f t="shared" si="14"/>
        <v>3468</v>
      </c>
      <c r="H160" s="388"/>
      <c r="I160" s="389"/>
      <c r="J160" s="28"/>
      <c r="K160" s="3"/>
    </row>
    <row r="161" spans="1:11" x14ac:dyDescent="0.2">
      <c r="A161" s="27">
        <v>156</v>
      </c>
      <c r="B161" s="385" t="s">
        <v>288</v>
      </c>
      <c r="C161" s="386" t="s">
        <v>397</v>
      </c>
      <c r="D161" s="387" t="s">
        <v>55</v>
      </c>
      <c r="E161" s="388">
        <v>14.14</v>
      </c>
      <c r="F161" s="389">
        <v>1000</v>
      </c>
      <c r="G161" s="28">
        <f t="shared" si="14"/>
        <v>14140</v>
      </c>
      <c r="H161" s="388"/>
      <c r="I161" s="389"/>
      <c r="J161" s="28"/>
      <c r="K161" s="3"/>
    </row>
    <row r="162" spans="1:11" x14ac:dyDescent="0.2">
      <c r="A162" s="27">
        <v>157</v>
      </c>
      <c r="B162" s="385" t="s">
        <v>289</v>
      </c>
      <c r="C162" s="386" t="s">
        <v>398</v>
      </c>
      <c r="D162" s="387" t="s">
        <v>55</v>
      </c>
      <c r="E162" s="388">
        <v>29.29</v>
      </c>
      <c r="F162" s="389">
        <v>1450</v>
      </c>
      <c r="G162" s="28">
        <f t="shared" si="14"/>
        <v>42471</v>
      </c>
      <c r="H162" s="388"/>
      <c r="I162" s="389"/>
      <c r="J162" s="28"/>
      <c r="K162" s="3"/>
    </row>
    <row r="163" spans="1:11" x14ac:dyDescent="0.2">
      <c r="A163" s="27">
        <v>158</v>
      </c>
      <c r="B163" s="385" t="s">
        <v>290</v>
      </c>
      <c r="C163" s="386" t="s">
        <v>399</v>
      </c>
      <c r="D163" s="387" t="s">
        <v>55</v>
      </c>
      <c r="E163" s="388">
        <v>3.37</v>
      </c>
      <c r="F163" s="389">
        <v>1450</v>
      </c>
      <c r="G163" s="28">
        <f t="shared" si="14"/>
        <v>4887</v>
      </c>
      <c r="H163" s="388"/>
      <c r="I163" s="389"/>
      <c r="J163" s="28"/>
      <c r="K163" s="3"/>
    </row>
    <row r="164" spans="1:11" x14ac:dyDescent="0.2">
      <c r="A164" s="27">
        <v>159</v>
      </c>
      <c r="B164" s="385" t="s">
        <v>291</v>
      </c>
      <c r="C164" s="386" t="s">
        <v>400</v>
      </c>
      <c r="D164" s="387" t="s">
        <v>23</v>
      </c>
      <c r="E164" s="263"/>
      <c r="F164" s="264"/>
      <c r="G164" s="265"/>
      <c r="H164" s="388">
        <v>0.44800000000000001</v>
      </c>
      <c r="I164" s="389">
        <v>49521.99</v>
      </c>
      <c r="J164" s="28">
        <f t="shared" si="11"/>
        <v>22186</v>
      </c>
      <c r="K164" s="3"/>
    </row>
    <row r="165" spans="1:11" x14ac:dyDescent="0.2">
      <c r="A165" s="27">
        <v>160</v>
      </c>
      <c r="B165" s="385" t="s">
        <v>292</v>
      </c>
      <c r="C165" s="386" t="s">
        <v>401</v>
      </c>
      <c r="D165" s="387" t="s">
        <v>23</v>
      </c>
      <c r="E165" s="263"/>
      <c r="F165" s="264"/>
      <c r="G165" s="265"/>
      <c r="H165" s="388">
        <v>5.4000000000000003E-3</v>
      </c>
      <c r="I165" s="389">
        <v>217381.35</v>
      </c>
      <c r="J165" s="28">
        <f t="shared" si="11"/>
        <v>1174</v>
      </c>
      <c r="K165" s="3"/>
    </row>
    <row r="166" spans="1:11" x14ac:dyDescent="0.2">
      <c r="A166" s="27">
        <v>161</v>
      </c>
      <c r="B166" s="385" t="s">
        <v>293</v>
      </c>
      <c r="C166" s="386" t="s">
        <v>402</v>
      </c>
      <c r="D166" s="387" t="s">
        <v>23</v>
      </c>
      <c r="E166" s="263"/>
      <c r="F166" s="264"/>
      <c r="G166" s="265"/>
      <c r="H166" s="388">
        <v>2.8799999999999999E-2</v>
      </c>
      <c r="I166" s="389">
        <v>69282.759999999995</v>
      </c>
      <c r="J166" s="28">
        <f t="shared" si="11"/>
        <v>1995</v>
      </c>
      <c r="K166" s="3"/>
    </row>
    <row r="167" spans="1:11" x14ac:dyDescent="0.2">
      <c r="A167" s="27">
        <v>162</v>
      </c>
      <c r="B167" s="385" t="s">
        <v>294</v>
      </c>
      <c r="C167" s="386" t="s">
        <v>212</v>
      </c>
      <c r="D167" s="387" t="s">
        <v>24</v>
      </c>
      <c r="E167" s="263"/>
      <c r="F167" s="264"/>
      <c r="G167" s="265"/>
      <c r="H167" s="388">
        <v>1.53</v>
      </c>
      <c r="I167" s="389">
        <v>2778.95</v>
      </c>
      <c r="J167" s="28">
        <f t="shared" si="11"/>
        <v>4252</v>
      </c>
      <c r="K167" s="3"/>
    </row>
    <row r="168" spans="1:11" x14ac:dyDescent="0.2">
      <c r="A168" s="27">
        <v>163</v>
      </c>
      <c r="B168" s="385" t="s">
        <v>295</v>
      </c>
      <c r="C168" s="386" t="s">
        <v>141</v>
      </c>
      <c r="D168" s="387" t="s">
        <v>24</v>
      </c>
      <c r="E168" s="263"/>
      <c r="F168" s="264"/>
      <c r="G168" s="265"/>
      <c r="H168" s="388">
        <v>1878</v>
      </c>
      <c r="I168" s="389">
        <v>158.4</v>
      </c>
      <c r="J168" s="28">
        <f t="shared" si="11"/>
        <v>297475</v>
      </c>
      <c r="K168" s="3"/>
    </row>
    <row r="169" spans="1:11" x14ac:dyDescent="0.2">
      <c r="A169" s="27">
        <v>164</v>
      </c>
      <c r="B169" s="385" t="s">
        <v>296</v>
      </c>
      <c r="C169" s="386" t="s">
        <v>403</v>
      </c>
      <c r="D169" s="387" t="s">
        <v>24</v>
      </c>
      <c r="E169" s="263"/>
      <c r="F169" s="264"/>
      <c r="G169" s="265"/>
      <c r="H169" s="388">
        <v>49.5</v>
      </c>
      <c r="I169" s="389">
        <v>1774</v>
      </c>
      <c r="J169" s="28">
        <f t="shared" si="11"/>
        <v>87813</v>
      </c>
      <c r="K169" s="3"/>
    </row>
    <row r="170" spans="1:11" x14ac:dyDescent="0.2">
      <c r="A170" s="27">
        <v>165</v>
      </c>
      <c r="B170" s="385" t="s">
        <v>297</v>
      </c>
      <c r="C170" s="386" t="s">
        <v>404</v>
      </c>
      <c r="D170" s="387" t="s">
        <v>25</v>
      </c>
      <c r="E170" s="263"/>
      <c r="F170" s="264"/>
      <c r="G170" s="265"/>
      <c r="H170" s="388">
        <v>28.65</v>
      </c>
      <c r="I170" s="389">
        <v>314.05</v>
      </c>
      <c r="J170" s="28">
        <f t="shared" si="11"/>
        <v>8998</v>
      </c>
      <c r="K170" s="3"/>
    </row>
    <row r="171" spans="1:11" ht="25.5" x14ac:dyDescent="0.2">
      <c r="A171" s="27">
        <v>166</v>
      </c>
      <c r="B171" s="385" t="s">
        <v>298</v>
      </c>
      <c r="C171" s="386" t="s">
        <v>405</v>
      </c>
      <c r="D171" s="387" t="s">
        <v>416</v>
      </c>
      <c r="E171" s="263"/>
      <c r="F171" s="264"/>
      <c r="G171" s="265"/>
      <c r="H171" s="388">
        <v>2E-3</v>
      </c>
      <c r="I171" s="389">
        <v>53464.01</v>
      </c>
      <c r="J171" s="28">
        <f t="shared" si="11"/>
        <v>107</v>
      </c>
      <c r="K171" s="3"/>
    </row>
    <row r="172" spans="1:11" x14ac:dyDescent="0.2">
      <c r="A172" s="27">
        <v>167</v>
      </c>
      <c r="B172" s="385" t="s">
        <v>299</v>
      </c>
      <c r="C172" s="386" t="s">
        <v>406</v>
      </c>
      <c r="D172" s="387" t="s">
        <v>56</v>
      </c>
      <c r="E172" s="263"/>
      <c r="F172" s="264"/>
      <c r="G172" s="265"/>
      <c r="H172" s="388">
        <v>1</v>
      </c>
      <c r="I172" s="389">
        <v>12000</v>
      </c>
      <c r="J172" s="28">
        <f t="shared" si="11"/>
        <v>12000</v>
      </c>
      <c r="K172" s="3"/>
    </row>
    <row r="173" spans="1:11" x14ac:dyDescent="0.2">
      <c r="A173" s="27">
        <v>168</v>
      </c>
      <c r="B173" s="385" t="s">
        <v>300</v>
      </c>
      <c r="C173" s="386" t="s">
        <v>407</v>
      </c>
      <c r="D173" s="387" t="s">
        <v>56</v>
      </c>
      <c r="E173" s="263"/>
      <c r="F173" s="264"/>
      <c r="G173" s="265"/>
      <c r="H173" s="388">
        <v>2</v>
      </c>
      <c r="I173" s="389">
        <v>27000</v>
      </c>
      <c r="J173" s="28">
        <f t="shared" si="11"/>
        <v>54000</v>
      </c>
      <c r="K173" s="3"/>
    </row>
    <row r="174" spans="1:11" x14ac:dyDescent="0.2">
      <c r="A174" s="27">
        <v>169</v>
      </c>
      <c r="B174" s="385" t="s">
        <v>301</v>
      </c>
      <c r="C174" s="386" t="s">
        <v>408</v>
      </c>
      <c r="D174" s="387" t="s">
        <v>56</v>
      </c>
      <c r="E174" s="263"/>
      <c r="F174" s="264"/>
      <c r="G174" s="265"/>
      <c r="H174" s="388">
        <v>1</v>
      </c>
      <c r="I174" s="389">
        <v>35000</v>
      </c>
      <c r="J174" s="28">
        <f t="shared" si="11"/>
        <v>35000</v>
      </c>
      <c r="K174" s="3"/>
    </row>
    <row r="175" spans="1:11" x14ac:dyDescent="0.2">
      <c r="A175" s="27">
        <v>170</v>
      </c>
      <c r="B175" s="385" t="s">
        <v>302</v>
      </c>
      <c r="C175" s="386" t="s">
        <v>409</v>
      </c>
      <c r="D175" s="387" t="s">
        <v>56</v>
      </c>
      <c r="E175" s="263"/>
      <c r="F175" s="264"/>
      <c r="G175" s="265"/>
      <c r="H175" s="388">
        <v>1</v>
      </c>
      <c r="I175" s="389">
        <v>488.39</v>
      </c>
      <c r="J175" s="28">
        <f t="shared" si="11"/>
        <v>488</v>
      </c>
      <c r="K175" s="3"/>
    </row>
    <row r="176" spans="1:11" x14ac:dyDescent="0.2">
      <c r="A176" s="27">
        <v>171</v>
      </c>
      <c r="B176" s="385" t="s">
        <v>303</v>
      </c>
      <c r="C176" s="386" t="s">
        <v>410</v>
      </c>
      <c r="D176" s="387" t="s">
        <v>56</v>
      </c>
      <c r="E176" s="263"/>
      <c r="F176" s="264"/>
      <c r="G176" s="265"/>
      <c r="H176" s="388">
        <v>1</v>
      </c>
      <c r="I176" s="389">
        <v>1571.22</v>
      </c>
      <c r="J176" s="28">
        <f t="shared" si="11"/>
        <v>1571</v>
      </c>
      <c r="K176" s="3"/>
    </row>
    <row r="177" spans="1:11" x14ac:dyDescent="0.2">
      <c r="A177" s="27">
        <v>172</v>
      </c>
      <c r="B177" s="385" t="s">
        <v>304</v>
      </c>
      <c r="C177" s="386" t="s">
        <v>411</v>
      </c>
      <c r="D177" s="387" t="s">
        <v>56</v>
      </c>
      <c r="E177" s="263"/>
      <c r="F177" s="264"/>
      <c r="G177" s="265"/>
      <c r="H177" s="388">
        <v>1</v>
      </c>
      <c r="I177" s="389">
        <v>546.62</v>
      </c>
      <c r="J177" s="28">
        <f t="shared" si="11"/>
        <v>547</v>
      </c>
      <c r="K177" s="3"/>
    </row>
    <row r="178" spans="1:11" ht="26.25" thickBot="1" x14ac:dyDescent="0.25">
      <c r="A178" s="27">
        <v>173</v>
      </c>
      <c r="B178" s="385" t="s">
        <v>305</v>
      </c>
      <c r="C178" s="386" t="s">
        <v>412</v>
      </c>
      <c r="D178" s="387" t="s">
        <v>69</v>
      </c>
      <c r="E178" s="263"/>
      <c r="F178" s="264"/>
      <c r="G178" s="265"/>
      <c r="H178" s="388">
        <v>1.1000000000000001E-3</v>
      </c>
      <c r="I178" s="389">
        <v>239.93</v>
      </c>
      <c r="J178" s="370">
        <f t="shared" si="11"/>
        <v>0.3</v>
      </c>
      <c r="K178" s="3"/>
    </row>
    <row r="179" spans="1:11" ht="17.25" customHeight="1" thickBot="1" x14ac:dyDescent="0.25">
      <c r="A179" s="514"/>
      <c r="B179" s="515"/>
      <c r="C179" s="515"/>
      <c r="D179" s="516"/>
      <c r="E179" s="37" t="s">
        <v>57</v>
      </c>
      <c r="F179" s="29"/>
      <c r="G179" s="31">
        <f>SUM(G10:G178)</f>
        <v>12311937</v>
      </c>
      <c r="H179" s="517" t="s">
        <v>57</v>
      </c>
      <c r="I179" s="518"/>
      <c r="J179" s="31">
        <f>SUM(J10:J178)</f>
        <v>2223004</v>
      </c>
      <c r="K179" s="3"/>
    </row>
    <row r="180" spans="1:11" ht="17.25" customHeight="1" thickBot="1" x14ac:dyDescent="0.25">
      <c r="A180" s="519" t="s">
        <v>58</v>
      </c>
      <c r="B180" s="520"/>
      <c r="C180" s="520"/>
      <c r="D180" s="521"/>
      <c r="E180" s="522">
        <f>G179+J179</f>
        <v>14534941</v>
      </c>
      <c r="F180" s="523"/>
      <c r="G180" s="523"/>
      <c r="H180" s="523"/>
      <c r="I180" s="523"/>
      <c r="J180" s="524"/>
      <c r="K180" s="3"/>
    </row>
    <row r="181" spans="1:11" x14ac:dyDescent="0.2">
      <c r="A181" s="72"/>
      <c r="C181" s="13"/>
      <c r="D181" s="16"/>
      <c r="E181" s="16"/>
      <c r="F181" s="16"/>
      <c r="G181" s="16"/>
      <c r="H181" s="16"/>
      <c r="I181" s="12"/>
    </row>
    <row r="182" spans="1:11" x14ac:dyDescent="0.2">
      <c r="A182" s="72"/>
      <c r="C182" s="13"/>
      <c r="D182" s="16"/>
      <c r="E182" s="16"/>
      <c r="F182" s="16"/>
      <c r="G182" s="16"/>
      <c r="H182" s="16"/>
      <c r="I182" s="12"/>
    </row>
    <row r="183" spans="1:11" s="327" customFormat="1" ht="12.75" customHeight="1" x14ac:dyDescent="0.2">
      <c r="A183" s="345" t="s">
        <v>140</v>
      </c>
      <c r="B183" s="346"/>
      <c r="C183" s="480" t="s">
        <v>154</v>
      </c>
      <c r="D183" s="480"/>
      <c r="E183" s="346"/>
      <c r="F183" s="480" t="s">
        <v>155</v>
      </c>
      <c r="G183" s="480"/>
      <c r="H183" s="480"/>
    </row>
    <row r="184" spans="1:11" s="327" customFormat="1" ht="12.75" x14ac:dyDescent="0.2">
      <c r="A184" s="346"/>
      <c r="B184" s="346"/>
      <c r="C184" s="346"/>
      <c r="D184" s="346"/>
      <c r="E184" s="346"/>
      <c r="F184" s="472" t="s">
        <v>156</v>
      </c>
      <c r="G184" s="472"/>
      <c r="H184" s="472"/>
    </row>
    <row r="185" spans="1:11" x14ac:dyDescent="0.2">
      <c r="A185" s="72"/>
      <c r="C185" s="73"/>
      <c r="D185" s="72"/>
      <c r="E185" s="74"/>
      <c r="F185" s="75"/>
      <c r="G185" s="75"/>
      <c r="H185" s="10"/>
    </row>
  </sheetData>
  <mergeCells count="15">
    <mergeCell ref="C183:D183"/>
    <mergeCell ref="F183:H183"/>
    <mergeCell ref="F184:H184"/>
    <mergeCell ref="A179:D179"/>
    <mergeCell ref="H179:I179"/>
    <mergeCell ref="A180:D180"/>
    <mergeCell ref="E180:J180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33"/>
  <sheetViews>
    <sheetView showGridLines="0" view="pageBreakPreview" zoomScale="70" zoomScaleNormal="100" zoomScaleSheetLayoutView="70" workbookViewId="0">
      <selection activeCell="C38" sqref="C38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8" customWidth="1"/>
    <col min="12" max="16384" width="9.140625" style="3"/>
  </cols>
  <sheetData>
    <row r="1" spans="1:11" x14ac:dyDescent="0.2">
      <c r="B1" s="11"/>
      <c r="J1" s="17"/>
    </row>
    <row r="2" spans="1:11" x14ac:dyDescent="0.2">
      <c r="A2" s="525" t="s">
        <v>117</v>
      </c>
      <c r="B2" s="525"/>
      <c r="C2" s="525"/>
      <c r="D2" s="525"/>
      <c r="E2" s="525"/>
      <c r="F2" s="525"/>
      <c r="G2" s="525"/>
      <c r="H2" s="525"/>
      <c r="I2" s="525"/>
      <c r="J2" s="525"/>
    </row>
    <row r="3" spans="1:11" x14ac:dyDescent="0.2">
      <c r="B3" s="18" t="s">
        <v>17</v>
      </c>
      <c r="C3" s="544" t="str">
        <f>'Форма 8.9'!C2:W2</f>
        <v>Обустройство Ново-Покурского месторождения нефти. Кусты скважин № 75, 76, 77</v>
      </c>
      <c r="D3" s="544"/>
      <c r="E3" s="544"/>
      <c r="F3" s="544"/>
      <c r="G3" s="544"/>
      <c r="H3" s="544"/>
      <c r="I3" s="544"/>
      <c r="J3" s="544"/>
    </row>
    <row r="4" spans="1:11" x14ac:dyDescent="0.2">
      <c r="B4" s="19" t="s">
        <v>18</v>
      </c>
      <c r="C4" s="554" t="str">
        <f>'Форма 8.9'!C3:W3</f>
        <v>Нефтегазопровод  т.вр.к.3-т.вр.к.18</v>
      </c>
      <c r="D4" s="544"/>
      <c r="E4" s="544"/>
      <c r="F4" s="544"/>
      <c r="G4" s="544"/>
      <c r="H4" s="544"/>
      <c r="I4" s="544"/>
      <c r="J4" s="544"/>
    </row>
    <row r="5" spans="1:11" ht="17.25" thickBot="1" x14ac:dyDescent="0.25"/>
    <row r="6" spans="1:11" ht="18" thickBot="1" x14ac:dyDescent="0.25">
      <c r="A6" s="545" t="s">
        <v>80</v>
      </c>
      <c r="B6" s="546"/>
      <c r="C6" s="546"/>
      <c r="D6" s="546"/>
      <c r="E6" s="546"/>
      <c r="F6" s="546"/>
      <c r="G6" s="546"/>
      <c r="H6" s="546"/>
      <c r="I6" s="546"/>
      <c r="J6" s="547"/>
      <c r="K6" s="3"/>
    </row>
    <row r="7" spans="1:11" ht="17.25" customHeight="1" thickBot="1" x14ac:dyDescent="0.25">
      <c r="A7" s="526" t="s">
        <v>15</v>
      </c>
      <c r="B7" s="529" t="s">
        <v>37</v>
      </c>
      <c r="C7" s="529" t="s">
        <v>82</v>
      </c>
      <c r="D7" s="535" t="s">
        <v>22</v>
      </c>
      <c r="E7" s="551" t="s">
        <v>39</v>
      </c>
      <c r="F7" s="552"/>
      <c r="G7" s="552"/>
      <c r="H7" s="552"/>
      <c r="I7" s="552"/>
      <c r="J7" s="553"/>
      <c r="K7" s="3"/>
    </row>
    <row r="8" spans="1:11" ht="17.25" customHeight="1" x14ac:dyDescent="0.2">
      <c r="A8" s="527"/>
      <c r="B8" s="530"/>
      <c r="C8" s="530"/>
      <c r="D8" s="536"/>
      <c r="E8" s="541" t="s">
        <v>41</v>
      </c>
      <c r="F8" s="529"/>
      <c r="G8" s="540"/>
      <c r="H8" s="541" t="s">
        <v>40</v>
      </c>
      <c r="I8" s="529"/>
      <c r="J8" s="540"/>
      <c r="K8" s="3"/>
    </row>
    <row r="9" spans="1:11" ht="33.75" thickBot="1" x14ac:dyDescent="0.25">
      <c r="A9" s="548"/>
      <c r="B9" s="549"/>
      <c r="C9" s="549"/>
      <c r="D9" s="550"/>
      <c r="E9" s="36" t="s">
        <v>21</v>
      </c>
      <c r="F9" s="70" t="s">
        <v>42</v>
      </c>
      <c r="G9" s="34" t="s">
        <v>43</v>
      </c>
      <c r="H9" s="36" t="s">
        <v>21</v>
      </c>
      <c r="I9" s="70" t="s">
        <v>44</v>
      </c>
      <c r="J9" s="34" t="s">
        <v>43</v>
      </c>
      <c r="K9" s="3"/>
    </row>
    <row r="10" spans="1:11" ht="45.75" customHeight="1" x14ac:dyDescent="0.2">
      <c r="A10" s="27">
        <v>1</v>
      </c>
      <c r="B10" s="381" t="s">
        <v>258</v>
      </c>
      <c r="C10" s="383" t="s">
        <v>418</v>
      </c>
      <c r="D10" s="382" t="s">
        <v>54</v>
      </c>
      <c r="E10" s="381" t="s">
        <v>16</v>
      </c>
      <c r="F10" s="361"/>
      <c r="G10" s="362"/>
      <c r="H10" s="363"/>
      <c r="I10" s="364"/>
      <c r="J10" s="365"/>
      <c r="K10" s="3"/>
    </row>
    <row r="11" spans="1:11" ht="45.75" customHeight="1" thickBot="1" x14ac:dyDescent="0.25">
      <c r="A11" s="375">
        <v>2</v>
      </c>
      <c r="B11" s="381" t="s">
        <v>258</v>
      </c>
      <c r="C11" s="383" t="s">
        <v>417</v>
      </c>
      <c r="D11" s="382" t="s">
        <v>54</v>
      </c>
      <c r="E11" s="381"/>
      <c r="F11" s="376"/>
      <c r="G11" s="377"/>
      <c r="H11" s="378">
        <v>1</v>
      </c>
      <c r="I11" s="379">
        <v>190000</v>
      </c>
      <c r="J11" s="380">
        <v>190000</v>
      </c>
      <c r="K11" s="3"/>
    </row>
    <row r="12" spans="1:11" ht="17.25" thickBot="1" x14ac:dyDescent="0.25">
      <c r="A12" s="71"/>
      <c r="B12" s="32" t="s">
        <v>77</v>
      </c>
      <c r="C12" s="33"/>
      <c r="D12" s="35"/>
      <c r="E12" s="37" t="s">
        <v>57</v>
      </c>
      <c r="F12" s="29"/>
      <c r="G12" s="30">
        <f>SUM(G10:G10)</f>
        <v>0</v>
      </c>
      <c r="H12" s="517" t="s">
        <v>57</v>
      </c>
      <c r="I12" s="518"/>
      <c r="J12" s="31">
        <f>J11</f>
        <v>190000</v>
      </c>
      <c r="K12" s="3"/>
    </row>
    <row r="13" spans="1:11" ht="17.25" thickBot="1" x14ac:dyDescent="0.25">
      <c r="A13" s="519" t="s">
        <v>81</v>
      </c>
      <c r="B13" s="520"/>
      <c r="C13" s="520"/>
      <c r="D13" s="521"/>
      <c r="E13" s="522">
        <f>G12+J12</f>
        <v>190000</v>
      </c>
      <c r="F13" s="523"/>
      <c r="G13" s="523"/>
      <c r="H13" s="523"/>
      <c r="I13" s="523"/>
      <c r="J13" s="524"/>
      <c r="K13" s="3"/>
    </row>
    <row r="15" spans="1:11" s="327" customFormat="1" ht="12.75" customHeight="1" x14ac:dyDescent="0.2">
      <c r="A15" s="345" t="s">
        <v>140</v>
      </c>
      <c r="B15" s="346"/>
      <c r="C15" s="480" t="s">
        <v>154</v>
      </c>
      <c r="D15" s="480"/>
      <c r="E15" s="346"/>
      <c r="F15" s="480" t="s">
        <v>155</v>
      </c>
      <c r="G15" s="480"/>
      <c r="H15" s="480"/>
    </row>
    <row r="16" spans="1:11" s="327" customFormat="1" ht="12.75" x14ac:dyDescent="0.2">
      <c r="A16" s="346"/>
      <c r="B16" s="346"/>
      <c r="C16" s="346"/>
      <c r="D16" s="346"/>
      <c r="E16" s="346"/>
      <c r="F16" s="472" t="s">
        <v>156</v>
      </c>
      <c r="G16" s="472"/>
      <c r="H16" s="472"/>
    </row>
    <row r="18" spans="2:13" x14ac:dyDescent="0.2">
      <c r="B18" s="77"/>
      <c r="C18" s="78"/>
      <c r="D18" s="79"/>
      <c r="E18" s="80"/>
      <c r="F18" s="11"/>
      <c r="K18" s="66"/>
      <c r="L18" s="69"/>
      <c r="M18" s="9"/>
    </row>
    <row r="19" spans="2:13" x14ac:dyDescent="0.2">
      <c r="B19" s="77"/>
      <c r="C19" s="78"/>
      <c r="D19" s="79"/>
      <c r="E19" s="80"/>
      <c r="F19" s="11"/>
      <c r="K19" s="9"/>
      <c r="L19" s="67"/>
      <c r="M19" s="9"/>
    </row>
    <row r="20" spans="2:13" x14ac:dyDescent="0.2">
      <c r="B20" s="77"/>
      <c r="C20" s="78"/>
      <c r="D20" s="79"/>
      <c r="E20" s="80"/>
      <c r="F20" s="11"/>
      <c r="K20" s="9"/>
      <c r="L20" s="67"/>
      <c r="M20" s="9"/>
    </row>
    <row r="21" spans="2:13" x14ac:dyDescent="0.2">
      <c r="B21" s="77"/>
      <c r="C21" s="78"/>
      <c r="D21" s="79"/>
      <c r="E21" s="80"/>
      <c r="F21" s="11"/>
    </row>
    <row r="22" spans="2:13" x14ac:dyDescent="0.2">
      <c r="B22" s="77"/>
      <c r="C22" s="78"/>
      <c r="D22" s="79"/>
      <c r="E22" s="80"/>
      <c r="F22" s="11"/>
    </row>
    <row r="23" spans="2:13" x14ac:dyDescent="0.2">
      <c r="B23" s="77"/>
      <c r="C23" s="78"/>
      <c r="D23" s="79"/>
      <c r="E23" s="80"/>
      <c r="F23" s="11"/>
    </row>
    <row r="24" spans="2:13" x14ac:dyDescent="0.2">
      <c r="B24" s="77"/>
      <c r="C24" s="78"/>
      <c r="D24" s="79"/>
      <c r="E24" s="80"/>
      <c r="F24" s="11"/>
    </row>
    <row r="25" spans="2:13" x14ac:dyDescent="0.2">
      <c r="B25" s="77"/>
      <c r="C25" s="78"/>
      <c r="D25" s="79"/>
      <c r="E25" s="80"/>
      <c r="F25" s="11"/>
    </row>
    <row r="26" spans="2:13" x14ac:dyDescent="0.2">
      <c r="B26" s="77"/>
      <c r="C26" s="78"/>
      <c r="D26" s="79"/>
      <c r="E26" s="80"/>
      <c r="F26" s="11"/>
    </row>
    <row r="27" spans="2:13" x14ac:dyDescent="0.2">
      <c r="B27" s="77"/>
      <c r="C27" s="78"/>
      <c r="D27" s="79"/>
      <c r="E27" s="80"/>
      <c r="F27" s="11"/>
    </row>
    <row r="28" spans="2:13" x14ac:dyDescent="0.2">
      <c r="B28" s="77"/>
      <c r="C28" s="78"/>
      <c r="D28" s="79"/>
      <c r="E28" s="80"/>
      <c r="F28" s="11"/>
    </row>
    <row r="29" spans="2:13" x14ac:dyDescent="0.2">
      <c r="B29" s="77"/>
      <c r="C29" s="78"/>
      <c r="D29" s="79"/>
      <c r="E29" s="80"/>
      <c r="F29" s="11"/>
    </row>
    <row r="30" spans="2:13" x14ac:dyDescent="0.2">
      <c r="B30" s="77"/>
      <c r="C30" s="78"/>
      <c r="D30" s="79"/>
      <c r="E30" s="80"/>
      <c r="F30" s="11"/>
    </row>
    <row r="31" spans="2:13" x14ac:dyDescent="0.2">
      <c r="B31" s="77"/>
      <c r="C31" s="78"/>
      <c r="D31" s="79"/>
      <c r="E31" s="80"/>
      <c r="F31" s="11"/>
    </row>
    <row r="32" spans="2:13" x14ac:dyDescent="0.2">
      <c r="B32" s="81"/>
      <c r="C32" s="82"/>
      <c r="D32" s="83"/>
      <c r="E32" s="84"/>
      <c r="F32" s="11"/>
    </row>
    <row r="33" spans="2:6" x14ac:dyDescent="0.2">
      <c r="B33" s="11"/>
      <c r="C33" s="85"/>
      <c r="D33" s="86"/>
      <c r="E33" s="87"/>
      <c r="F33" s="11"/>
    </row>
  </sheetData>
  <mergeCells count="17">
    <mergeCell ref="C15:D15"/>
    <mergeCell ref="F15:H15"/>
    <mergeCell ref="F16:H16"/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8.9</vt:lpstr>
      <vt:lpstr>Пр. 1 к ф. 8.9</vt:lpstr>
      <vt:lpstr>прил. №2 к ф.8.9</vt:lpstr>
      <vt:lpstr>Пр. 3 к ф. 8.9</vt:lpstr>
      <vt:lpstr>Оборудование</vt:lpstr>
      <vt:lpstr>'Пр. 3 к ф. 8.9'!Заголовки_для_печати</vt:lpstr>
      <vt:lpstr>Оборудование!Область_печати</vt:lpstr>
      <vt:lpstr>'Пр. 3 к ф. 8.9'!Область_печати</vt:lpstr>
      <vt:lpstr>'Форма 8.9'!Область_печати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2016-04-11T04:58:55Z</cp:lastPrinted>
  <dcterms:created xsi:type="dcterms:W3CDTF">2014-07-13T09:38:46Z</dcterms:created>
  <dcterms:modified xsi:type="dcterms:W3CDTF">2016-04-12T12:53:08Z</dcterms:modified>
</cp:coreProperties>
</file>