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6" sheetId="17" r:id="rId1"/>
    <sheet name="Пр. 1 к ф. 8.6" sheetId="38" r:id="rId2"/>
    <sheet name="прил. №2 к ф.8.6" sheetId="39" r:id="rId3"/>
    <sheet name="прил.3 к ф.8.6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'прил.3 к ф.8.6'!$A$9:$J$178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'прил.3 к ф.8.6'!$6:$9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Оборудование!$A$1:$J$26</definedName>
    <definedName name="_xlnm.Print_Area" localSheetId="3">'прил.3 к ф.8.6'!$A$1:$J$183</definedName>
    <definedName name="_xlnm.Print_Area" localSheetId="0">'Форма 8.6'!$A$1:$W$49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7" i="37" l="1"/>
  <c r="G164" i="37" l="1"/>
  <c r="G158" i="37"/>
  <c r="G157" i="37"/>
  <c r="G156" i="37"/>
  <c r="G151" i="37"/>
  <c r="G125" i="37" l="1"/>
  <c r="G121" i="37"/>
  <c r="G119" i="37"/>
  <c r="G116" i="37"/>
  <c r="G112" i="37"/>
  <c r="G111" i="37"/>
  <c r="G109" i="37"/>
  <c r="G107" i="37"/>
  <c r="G106" i="37"/>
  <c r="G103" i="37"/>
  <c r="G102" i="37"/>
  <c r="G101" i="37"/>
  <c r="G62" i="37"/>
  <c r="G40" i="37"/>
  <c r="G31" i="37"/>
  <c r="F26" i="39"/>
  <c r="J24" i="39"/>
  <c r="I23" i="39"/>
  <c r="J23" i="39" s="1"/>
  <c r="I22" i="39"/>
  <c r="J22" i="39" s="1"/>
  <c r="J25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2" i="38"/>
  <c r="J15" i="39" l="1"/>
  <c r="J26" i="39" s="1"/>
  <c r="J11" i="28"/>
  <c r="G11" i="28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2" i="37"/>
  <c r="J33" i="37"/>
  <c r="J34" i="37"/>
  <c r="J35" i="37"/>
  <c r="J36" i="37"/>
  <c r="J37" i="37"/>
  <c r="J38" i="37"/>
  <c r="J39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1" i="37"/>
  <c r="J63" i="37"/>
  <c r="J64" i="37"/>
  <c r="J65" i="37"/>
  <c r="J66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10" i="28" l="1"/>
  <c r="G10" i="28"/>
  <c r="C3" i="17" l="1"/>
  <c r="C2" i="17"/>
  <c r="C4" i="28"/>
  <c r="C3" i="28"/>
  <c r="C13" i="17" l="1"/>
  <c r="C14" i="17"/>
  <c r="C15" i="17"/>
  <c r="M13" i="17"/>
  <c r="M14" i="17"/>
  <c r="M15" i="17"/>
  <c r="J12" i="28" l="1"/>
  <c r="P16" i="17" s="1"/>
  <c r="G12" i="28"/>
  <c r="J12" i="37"/>
  <c r="J13" i="37"/>
  <c r="J14" i="37"/>
  <c r="J15" i="37"/>
  <c r="J16" i="37"/>
  <c r="J17" i="37"/>
  <c r="J18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98" i="37"/>
  <c r="J99" i="37"/>
  <c r="J100" i="37"/>
  <c r="J104" i="37"/>
  <c r="J105" i="37"/>
  <c r="J108" i="37"/>
  <c r="J110" i="37"/>
  <c r="J113" i="37"/>
  <c r="J114" i="37"/>
  <c r="J115" i="37"/>
  <c r="J117" i="37"/>
  <c r="J118" i="37"/>
  <c r="J120" i="37"/>
  <c r="J122" i="37"/>
  <c r="J123" i="37"/>
  <c r="J124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5" i="37"/>
  <c r="J146" i="37"/>
  <c r="J147" i="37"/>
  <c r="J148" i="37"/>
  <c r="J149" i="37"/>
  <c r="J150" i="37"/>
  <c r="J152" i="37"/>
  <c r="J153" i="37"/>
  <c r="J154" i="37"/>
  <c r="J155" i="37"/>
  <c r="J159" i="37"/>
  <c r="J160" i="37"/>
  <c r="J161" i="37"/>
  <c r="J162" i="37"/>
  <c r="J163" i="37"/>
  <c r="J165" i="37"/>
  <c r="J166" i="37"/>
  <c r="J167" i="37"/>
  <c r="J168" i="37"/>
  <c r="J169" i="37"/>
  <c r="J170" i="37"/>
  <c r="J171" i="37"/>
  <c r="J172" i="37"/>
  <c r="J173" i="37"/>
  <c r="J174" i="37"/>
  <c r="J175" i="37"/>
  <c r="J176" i="37"/>
  <c r="J10" i="37"/>
  <c r="J11" i="37"/>
  <c r="G13" i="28" l="1"/>
  <c r="N16" i="17" s="1"/>
  <c r="J13" i="28"/>
  <c r="J177" i="37"/>
  <c r="Q16" i="17" s="1"/>
  <c r="G177" i="37"/>
  <c r="O16" i="17" s="1"/>
  <c r="E178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49" i="17"/>
  <c r="D48" i="17"/>
  <c r="E14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<sst xmlns="http://schemas.openxmlformats.org/spreadsheetml/2006/main" count="709" uniqueCount="485">
  <si>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</si>
  <si>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</si>
  <si>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</si>
  <si>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</si>
  <si>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</si>
  <si>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</si>
  <si>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</si>
  <si>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</si>
  <si>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</si>
  <si>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</si>
  <si>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</si>
  <si>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</si>
  <si>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</si>
  <si>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</si>
  <si>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</si>
  <si>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</si>
  <si>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</si>
  <si>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</si>
  <si>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</si>
  <si>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</si>
  <si>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</si>
  <si>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</si>
  <si>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</si>
  <si>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</si>
  <si>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</si>
  <si>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</si>
  <si>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</si>
  <si>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</si>
  <si>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</si>
  <si>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</si>
  <si>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</si>
  <si>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</si>
  <si>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</si>
  <si>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</si>
  <si>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</si>
  <si>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</si>
  <si>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</si>
  <si>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</si>
  <si>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</si>
  <si>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</si>
  <si>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</si>
  <si>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</si>
  <si>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</si>
  <si>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</si>
  <si>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</si>
  <si>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</si>
  <si>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</si>
  <si>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</si>
  <si>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</si>
  <si>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</si>
  <si>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</si>
  <si>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</si>
  <si>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</si>
  <si>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</si>
  <si>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</si>
  <si>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</si>
  <si>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</si>
  <si>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</si>
  <si>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</si>
  <si>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</si>
  <si>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</si>
  <si>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</si>
  <si>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</si>
  <si>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</si>
  <si>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</si>
  <si>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</si>
  <si>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</si>
  <si>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</si>
  <si>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</si>
  <si>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</si>
  <si>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</si>
  <si>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</si>
  <si>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</si>
  <si>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</si>
  <si>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</si>
  <si>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</si>
  <si>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</si>
  <si>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</si>
  <si>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</si>
  <si>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</si>
  <si>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</si>
  <si>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</si>
  <si>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</si>
  <si>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</si>
  <si>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</si>
  <si>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</si>
  <si>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</si>
  <si>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</si>
  <si>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</si>
  <si>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</si>
  <si>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</si>
  <si>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</si>
  <si>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</si>
  <si>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</si>
  <si>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</si>
  <si>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</si>
  <si>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</si>
  <si>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</si>
  <si>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</si>
  <si>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</si>
  <si>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</si>
  <si>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</si>
  <si>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</si>
  <si>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</si>
  <si>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</si>
  <si>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</si>
  <si>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</si>
  <si>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</si>
  <si>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</si>
  <si>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</si>
  <si>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</si>
  <si>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</si>
  <si>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</si>
  <si>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</si>
  <si>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</si>
  <si>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</si>
  <si>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</si>
  <si>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</si>
  <si>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</si>
  <si>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</si>
  <si>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</si>
  <si>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</si>
  <si>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</si>
  <si>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101-1703</t>
  </si>
  <si>
    <t>101-1977</t>
  </si>
  <si>
    <t>Уайт-спирит...</t>
  </si>
  <si>
    <t>Прокладки резиновые (пластина техническая прессованная)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</si>
  <si>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</si>
  <si>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</si>
  <si>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</si>
  <si>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</si>
  <si>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</si>
  <si>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</si>
  <si>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</si>
  <si>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</si>
  <si>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</si>
  <si>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</si>
  <si>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</si>
  <si>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</si>
  <si>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</si>
  <si>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</si>
  <si>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</si>
  <si>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</si>
  <si>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</si>
  <si>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</si>
  <si>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</si>
  <si>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</si>
  <si>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</si>
  <si>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</si>
  <si>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</si>
  <si>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</si>
  <si>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</si>
  <si>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</si>
  <si>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</si>
  <si>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</si>
  <si>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</si>
  <si>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Электроды диаметром 4 мм Э42</t>
  </si>
  <si>
    <t>Ваструкова И. А.</t>
  </si>
  <si>
    <t>Вед.специалист ОЦиПТД по КСиРО</t>
  </si>
  <si>
    <t>Вед.инженер ПО-1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</si>
  <si>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</si>
  <si>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</si>
  <si>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</si>
  <si>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</si>
  <si>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</si>
  <si>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</si>
  <si>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</si>
  <si>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</si>
  <si>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</si>
  <si>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</si>
  <si>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</si>
  <si>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</si>
  <si>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</si>
  <si>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</si>
  <si>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</si>
  <si>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</si>
  <si>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</si>
  <si>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</si>
  <si>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</si>
  <si>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</si>
  <si>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</si>
  <si>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t>к-т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</si>
  <si>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</si>
  <si>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101-0797</t>
  </si>
  <si>
    <t>Проволока горячекатаная в мотках, диаметром 6,3-6,5 мм</t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</si>
  <si>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</si>
  <si>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</si>
  <si>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</si>
  <si>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</si>
  <si>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технический...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</si>
  <si>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</si>
  <si>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</si>
  <si>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</si>
  <si>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</si>
  <si>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</si>
  <si>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101-0795</t>
  </si>
  <si>
    <t>Проволока канатная оцинкованная, диаметром: 3 мм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</si>
  <si>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</si>
  <si>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</si>
  <si>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</si>
  <si>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</si>
  <si>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</si>
  <si>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</si>
  <si>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</si>
  <si>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</si>
  <si>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</si>
  <si>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</si>
  <si>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</si>
  <si>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</si>
  <si>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</si>
  <si>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</si>
  <si>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</si>
  <si>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</si>
  <si>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</si>
  <si>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</si>
  <si>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</si>
  <si>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</si>
  <si>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101-1763</t>
  </si>
  <si>
    <t>Мастика битумно-полимерная</t>
  </si>
  <si>
    <t>101-1795</t>
  </si>
  <si>
    <t>Краска БТ-177 серебристая</t>
  </si>
  <si>
    <t>101-1875</t>
  </si>
  <si>
    <t>Сталь листовая оцинкованная толщиной листа: 0,7 мм</t>
  </si>
  <si>
    <t>Сталь полосовая: 40х4 мм, кипящая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</si>
  <si>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</si>
  <si>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</si>
  <si>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</si>
  <si>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</si>
  <si>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</si>
  <si>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</si>
  <si>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</si>
  <si>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</si>
  <si>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</si>
  <si>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</si>
  <si>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</si>
  <si>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</si>
  <si>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</si>
  <si>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</si>
  <si>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</si>
  <si>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</si>
  <si>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101-9580</t>
  </si>
  <si>
    <t>Знаки опознавательные металлические;шт.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</si>
  <si>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</si>
  <si>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</si>
  <si>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</si>
  <si>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103-0175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</si>
  <si>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4 мм</t>
  </si>
  <si>
    <t>103-0228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</si>
  <si>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</si>
  <si>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</si>
  <si>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</si>
  <si>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</si>
  <si>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</si>
  <si>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108-0081</t>
  </si>
  <si>
    <t>Бобышки скошенные</t>
  </si>
  <si>
    <t>110-0179</t>
  </si>
  <si>
    <t>Конструкции стальные: порталов ОРУ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</si>
  <si>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</si>
  <si>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</si>
  <si>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</si>
  <si>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</si>
  <si>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</si>
  <si>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</si>
  <si>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</si>
  <si>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201-0777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</si>
  <si>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</si>
  <si>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</si>
  <si>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</si>
  <si>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301-3240</t>
  </si>
  <si>
    <t>Колпачки-заглушки 1"</t>
  </si>
  <si>
    <t>401-0006</t>
  </si>
  <si>
    <t>Бетон тяжелый, класс: В15 (М200)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</si>
  <si>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</si>
  <si>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</si>
  <si>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</si>
  <si>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</si>
  <si>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</si>
  <si>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</si>
  <si>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</si>
  <si>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</si>
  <si>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</si>
  <si>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</si>
  <si>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</si>
  <si>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</si>
  <si>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</si>
  <si>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</si>
  <si>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507-2630</t>
  </si>
  <si>
    <t>Пробки П-М27х2</t>
  </si>
  <si>
    <t>507-2833</t>
  </si>
  <si>
    <t>Маты высокотемпературные марки МВТ-20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</si>
  <si>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</si>
  <si>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</si>
  <si>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</si>
  <si>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</si>
  <si>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</si>
  <si>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</si>
  <si>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</si>
  <si>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</si>
  <si>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</si>
  <si>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</si>
  <si>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</si>
  <si>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</si>
  <si>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</si>
  <si>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</si>
  <si>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</si>
  <si>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548-9111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</si>
  <si>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</si>
  <si>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200 мм</t>
  </si>
  <si>
    <t>548-9112</t>
  </si>
  <si>
    <t>Манжета термоусадочная для изоляции трубопровода из труб с заводской изоляцией Ду 300 мм</t>
  </si>
  <si>
    <t>Манжета термоусадочная для изоляции трубопровода из труб с заводской изоляцией Ду 273 мм</t>
  </si>
  <si>
    <t>данные Заказчика</t>
  </si>
  <si>
    <t>прай-лист</t>
  </si>
  <si>
    <t>прайс-лист</t>
  </si>
  <si>
    <t xml:space="preserve">   - Отвод гнутый ОГ9  д-273*8 мм</t>
  </si>
  <si>
    <t xml:space="preserve">   - Втулки ЦЕ-273-8-2</t>
  </si>
  <si>
    <t xml:space="preserve">   - Отвод гнутый ОГ6  д-273*8 мм</t>
  </si>
  <si>
    <t xml:space="preserve">   - Втулки ЦЕ-159-8-1</t>
  </si>
  <si>
    <t>Прайс-лист</t>
  </si>
  <si>
    <t>Трубы стальные бесшовные, нефтегазопроводные   с внутренним и наружным двухслойным полиэтиленовым покрытием наружный диаметр 159*8 мм</t>
  </si>
  <si>
    <t>СЦМ-101-1513</t>
  </si>
  <si>
    <t>СЦМ-300-9911-879</t>
  </si>
  <si>
    <t>Стоимость втулок</t>
  </si>
  <si>
    <t>ТСЦ-101-0324</t>
  </si>
  <si>
    <t>Кислород технический: газообразный...</t>
  </si>
  <si>
    <t>ТСЦ-101-0956</t>
  </si>
  <si>
    <t>Навес</t>
  </si>
  <si>
    <t>ТСЦ-101-1083</t>
  </si>
  <si>
    <t>Просечно-вытяжной прокат ПВ506</t>
  </si>
  <si>
    <t>ТСЦ-101-1513</t>
  </si>
  <si>
    <t>Электроды диаметром: 4 мм Э42...</t>
  </si>
  <si>
    <t>ТСЦ-101-1515</t>
  </si>
  <si>
    <t>ТСЦ-101-1602</t>
  </si>
  <si>
    <t>Ацетилен газообразный технический...</t>
  </si>
  <si>
    <t>ТСЦ-101-1617</t>
  </si>
  <si>
    <t>Сталь круглая  диаметром: 12 мм</t>
  </si>
  <si>
    <t>ТСЦ-101-1638</t>
  </si>
  <si>
    <t>Сталь полосовая, размером 4х40 мм</t>
  </si>
  <si>
    <t>ТСЦ-101-1642</t>
  </si>
  <si>
    <t>Сталь угловая равнополочная 100х100х8 мм</t>
  </si>
  <si>
    <t>ТСЦ-101-1714</t>
  </si>
  <si>
    <t>ТСЦ-101-1977</t>
  </si>
  <si>
    <t>Болты с гайками и шайбами...</t>
  </si>
  <si>
    <t>ТСЦ-101-2278</t>
  </si>
  <si>
    <t>ТСЦ-101-2542</t>
  </si>
  <si>
    <t>Сталь угловая: 50х50...</t>
  </si>
  <si>
    <t>ТСЦ-101-2545</t>
  </si>
  <si>
    <t>Сталь угловая: 75х75...</t>
  </si>
  <si>
    <t>ТСЦ-101-3686</t>
  </si>
  <si>
    <t>Швеллеры: № 12</t>
  </si>
  <si>
    <t>ТСЦ-101-3687</t>
  </si>
  <si>
    <t>Швеллеры: № 14</t>
  </si>
  <si>
    <t>ТСЦ-101-3770</t>
  </si>
  <si>
    <t>Сталь листовая толщиной: 2,0 мм</t>
  </si>
  <si>
    <t>ТСЦ-101-3772</t>
  </si>
  <si>
    <t>Сталь листовая толщиной: 3,0 мм</t>
  </si>
  <si>
    <t>ТСЦ-101-3773</t>
  </si>
  <si>
    <t>Сталь листовая толщиной: 4 мм</t>
  </si>
  <si>
    <t>ТСЦ-101-3775</t>
  </si>
  <si>
    <t>Сталь листовая толщиной: 6,0 мм</t>
  </si>
  <si>
    <t>ТСЦ-101-3776</t>
  </si>
  <si>
    <t>Сталь листовая  толщиной: 8 мм</t>
  </si>
  <si>
    <t>ТСЦ-101-3777</t>
  </si>
  <si>
    <t>Сталь листовая  толщиной: 10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</si>
  <si>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</si>
  <si>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</si>
  <si>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</si>
  <si>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д-76*3,5 мм (0,0188)</t>
  </si>
  <si>
    <t>ТСЦ-103-0145</t>
  </si>
  <si>
    <t>Трубы стальные электросварные д-76*5 мм (0,017)</t>
  </si>
  <si>
    <t>ТСЦ-103-0155</t>
  </si>
  <si>
    <t>Трубы стальные электросварные прямошовные д-89*4 мм (0,0168)</t>
  </si>
  <si>
    <t>ТСЦ-103-0169</t>
  </si>
  <si>
    <t>Трубы стальные электросварные д-114*5,5 мм (0,340)</t>
  </si>
  <si>
    <t>Трубы стальные электросварные д-114*5 мм</t>
  </si>
  <si>
    <t>ТСЦ-103-0178</t>
  </si>
  <si>
    <t>Трубы стальные электросварные  д-159*6 мм</t>
  </si>
  <si>
    <t>ТСЦ-103-0190</t>
  </si>
  <si>
    <t>Трубы стальные электросварные прямошовные д-219*6 мм</t>
  </si>
  <si>
    <t>ТСЦ-103-0192</t>
  </si>
  <si>
    <t>Трубы стальные электросварные д-219*8 мм (0,...</t>
  </si>
  <si>
    <t>ТСЦ-103-0362</t>
  </si>
  <si>
    <t>Трубы стальные  д. 57 мм, толщина стенки 6 мм</t>
  </si>
  <si>
    <t>ТСЦ-103-0459</t>
  </si>
  <si>
    <t>Трубы стальные д. 159 мм, толщина стенки 8 мм</t>
  </si>
  <si>
    <t>ТСЦ-110-0243</t>
  </si>
  <si>
    <t>Стойки металлические для дорожных знаков д-114*5 мм             L=4 м</t>
  </si>
  <si>
    <t>ТСЦ-113-0263</t>
  </si>
  <si>
    <t>Эмаль кремнийорганическая: КО-174</t>
  </si>
  <si>
    <t>ТСЦ-201-0850</t>
  </si>
  <si>
    <t>Конструкции стальные листовые  из стали толщиной 8 мм</t>
  </si>
  <si>
    <t>ТСЦ-403-5602</t>
  </si>
  <si>
    <t>Плиты дорожные: ПДH, ПДО /бетон В25 (М350), объем 1,68 м3, расход ар-ры 112,52 кг/ (серия 3.503.1-91 вып.1)</t>
  </si>
  <si>
    <t>ТСЦ-407-0027</t>
  </si>
  <si>
    <t>Смесь пескоцементная</t>
  </si>
  <si>
    <t>ТСЦ-408-0122</t>
  </si>
  <si>
    <t>ТСЦ-409-0083</t>
  </si>
  <si>
    <t>Щебень шлаковый для дорожного строительства, фракция: 40-70 мм, марка 800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</si>
  <si>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</si>
  <si>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</si>
  <si>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</si>
  <si>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</si>
  <si>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</si>
  <si>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 мм, с внутренним покрытием</t>
  </si>
  <si>
    <t>ТСЦ-507-2041</t>
  </si>
  <si>
    <t>Отводы 45 град. д-273*8 мм, с внутренним покрытием</t>
  </si>
  <si>
    <t>ТСЦ-507-2236</t>
  </si>
  <si>
    <t>Тройники переходные 273х10-159х8, с внутренним покрытием</t>
  </si>
  <si>
    <t>ТСЦ-507-2393</t>
  </si>
  <si>
    <t>Межфланцевая заглушка выступ-впадина Ду159</t>
  </si>
  <si>
    <t>ТСЦ-507-2396</t>
  </si>
  <si>
    <t>Межфланцевая заглушка выступ-впадина Ду273</t>
  </si>
  <si>
    <t>ТСЦ-507-2645</t>
  </si>
  <si>
    <t>Опора 273-ШП-А2-09Г2С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</si>
  <si>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</si>
  <si>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</si>
  <si>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</si>
  <si>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Манометр МП4-У-250 (750/4,31)</t>
  </si>
  <si>
    <t>Задвижки 31лс 15нж Д=250 мм Р=4,0 МПа клиновые фланцевые с выдвижным шпинделем (81700/4,42)</t>
  </si>
  <si>
    <t>Стоимость комплекта оборудования для узла контроля коррозии "МОНИКОР-ЗОНД"</t>
  </si>
  <si>
    <t>Инженерная подготовка Узел №№4</t>
  </si>
  <si>
    <t>Строительные работы  Узел №№4</t>
  </si>
  <si>
    <t>Устройство защитных футляров</t>
  </si>
  <si>
    <t>Нефтегазопровод т.вр.к. 45 - т.вр.к. 77, 1.</t>
  </si>
  <si>
    <t>Нефтегазопровод т.вр.к.45 - т.вр.к.77, 1</t>
  </si>
  <si>
    <t>287/2016</t>
  </si>
  <si>
    <t>288/2016</t>
  </si>
  <si>
    <t>289/2016</t>
  </si>
  <si>
    <t>290/2016</t>
  </si>
  <si>
    <t>1636,2</t>
  </si>
  <si>
    <t>Форма 8.6</t>
  </si>
  <si>
    <t xml:space="preserve">Приложение №3 к форме 8.6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</si>
  <si>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</si>
  <si>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</si>
  <si>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</si>
  <si>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 75, 76, 77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</si>
  <si>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</si>
  <si>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</si>
  <si>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</si>
  <si>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</si>
  <si>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</si>
  <si>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</si>
  <si>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</si>
  <si>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</si>
  <si>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</si>
  <si>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</si>
  <si>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</si>
  <si>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</si>
  <si>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1 к форме 8.6</t>
  </si>
  <si>
    <t>Объект: Нефтегазопровод т.вр.к. 45 - т.вр.к. 77, 1.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</si>
  <si>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</si>
  <si>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</si>
  <si>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</si>
  <si>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</si>
  <si>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</si>
  <si>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</si>
  <si>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</si>
  <si>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</si>
  <si>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</si>
  <si>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</si>
  <si>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</si>
  <si>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</si>
  <si>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</si>
  <si>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</si>
  <si>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</si>
  <si>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</si>
  <si>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</si>
  <si>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</si>
  <si>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</si>
  <si>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</si>
  <si>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</si>
  <si>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8.6</t>
  </si>
  <si>
    <t xml:space="preserve">Трубы стальные бесшовные, горячедеформированные внутренним эпоксидным покрытием   д-57*6 мм  </t>
  </si>
  <si>
    <t xml:space="preserve">Трубы стальные бесшовные, горячедеформированные внутренним эпоксидным покрытием   д-159*8 мм  </t>
  </si>
  <si>
    <t>Трубы стальные бесшовные, горячедеформированные с полным (наружным и внутренним) заводским покрытием д-273*8 мм</t>
  </si>
  <si>
    <t xml:space="preserve">Отборное устройство РУ40 МПа 40-70-ст.20-МП </t>
  </si>
  <si>
    <t xml:space="preserve">   - Быстроразъемное соединение БРС(АСК БРС-50.70.000) 59/40 </t>
  </si>
  <si>
    <t xml:space="preserve">   - Сигнализатор рычажный СР-0-01  </t>
  </si>
  <si>
    <t xml:space="preserve">   - Задвижки 31лс 15нж Д=150 мм Р=4,0 МПа клиновые фланцевые с выдвижным шпинделем </t>
  </si>
  <si>
    <t xml:space="preserve">   - Задвижки 31лс 15нж Д=50 мм Р=4,0 МПа клиновые фланцевые с выдвижным шпинделем </t>
  </si>
  <si>
    <t xml:space="preserve">   - Жидкое керамическое теплоизоляционное покрытие "Корунд Антикор"</t>
  </si>
  <si>
    <t xml:space="preserve">   - Жидкое керамическое теплоизоляционное покрытие  "Корунд Классик"</t>
  </si>
  <si>
    <t xml:space="preserve">Торф  </t>
  </si>
  <si>
    <t>Артёмчик С. С.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</si>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</sst>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90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2257" applyFont="1" applyFill="1" applyAlignment="1">
      <alignment horizontal="right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4" borderId="1" xfId="798" applyNumberFormat="1" applyFont="1" applyFill="1" applyBorder="1" applyAlignment="1" applyProtection="1">
      <alignment horizontal="center" vertical="center" wrapText="1"/>
    </xf>
    <xf numFmtId="0" fontId="90" fillId="34" borderId="2" xfId="798" applyNumberFormat="1" applyFont="1" applyFill="1" applyBorder="1" applyAlignment="1" applyProtection="1">
      <alignment horizontal="left" vertical="center" wrapText="1"/>
    </xf>
    <xf numFmtId="0" fontId="86" fillId="34" borderId="2" xfId="798" applyNumberFormat="1" applyFont="1" applyFill="1" applyBorder="1" applyAlignment="1" applyProtection="1">
      <alignment horizontal="center" vertical="center" wrapText="1"/>
    </xf>
    <xf numFmtId="189" fontId="90" fillId="34" borderId="2" xfId="798" applyNumberFormat="1" applyFont="1" applyFill="1" applyBorder="1" applyAlignment="1" applyProtection="1">
      <alignment horizontal="center" vertical="center" wrapText="1"/>
    </xf>
    <xf numFmtId="4" fontId="90" fillId="34" borderId="2" xfId="798" applyNumberFormat="1" applyFont="1" applyFill="1" applyBorder="1" applyAlignment="1" applyProtection="1">
      <alignment horizontal="center" vertical="center" wrapText="1"/>
    </xf>
    <xf numFmtId="4" fontId="90" fillId="34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4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5" borderId="59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4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8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49" fontId="76" fillId="0" borderId="37" xfId="0" applyNumberFormat="1" applyFont="1" applyBorder="1" applyAlignment="1">
      <alignment horizontal="center" vertical="center" wrapText="1"/>
    </xf>
    <xf numFmtId="0" fontId="76" fillId="0" borderId="38" xfId="0" applyFont="1" applyBorder="1" applyAlignment="1">
      <alignment horizontal="right" vertical="center" wrapText="1"/>
    </xf>
    <xf numFmtId="0" fontId="76" fillId="0" borderId="9" xfId="0" applyFont="1" applyBorder="1" applyAlignment="1">
      <alignment horizontal="center" vertical="center"/>
    </xf>
    <xf numFmtId="49" fontId="78" fillId="0" borderId="80" xfId="0" applyNumberFormat="1" applyFont="1" applyBorder="1" applyAlignment="1">
      <alignment horizontal="right" vertical="center" wrapText="1"/>
    </xf>
    <xf numFmtId="0" fontId="78" fillId="0" borderId="80" xfId="0" applyFont="1" applyBorder="1" applyAlignment="1">
      <alignment horizontal="left" vertical="center" wrapText="1"/>
    </xf>
    <xf numFmtId="0" fontId="78" fillId="0" borderId="77" xfId="0" applyFont="1" applyBorder="1" applyAlignment="1">
      <alignment horizontal="center" vertical="center" wrapText="1"/>
    </xf>
    <xf numFmtId="0" fontId="78" fillId="0" borderId="9" xfId="0" applyFont="1" applyBorder="1" applyAlignment="1">
      <alignment vertical="center"/>
    </xf>
    <xf numFmtId="0" fontId="78" fillId="0" borderId="80" xfId="0" applyFont="1" applyBorder="1" applyAlignment="1">
      <alignment vertical="center"/>
    </xf>
    <xf numFmtId="3" fontId="78" fillId="30" borderId="81" xfId="0" applyNumberFormat="1" applyFont="1" applyFill="1" applyBorder="1" applyAlignment="1">
      <alignment vertical="center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37" xfId="0" applyFont="1" applyBorder="1" applyAlignment="1">
      <alignment horizontal="center" vertical="center"/>
    </xf>
    <xf numFmtId="49" fontId="76" fillId="0" borderId="38" xfId="0" applyNumberFormat="1" applyFont="1" applyBorder="1" applyAlignment="1">
      <alignment horizontal="right" vertical="center" wrapText="1"/>
    </xf>
    <xf numFmtId="0" fontId="76" fillId="0" borderId="38" xfId="0" applyFont="1" applyBorder="1" applyAlignment="1">
      <alignment horizontal="left" vertical="center" wrapText="1"/>
    </xf>
    <xf numFmtId="0" fontId="76" fillId="0" borderId="41" xfId="0" applyFont="1" applyBorder="1" applyAlignment="1">
      <alignment horizontal="center" vertical="center" wrapText="1"/>
    </xf>
    <xf numFmtId="0" fontId="76" fillId="0" borderId="47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0" fontId="76" fillId="0" borderId="37" xfId="0" applyNumberFormat="1" applyFont="1" applyFill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30" borderId="39" xfId="0" applyNumberFormat="1" applyFont="1" applyFill="1" applyBorder="1" applyAlignment="1">
      <alignment horizontal="right" vertical="center" wrapText="1"/>
    </xf>
    <xf numFmtId="0" fontId="76" fillId="0" borderId="38" xfId="0" applyNumberFormat="1" applyFont="1" applyFill="1" applyBorder="1" applyAlignment="1">
      <alignment horizontal="right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6" fillId="0" borderId="31" xfId="0" applyFont="1" applyBorder="1" applyAlignment="1">
      <alignment horizontal="center" vertical="center" wrapText="1" shrinkToFit="1"/>
    </xf>
    <xf numFmtId="49" fontId="76" fillId="0" borderId="7" xfId="0" applyNumberFormat="1" applyFont="1" applyBorder="1" applyAlignment="1">
      <alignment horizontal="right" vertical="center" wrapText="1"/>
    </xf>
    <xf numFmtId="0" fontId="76" fillId="0" borderId="7" xfId="0" applyFont="1" applyBorder="1" applyAlignment="1">
      <alignment horizontal="left" vertical="center" wrapText="1"/>
    </xf>
    <xf numFmtId="49" fontId="76" fillId="0" borderId="7" xfId="0" applyNumberFormat="1" applyFont="1" applyBorder="1" applyAlignment="1">
      <alignment horizontal="center" vertical="center" wrapText="1"/>
    </xf>
    <xf numFmtId="0" fontId="76" fillId="0" borderId="7" xfId="0" applyFont="1" applyBorder="1" applyAlignment="1">
      <alignment horizontal="right" vertical="center" wrapText="1"/>
    </xf>
    <xf numFmtId="0" fontId="76" fillId="0" borderId="26" xfId="0" applyFont="1" applyBorder="1" applyAlignment="1">
      <alignment horizontal="center" vertical="center" wrapText="1"/>
    </xf>
    <xf numFmtId="49" fontId="76" fillId="0" borderId="6" xfId="0" applyNumberFormat="1" applyFont="1" applyBorder="1" applyAlignment="1">
      <alignment horizontal="center" vertical="center" wrapText="1"/>
    </xf>
    <xf numFmtId="3" fontId="76" fillId="30" borderId="8" xfId="0" applyNumberFormat="1" applyFont="1" applyFill="1" applyBorder="1" applyAlignment="1">
      <alignment horizontal="right" vertical="center" wrapText="1" shrinkToFit="1"/>
    </xf>
    <xf numFmtId="3" fontId="76" fillId="30" borderId="41" xfId="0" applyNumberFormat="1" applyFont="1" applyFill="1" applyBorder="1" applyAlignment="1">
      <alignment horizontal="right" vertical="center" wrapText="1" shrinkToFit="1"/>
    </xf>
    <xf numFmtId="3" fontId="76" fillId="30" borderId="26" xfId="0" applyNumberFormat="1" applyFont="1" applyFill="1" applyBorder="1" applyAlignment="1">
      <alignment horizontal="right" vertical="center" wrapText="1" shrinkToFit="1"/>
    </xf>
    <xf numFmtId="0" fontId="76" fillId="30" borderId="47" xfId="0" applyNumberFormat="1" applyFont="1" applyFill="1" applyBorder="1" applyAlignment="1">
      <alignment horizontal="right" vertical="center" wrapText="1"/>
    </xf>
    <xf numFmtId="3" fontId="76" fillId="0" borderId="6" xfId="0" applyNumberFormat="1" applyFont="1" applyBorder="1" applyAlignment="1">
      <alignment horizontal="center" vertical="center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7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9" fillId="28" borderId="0" xfId="798" applyNumberFormat="1" applyFont="1" applyFill="1" applyAlignment="1">
      <alignment vertical="center" wrapText="1"/>
    </xf>
    <xf numFmtId="4" fontId="110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4" fillId="0" borderId="1" xfId="798" applyNumberFormat="1" applyFont="1" applyFill="1" applyBorder="1" applyAlignment="1" applyProtection="1">
      <alignment horizontal="center" vertical="center" wrapText="1"/>
    </xf>
    <xf numFmtId="3" fontId="114" fillId="0" borderId="2" xfId="798" applyNumberFormat="1" applyFont="1" applyFill="1" applyBorder="1" applyAlignment="1" applyProtection="1">
      <alignment horizontal="center" vertical="center" wrapText="1"/>
    </xf>
    <xf numFmtId="3" fontId="114" fillId="0" borderId="19" xfId="798" applyNumberFormat="1" applyFont="1" applyFill="1" applyBorder="1" applyAlignment="1" applyProtection="1">
      <alignment horizontal="center" vertical="center" wrapText="1"/>
    </xf>
    <xf numFmtId="3" fontId="114" fillId="0" borderId="13" xfId="798" applyNumberFormat="1" applyFont="1" applyFill="1" applyBorder="1" applyAlignment="1" applyProtection="1">
      <alignment horizontal="center" vertical="center" wrapText="1"/>
    </xf>
    <xf numFmtId="3" fontId="114" fillId="0" borderId="46" xfId="798" applyNumberFormat="1" applyFont="1" applyFill="1" applyBorder="1" applyAlignment="1" applyProtection="1">
      <alignment horizontal="center" vertical="center" wrapText="1"/>
    </xf>
    <xf numFmtId="3" fontId="114" fillId="0" borderId="49" xfId="798" applyNumberFormat="1" applyFont="1" applyFill="1" applyBorder="1" applyAlignment="1" applyProtection="1">
      <alignment horizontal="center" vertical="center" wrapText="1"/>
    </xf>
    <xf numFmtId="3" fontId="114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89" fillId="34" borderId="2" xfId="798" applyNumberFormat="1" applyFont="1" applyFill="1" applyBorder="1" applyAlignment="1" applyProtection="1">
      <alignment horizontal="center" vertical="center" wrapText="1"/>
    </xf>
    <xf numFmtId="3" fontId="89" fillId="34" borderId="2" xfId="798" applyNumberFormat="1" applyFont="1" applyFill="1" applyBorder="1" applyAlignment="1" applyProtection="1">
      <alignment horizontal="center" vertical="center" wrapText="1"/>
    </xf>
    <xf numFmtId="4" fontId="89" fillId="34" borderId="2" xfId="798" applyNumberFormat="1" applyFont="1" applyFill="1" applyBorder="1" applyAlignment="1" applyProtection="1">
      <alignment horizontal="center" vertical="center" wrapText="1"/>
    </xf>
    <xf numFmtId="4" fontId="89" fillId="34" borderId="49" xfId="798" applyNumberFormat="1" applyFont="1" applyFill="1" applyBorder="1" applyAlignment="1" applyProtection="1">
      <alignment horizontal="center" vertical="center" wrapText="1"/>
    </xf>
    <xf numFmtId="4" fontId="89" fillId="34" borderId="13" xfId="798" applyNumberFormat="1" applyFont="1" applyFill="1" applyBorder="1" applyAlignment="1" applyProtection="1">
      <alignment horizontal="center" vertical="center" wrapText="1"/>
    </xf>
    <xf numFmtId="3" fontId="89" fillId="34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4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5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0" fontId="11" fillId="33" borderId="0" xfId="0" applyFont="1" applyFill="1"/>
    <xf numFmtId="189" fontId="76" fillId="30" borderId="69" xfId="0" applyNumberFormat="1" applyFont="1" applyFill="1" applyBorder="1" applyAlignment="1">
      <alignment vertical="center" wrapText="1" shrinkToFit="1"/>
    </xf>
    <xf numFmtId="0" fontId="76" fillId="28" borderId="74" xfId="0" applyFont="1" applyFill="1" applyBorder="1" applyAlignment="1">
      <alignment horizontal="center" vertical="center" wrapText="1" shrinkToFit="1"/>
    </xf>
    <xf numFmtId="49" fontId="76" fillId="28" borderId="7" xfId="0" applyNumberFormat="1" applyFont="1" applyFill="1" applyBorder="1" applyAlignment="1">
      <alignment horizontal="right" vertical="center" wrapText="1"/>
    </xf>
    <xf numFmtId="0" fontId="76" fillId="28" borderId="7" xfId="0" applyFont="1" applyFill="1" applyBorder="1" applyAlignment="1">
      <alignment horizontal="left" vertical="center" wrapText="1"/>
    </xf>
    <xf numFmtId="0" fontId="76" fillId="28" borderId="26" xfId="0" applyFont="1" applyFill="1" applyBorder="1" applyAlignment="1">
      <alignment horizontal="center" vertical="center" wrapText="1"/>
    </xf>
    <xf numFmtId="49" fontId="76" fillId="28" borderId="7" xfId="0" applyNumberFormat="1" applyFont="1" applyFill="1" applyBorder="1" applyAlignment="1">
      <alignment horizontal="center" vertical="center" wrapText="1"/>
    </xf>
    <xf numFmtId="0" fontId="76" fillId="28" borderId="7" xfId="0" applyFont="1" applyFill="1" applyBorder="1" applyAlignment="1">
      <alignment horizontal="right" vertical="center" wrapText="1"/>
    </xf>
    <xf numFmtId="0" fontId="121" fillId="0" borderId="0" xfId="0" applyFont="1" applyAlignment="1">
      <alignment horizontal="left" vertical="top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8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79" xfId="0" applyFont="1" applyBorder="1" applyAlignment="1">
      <alignment horizontal="left" vertical="center"/>
    </xf>
    <xf numFmtId="0" fontId="78" fillId="0" borderId="80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116" fillId="0" borderId="0" xfId="798" applyNumberFormat="1" applyFont="1" applyFill="1" applyBorder="1" applyAlignment="1" applyProtection="1">
      <alignment horizontal="left" vertical="center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1" fillId="0" borderId="0" xfId="2260" applyFont="1" applyBorder="1" applyAlignment="1">
      <alignment horizontal="center" wrapText="1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8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8" xfId="798" applyNumberFormat="1" applyFont="1" applyFill="1" applyBorder="1" applyAlignment="1" applyProtection="1">
      <alignment horizontal="center" vertical="center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8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8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8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7" fillId="0" borderId="0" xfId="797" applyFont="1" applyFill="1" applyAlignment="1">
      <alignment horizontal="center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60" workbookViewId="0">
      <pane xSplit="2" topLeftCell="J1" activePane="topRight" state="frozen"/>
      <selection activeCell="A8" sqref="A8"/>
      <selection pane="topRight" activeCell="W35" sqref="W35"/>
    </sheetView>
  </sheetViews>
  <sheetFormatPr defaultColWidth="8.85546875" defaultRowHeight="15" x14ac:dyDescent="0.2"/>
  <cols>
    <col min="1" max="1" width="15.42578125" style="162" customWidth="1"/>
    <col min="2" max="2" width="44.42578125" style="162" customWidth="1"/>
    <col min="3" max="3" width="11.5703125" style="162" customWidth="1"/>
    <col min="4" max="4" width="11.140625" style="162" customWidth="1"/>
    <col min="5" max="5" width="12" style="162" customWidth="1"/>
    <col min="6" max="6" width="15.140625" style="162" customWidth="1"/>
    <col min="7" max="7" width="12.7109375" style="162" customWidth="1"/>
    <col min="8" max="8" width="13.140625" style="162" customWidth="1"/>
    <col min="9" max="9" width="10.85546875" style="162" customWidth="1"/>
    <col min="10" max="10" width="11.28515625" style="162" customWidth="1"/>
    <col min="11" max="11" width="14.42578125" style="162" customWidth="1"/>
    <col min="12" max="12" width="17.28515625" style="162" customWidth="1"/>
    <col min="13" max="13" width="13.5703125" style="162" customWidth="1"/>
    <col min="14" max="14" width="15.42578125" style="276" customWidth="1"/>
    <col min="15" max="15" width="14.140625" style="276" customWidth="1"/>
    <col min="16" max="16" width="15.5703125" style="276" customWidth="1"/>
    <col min="17" max="17" width="14.28515625" style="276" customWidth="1"/>
    <col min="18" max="18" width="11.140625" style="276" customWidth="1"/>
    <col min="19" max="19" width="14.5703125" style="276" customWidth="1"/>
    <col min="20" max="20" width="15.140625" style="162" customWidth="1"/>
    <col min="21" max="21" width="11.85546875" style="276" customWidth="1"/>
    <col min="22" max="22" width="11.28515625" style="162" customWidth="1"/>
    <col min="23" max="23" width="18.85546875" style="162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63" t="s">
        <v>24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  <c r="U1" s="165"/>
      <c r="V1" s="164"/>
      <c r="W1" s="166" t="s">
        <v>430</v>
      </c>
    </row>
    <row r="2" spans="1:25" ht="13.5" customHeight="1" x14ac:dyDescent="0.2">
      <c r="B2" s="167" t="s">
        <v>16</v>
      </c>
      <c r="C2" s="433" t="str">
        <f>'прил.3 к ф.8.6'!C3</f>
        <v>Обустройство Ново-Покурского месторождения нефти. Кусты скважин №75, 76, 77.</v>
      </c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40"/>
    </row>
    <row r="3" spans="1:25" x14ac:dyDescent="0.2">
      <c r="B3" s="167" t="s">
        <v>17</v>
      </c>
      <c r="C3" s="434" t="str">
        <f>'прил.3 к ф.8.6'!C4</f>
        <v>Нефтегазопровод т.вр.к. 45 - т.вр.к. 77, 1.</v>
      </c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1"/>
    </row>
    <row r="4" spans="1:25" x14ac:dyDescent="0.2">
      <c r="B4" s="167" t="s">
        <v>185</v>
      </c>
      <c r="C4" s="327">
        <v>1.62</v>
      </c>
      <c r="D4" s="168" t="s">
        <v>76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41"/>
    </row>
    <row r="5" spans="1:25" ht="15.75" thickBot="1" x14ac:dyDescent="0.2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41"/>
    </row>
    <row r="6" spans="1:25" ht="12.75" customHeight="1" thickBot="1" x14ac:dyDescent="0.25">
      <c r="A6" s="485" t="s">
        <v>1</v>
      </c>
      <c r="B6" s="485" t="s">
        <v>25</v>
      </c>
      <c r="C6" s="457" t="s">
        <v>26</v>
      </c>
      <c r="D6" s="458"/>
      <c r="E6" s="458"/>
      <c r="F6" s="458"/>
      <c r="G6" s="458"/>
      <c r="H6" s="458"/>
      <c r="I6" s="458"/>
      <c r="J6" s="458"/>
      <c r="K6" s="458"/>
      <c r="L6" s="459"/>
      <c r="M6" s="449" t="s">
        <v>2</v>
      </c>
      <c r="N6" s="450"/>
      <c r="O6" s="450"/>
      <c r="P6" s="450"/>
      <c r="Q6" s="450"/>
      <c r="R6" s="450"/>
      <c r="S6" s="450"/>
      <c r="T6" s="450"/>
      <c r="U6" s="450"/>
      <c r="V6" s="450"/>
      <c r="W6" s="451"/>
      <c r="Y6" s="1"/>
    </row>
    <row r="7" spans="1:25" ht="12.75" customHeight="1" x14ac:dyDescent="0.2">
      <c r="A7" s="486"/>
      <c r="B7" s="486"/>
      <c r="C7" s="469" t="s">
        <v>94</v>
      </c>
      <c r="D7" s="455" t="s">
        <v>3</v>
      </c>
      <c r="E7" s="456"/>
      <c r="F7" s="456"/>
      <c r="G7" s="456"/>
      <c r="H7" s="456"/>
      <c r="I7" s="456"/>
      <c r="J7" s="456"/>
      <c r="K7" s="452" t="s">
        <v>96</v>
      </c>
      <c r="L7" s="438" t="s">
        <v>98</v>
      </c>
      <c r="M7" s="436" t="s">
        <v>95</v>
      </c>
      <c r="N7" s="480" t="s">
        <v>3</v>
      </c>
      <c r="O7" s="481"/>
      <c r="P7" s="481"/>
      <c r="Q7" s="482"/>
      <c r="R7" s="483" t="s">
        <v>71</v>
      </c>
      <c r="S7" s="441" t="s">
        <v>104</v>
      </c>
      <c r="T7" s="441" t="s">
        <v>97</v>
      </c>
      <c r="U7" s="441" t="s">
        <v>72</v>
      </c>
      <c r="V7" s="447" t="s">
        <v>73</v>
      </c>
      <c r="W7" s="443" t="s">
        <v>99</v>
      </c>
      <c r="Y7" s="1"/>
    </row>
    <row r="8" spans="1:25" ht="44.25" customHeight="1" x14ac:dyDescent="0.2">
      <c r="A8" s="486"/>
      <c r="B8" s="486"/>
      <c r="C8" s="470"/>
      <c r="D8" s="472" t="s">
        <v>74</v>
      </c>
      <c r="E8" s="445" t="s">
        <v>100</v>
      </c>
      <c r="F8" s="445" t="s">
        <v>101</v>
      </c>
      <c r="G8" s="445" t="s">
        <v>105</v>
      </c>
      <c r="H8" s="445" t="s">
        <v>27</v>
      </c>
      <c r="I8" s="445" t="s">
        <v>72</v>
      </c>
      <c r="J8" s="445" t="s">
        <v>73</v>
      </c>
      <c r="K8" s="453"/>
      <c r="L8" s="439"/>
      <c r="M8" s="437"/>
      <c r="N8" s="477" t="s">
        <v>28</v>
      </c>
      <c r="O8" s="478"/>
      <c r="P8" s="478" t="s">
        <v>29</v>
      </c>
      <c r="Q8" s="479"/>
      <c r="R8" s="484"/>
      <c r="S8" s="442"/>
      <c r="T8" s="442"/>
      <c r="U8" s="442"/>
      <c r="V8" s="448"/>
      <c r="W8" s="444"/>
      <c r="Y8" s="1"/>
    </row>
    <row r="9" spans="1:25" ht="83.25" customHeight="1" thickBot="1" x14ac:dyDescent="0.25">
      <c r="A9" s="487"/>
      <c r="B9" s="487"/>
      <c r="C9" s="471"/>
      <c r="D9" s="473"/>
      <c r="E9" s="446"/>
      <c r="F9" s="446"/>
      <c r="G9" s="446"/>
      <c r="H9" s="446"/>
      <c r="I9" s="446"/>
      <c r="J9" s="446"/>
      <c r="K9" s="454"/>
      <c r="L9" s="440"/>
      <c r="M9" s="437"/>
      <c r="N9" s="169" t="s">
        <v>102</v>
      </c>
      <c r="O9" s="170" t="s">
        <v>103</v>
      </c>
      <c r="P9" s="170" t="s">
        <v>102</v>
      </c>
      <c r="Q9" s="171" t="s">
        <v>103</v>
      </c>
      <c r="R9" s="484"/>
      <c r="S9" s="442"/>
      <c r="T9" s="442"/>
      <c r="U9" s="442"/>
      <c r="V9" s="448"/>
      <c r="W9" s="444"/>
      <c r="Y9" s="1"/>
    </row>
    <row r="10" spans="1:25" ht="15.75" thickBot="1" x14ac:dyDescent="0.25">
      <c r="A10" s="172">
        <v>1</v>
      </c>
      <c r="B10" s="173">
        <v>2</v>
      </c>
      <c r="C10" s="172">
        <v>5</v>
      </c>
      <c r="D10" s="174">
        <v>6</v>
      </c>
      <c r="E10" s="175">
        <v>7</v>
      </c>
      <c r="F10" s="176">
        <v>8</v>
      </c>
      <c r="G10" s="175">
        <v>9</v>
      </c>
      <c r="H10" s="176">
        <v>10</v>
      </c>
      <c r="I10" s="175">
        <v>11</v>
      </c>
      <c r="J10" s="176">
        <v>12</v>
      </c>
      <c r="K10" s="175">
        <v>13</v>
      </c>
      <c r="L10" s="177">
        <v>14</v>
      </c>
      <c r="M10" s="172">
        <v>15</v>
      </c>
      <c r="N10" s="174">
        <v>16</v>
      </c>
      <c r="O10" s="175">
        <v>17</v>
      </c>
      <c r="P10" s="176">
        <v>18</v>
      </c>
      <c r="Q10" s="178">
        <v>19</v>
      </c>
      <c r="R10" s="174">
        <v>20</v>
      </c>
      <c r="S10" s="175">
        <v>21</v>
      </c>
      <c r="T10" s="176">
        <v>22</v>
      </c>
      <c r="U10" s="175">
        <v>23</v>
      </c>
      <c r="V10" s="179">
        <v>24</v>
      </c>
      <c r="W10" s="180">
        <v>25</v>
      </c>
      <c r="Y10" s="1"/>
    </row>
    <row r="11" spans="1:25" thickBot="1" x14ac:dyDescent="0.25">
      <c r="A11" s="474" t="s">
        <v>117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75"/>
      <c r="L11" s="475"/>
      <c r="M11" s="475"/>
      <c r="N11" s="475"/>
      <c r="O11" s="475"/>
      <c r="P11" s="475"/>
      <c r="Q11" s="475"/>
      <c r="R11" s="475"/>
      <c r="S11" s="475"/>
      <c r="T11" s="475"/>
      <c r="U11" s="475"/>
      <c r="V11" s="475"/>
      <c r="W11" s="476"/>
      <c r="Y11" s="1"/>
    </row>
    <row r="12" spans="1:25" x14ac:dyDescent="0.2">
      <c r="A12" s="181" t="s">
        <v>425</v>
      </c>
      <c r="B12" s="182" t="s">
        <v>420</v>
      </c>
      <c r="C12" s="183">
        <f>D12+E12+G12+I12+J12</f>
        <v>889624</v>
      </c>
      <c r="D12" s="321">
        <v>3697</v>
      </c>
      <c r="E12" s="322">
        <v>284764</v>
      </c>
      <c r="F12" s="184">
        <v>24127</v>
      </c>
      <c r="G12" s="184">
        <v>558506</v>
      </c>
      <c r="H12" s="322">
        <v>159282</v>
      </c>
      <c r="I12" s="322">
        <v>28118</v>
      </c>
      <c r="J12" s="323">
        <v>14539</v>
      </c>
      <c r="K12" s="317">
        <v>146.51</v>
      </c>
      <c r="L12" s="318">
        <v>580.32000000000005</v>
      </c>
      <c r="M12" s="183">
        <f>N12+O12+P12+Q12</f>
        <v>0</v>
      </c>
      <c r="N12" s="185"/>
      <c r="O12" s="186"/>
      <c r="P12" s="186"/>
      <c r="Q12" s="187"/>
      <c r="R12" s="188"/>
      <c r="S12" s="189"/>
      <c r="T12" s="189"/>
      <c r="U12" s="189"/>
      <c r="V12" s="190"/>
      <c r="W12" s="51"/>
      <c r="Y12" s="1"/>
    </row>
    <row r="13" spans="1:25" x14ac:dyDescent="0.2">
      <c r="A13" s="181" t="s">
        <v>426</v>
      </c>
      <c r="B13" s="182" t="s">
        <v>424</v>
      </c>
      <c r="C13" s="183">
        <f t="shared" ref="C13:C15" si="0">D13+E13+G13+I13+J13</f>
        <v>4065737</v>
      </c>
      <c r="D13" s="321">
        <v>153971</v>
      </c>
      <c r="E13" s="322">
        <v>813685</v>
      </c>
      <c r="F13" s="184">
        <v>102692</v>
      </c>
      <c r="G13" s="184">
        <v>2658175</v>
      </c>
      <c r="H13" s="322">
        <v>61300</v>
      </c>
      <c r="I13" s="322">
        <v>294929</v>
      </c>
      <c r="J13" s="323">
        <v>144977</v>
      </c>
      <c r="K13" s="317">
        <v>5196.67</v>
      </c>
      <c r="L13" s="318">
        <v>2664.56</v>
      </c>
      <c r="M13" s="183">
        <f t="shared" ref="M13:M15" si="1">N13+O13+P13+Q13</f>
        <v>0</v>
      </c>
      <c r="N13" s="185"/>
      <c r="O13" s="186"/>
      <c r="P13" s="186"/>
      <c r="Q13" s="187"/>
      <c r="R13" s="188"/>
      <c r="S13" s="189"/>
      <c r="T13" s="189"/>
      <c r="U13" s="189"/>
      <c r="V13" s="190"/>
      <c r="W13" s="51"/>
      <c r="Y13" s="1"/>
    </row>
    <row r="14" spans="1:25" x14ac:dyDescent="0.2">
      <c r="A14" s="181" t="s">
        <v>427</v>
      </c>
      <c r="B14" s="182" t="s">
        <v>421</v>
      </c>
      <c r="C14" s="183">
        <f t="shared" si="0"/>
        <v>64968</v>
      </c>
      <c r="D14" s="321">
        <v>8165</v>
      </c>
      <c r="E14" s="322">
        <v>6736</v>
      </c>
      <c r="F14" s="184">
        <v>725</v>
      </c>
      <c r="G14" s="184">
        <v>36305</v>
      </c>
      <c r="H14" s="322">
        <v>0</v>
      </c>
      <c r="I14" s="322">
        <v>8213</v>
      </c>
      <c r="J14" s="323">
        <v>5549</v>
      </c>
      <c r="K14" s="317">
        <v>280.64</v>
      </c>
      <c r="L14" s="318">
        <v>17.37</v>
      </c>
      <c r="M14" s="183">
        <f t="shared" si="1"/>
        <v>0</v>
      </c>
      <c r="N14" s="185"/>
      <c r="O14" s="186"/>
      <c r="P14" s="186"/>
      <c r="Q14" s="187"/>
      <c r="R14" s="188"/>
      <c r="S14" s="189"/>
      <c r="T14" s="189"/>
      <c r="U14" s="189"/>
      <c r="V14" s="190"/>
      <c r="W14" s="51"/>
      <c r="Y14" s="1"/>
    </row>
    <row r="15" spans="1:25" ht="15.75" thickBot="1" x14ac:dyDescent="0.25">
      <c r="A15" s="181" t="s">
        <v>428</v>
      </c>
      <c r="B15" s="182" t="s">
        <v>422</v>
      </c>
      <c r="C15" s="183">
        <f t="shared" si="0"/>
        <v>155214</v>
      </c>
      <c r="D15" s="321">
        <v>3381</v>
      </c>
      <c r="E15" s="322">
        <v>27892</v>
      </c>
      <c r="F15" s="184">
        <v>3990</v>
      </c>
      <c r="G15" s="184">
        <v>110231</v>
      </c>
      <c r="H15" s="322">
        <v>0</v>
      </c>
      <c r="I15" s="322">
        <v>9287</v>
      </c>
      <c r="J15" s="323">
        <v>4423</v>
      </c>
      <c r="K15" s="317">
        <v>107.28</v>
      </c>
      <c r="L15" s="318">
        <v>109.38</v>
      </c>
      <c r="M15" s="183">
        <f t="shared" si="1"/>
        <v>0</v>
      </c>
      <c r="N15" s="185"/>
      <c r="O15" s="186"/>
      <c r="P15" s="186"/>
      <c r="Q15" s="187"/>
      <c r="R15" s="188"/>
      <c r="S15" s="189"/>
      <c r="T15" s="189"/>
      <c r="U15" s="189"/>
      <c r="V15" s="190"/>
      <c r="W15" s="51"/>
      <c r="Y15" s="1"/>
    </row>
    <row r="16" spans="1:25" ht="29.25" thickBot="1" x14ac:dyDescent="0.25">
      <c r="A16" s="44"/>
      <c r="B16" s="45" t="s">
        <v>111</v>
      </c>
      <c r="C16" s="46">
        <f t="shared" ref="C16:L16" si="2">SUM(C12:C15)</f>
        <v>5175543</v>
      </c>
      <c r="D16" s="47">
        <f t="shared" si="2"/>
        <v>169214</v>
      </c>
      <c r="E16" s="48">
        <f t="shared" si="2"/>
        <v>1133077</v>
      </c>
      <c r="F16" s="48">
        <f t="shared" si="2"/>
        <v>131534</v>
      </c>
      <c r="G16" s="48">
        <f t="shared" si="2"/>
        <v>3363217</v>
      </c>
      <c r="H16" s="48">
        <f t="shared" si="2"/>
        <v>220582</v>
      </c>
      <c r="I16" s="48">
        <f t="shared" si="2"/>
        <v>340547</v>
      </c>
      <c r="J16" s="49">
        <f t="shared" si="2"/>
        <v>169488</v>
      </c>
      <c r="K16" s="319">
        <f t="shared" si="2"/>
        <v>5731.1</v>
      </c>
      <c r="L16" s="320">
        <f t="shared" si="2"/>
        <v>3371.63</v>
      </c>
      <c r="M16" s="46">
        <f>N16+O16+P16+Q16</f>
        <v>14664633</v>
      </c>
      <c r="N16" s="324">
        <f>Оборудование!G13</f>
        <v>0</v>
      </c>
      <c r="O16" s="325">
        <f>'прил.3 к ф.8.6'!G177</f>
        <v>11434586</v>
      </c>
      <c r="P16" s="325">
        <f>Оборудование!J12</f>
        <v>50000</v>
      </c>
      <c r="Q16" s="326">
        <f>'прил.3 к ф.8.6'!J177</f>
        <v>3180047</v>
      </c>
      <c r="R16" s="47"/>
      <c r="S16" s="48"/>
      <c r="T16" s="48"/>
      <c r="U16" s="48"/>
      <c r="V16" s="49"/>
      <c r="W16" s="50"/>
      <c r="Y16" s="1"/>
    </row>
    <row r="17" spans="1:23" ht="57" x14ac:dyDescent="0.2">
      <c r="A17" s="192"/>
      <c r="B17" s="193" t="s">
        <v>139</v>
      </c>
      <c r="C17" s="194"/>
      <c r="D17" s="195"/>
      <c r="E17" s="196"/>
      <c r="F17" s="196"/>
      <c r="G17" s="196"/>
      <c r="H17" s="196"/>
      <c r="I17" s="196"/>
      <c r="J17" s="196"/>
      <c r="K17" s="196"/>
      <c r="L17" s="197"/>
      <c r="M17" s="193"/>
      <c r="N17" s="198"/>
      <c r="O17" s="199"/>
      <c r="P17" s="200"/>
      <c r="Q17" s="201"/>
      <c r="R17" s="202"/>
      <c r="S17" s="200"/>
      <c r="T17" s="203"/>
      <c r="U17" s="200"/>
      <c r="V17" s="203"/>
      <c r="W17" s="51"/>
    </row>
    <row r="18" spans="1:23" x14ac:dyDescent="0.2">
      <c r="A18" s="204"/>
      <c r="B18" s="205" t="s">
        <v>4</v>
      </c>
      <c r="C18" s="191"/>
      <c r="D18" s="206"/>
      <c r="E18" s="207"/>
      <c r="F18" s="207"/>
      <c r="G18" s="207"/>
      <c r="H18" s="207"/>
      <c r="I18" s="207"/>
      <c r="J18" s="207"/>
      <c r="K18" s="207"/>
      <c r="L18" s="208"/>
      <c r="M18" s="209"/>
      <c r="N18" s="210"/>
      <c r="O18" s="211"/>
      <c r="P18" s="212"/>
      <c r="Q18" s="213"/>
      <c r="R18" s="214"/>
      <c r="S18" s="212"/>
      <c r="T18" s="215"/>
      <c r="U18" s="212"/>
      <c r="V18" s="215"/>
      <c r="W18" s="53"/>
    </row>
    <row r="19" spans="1:23" x14ac:dyDescent="0.2">
      <c r="A19" s="204"/>
      <c r="B19" s="209" t="s">
        <v>120</v>
      </c>
      <c r="C19" s="191"/>
      <c r="D19" s="206"/>
      <c r="E19" s="207"/>
      <c r="F19" s="207"/>
      <c r="G19" s="207"/>
      <c r="H19" s="207"/>
      <c r="I19" s="207"/>
      <c r="J19" s="207"/>
      <c r="K19" s="207"/>
      <c r="L19" s="208"/>
      <c r="M19" s="209"/>
      <c r="N19" s="210"/>
      <c r="O19" s="211"/>
      <c r="P19" s="212"/>
      <c r="Q19" s="213"/>
      <c r="R19" s="214"/>
      <c r="S19" s="212"/>
      <c r="T19" s="215"/>
      <c r="U19" s="212"/>
      <c r="V19" s="215"/>
      <c r="W19" s="54"/>
    </row>
    <row r="20" spans="1:23" x14ac:dyDescent="0.2">
      <c r="A20" s="204"/>
      <c r="B20" s="216" t="s">
        <v>106</v>
      </c>
      <c r="C20" s="191"/>
      <c r="D20" s="206"/>
      <c r="E20" s="207"/>
      <c r="F20" s="207"/>
      <c r="G20" s="207"/>
      <c r="H20" s="207"/>
      <c r="I20" s="207"/>
      <c r="J20" s="207"/>
      <c r="K20" s="207"/>
      <c r="L20" s="208"/>
      <c r="M20" s="209"/>
      <c r="N20" s="210"/>
      <c r="O20" s="217"/>
      <c r="P20" s="212"/>
      <c r="Q20" s="218"/>
      <c r="R20" s="214"/>
      <c r="S20" s="212"/>
      <c r="T20" s="215"/>
      <c r="U20" s="212"/>
      <c r="V20" s="215"/>
      <c r="W20" s="52"/>
    </row>
    <row r="21" spans="1:23" x14ac:dyDescent="0.2">
      <c r="A21" s="204"/>
      <c r="B21" s="205" t="s">
        <v>107</v>
      </c>
      <c r="C21" s="219">
        <f>C16*D45</f>
        <v>328647</v>
      </c>
      <c r="D21" s="206"/>
      <c r="E21" s="207"/>
      <c r="F21" s="207"/>
      <c r="G21" s="207"/>
      <c r="H21" s="207"/>
      <c r="I21" s="207"/>
      <c r="J21" s="207"/>
      <c r="K21" s="207"/>
      <c r="L21" s="208"/>
      <c r="M21" s="209"/>
      <c r="N21" s="210"/>
      <c r="O21" s="220"/>
      <c r="P21" s="212"/>
      <c r="Q21" s="221"/>
      <c r="R21" s="214"/>
      <c r="S21" s="212"/>
      <c r="T21" s="215"/>
      <c r="U21" s="212"/>
      <c r="V21" s="215"/>
      <c r="W21" s="53"/>
    </row>
    <row r="22" spans="1:23" ht="28.5" customHeight="1" x14ac:dyDescent="0.2">
      <c r="A22" s="204"/>
      <c r="B22" s="222" t="s">
        <v>108</v>
      </c>
      <c r="C22" s="191"/>
      <c r="D22" s="206"/>
      <c r="E22" s="207"/>
      <c r="F22" s="207"/>
      <c r="G22" s="207"/>
      <c r="H22" s="207"/>
      <c r="I22" s="207"/>
      <c r="J22" s="207"/>
      <c r="K22" s="207"/>
      <c r="L22" s="208"/>
      <c r="M22" s="209"/>
      <c r="N22" s="210"/>
      <c r="O22" s="220"/>
      <c r="P22" s="212"/>
      <c r="Q22" s="221"/>
      <c r="R22" s="214"/>
      <c r="S22" s="212"/>
      <c r="T22" s="215"/>
      <c r="U22" s="212"/>
      <c r="V22" s="215"/>
      <c r="W22" s="53"/>
    </row>
    <row r="23" spans="1:23" x14ac:dyDescent="0.2">
      <c r="A23" s="204"/>
      <c r="B23" s="222" t="s">
        <v>109</v>
      </c>
      <c r="C23" s="191"/>
      <c r="D23" s="206"/>
      <c r="E23" s="207"/>
      <c r="F23" s="207"/>
      <c r="G23" s="207"/>
      <c r="H23" s="207"/>
      <c r="I23" s="207"/>
      <c r="J23" s="207"/>
      <c r="K23" s="207"/>
      <c r="L23" s="208"/>
      <c r="M23" s="209"/>
      <c r="N23" s="210"/>
      <c r="O23" s="220"/>
      <c r="P23" s="212"/>
      <c r="Q23" s="221"/>
      <c r="R23" s="214"/>
      <c r="S23" s="212"/>
      <c r="T23" s="215"/>
      <c r="U23" s="212"/>
      <c r="V23" s="215"/>
      <c r="W23" s="55"/>
    </row>
    <row r="24" spans="1:23" ht="30" x14ac:dyDescent="0.2">
      <c r="A24" s="204"/>
      <c r="B24" s="223" t="s">
        <v>110</v>
      </c>
      <c r="C24" s="191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20"/>
      <c r="P24" s="212"/>
      <c r="Q24" s="221"/>
      <c r="R24" s="214"/>
      <c r="S24" s="212"/>
      <c r="T24" s="215"/>
      <c r="U24" s="212"/>
      <c r="V24" s="215"/>
      <c r="W24" s="55"/>
    </row>
    <row r="25" spans="1:23" ht="75" hidden="1" x14ac:dyDescent="0.2">
      <c r="A25" s="204"/>
      <c r="B25" s="223" t="s">
        <v>119</v>
      </c>
      <c r="C25" s="191"/>
      <c r="D25" s="206"/>
      <c r="E25" s="207"/>
      <c r="F25" s="207"/>
      <c r="G25" s="207"/>
      <c r="H25" s="207"/>
      <c r="I25" s="207"/>
      <c r="J25" s="207"/>
      <c r="K25" s="207"/>
      <c r="L25" s="208"/>
      <c r="M25" s="209"/>
      <c r="N25" s="210"/>
      <c r="O25" s="220"/>
      <c r="P25" s="212"/>
      <c r="Q25" s="221"/>
      <c r="R25" s="214"/>
      <c r="S25" s="212"/>
      <c r="T25" s="215"/>
      <c r="U25" s="212"/>
      <c r="V25" s="215"/>
      <c r="W25" s="55"/>
    </row>
    <row r="26" spans="1:23" hidden="1" x14ac:dyDescent="0.2">
      <c r="A26" s="204"/>
      <c r="B26" s="223" t="s">
        <v>121</v>
      </c>
      <c r="C26" s="191"/>
      <c r="D26" s="206"/>
      <c r="E26" s="207"/>
      <c r="F26" s="207"/>
      <c r="G26" s="207"/>
      <c r="H26" s="207"/>
      <c r="I26" s="207"/>
      <c r="J26" s="207"/>
      <c r="K26" s="207"/>
      <c r="L26" s="208"/>
      <c r="M26" s="209"/>
      <c r="N26" s="210"/>
      <c r="O26" s="220"/>
      <c r="P26" s="212"/>
      <c r="Q26" s="221"/>
      <c r="R26" s="214"/>
      <c r="S26" s="212"/>
      <c r="T26" s="215"/>
      <c r="U26" s="212"/>
      <c r="V26" s="215"/>
      <c r="W26" s="55"/>
    </row>
    <row r="27" spans="1:23" x14ac:dyDescent="0.2">
      <c r="A27" s="204"/>
      <c r="B27" s="209" t="s">
        <v>6</v>
      </c>
      <c r="C27" s="191">
        <f>C16+C21</f>
        <v>5504190</v>
      </c>
      <c r="D27" s="206"/>
      <c r="E27" s="207"/>
      <c r="F27" s="207"/>
      <c r="G27" s="207"/>
      <c r="H27" s="207"/>
      <c r="I27" s="207"/>
      <c r="J27" s="207"/>
      <c r="K27" s="207"/>
      <c r="L27" s="208"/>
      <c r="M27" s="209"/>
      <c r="N27" s="210"/>
      <c r="O27" s="211"/>
      <c r="P27" s="212"/>
      <c r="Q27" s="213"/>
      <c r="R27" s="214"/>
      <c r="S27" s="212"/>
      <c r="T27" s="215"/>
      <c r="U27" s="212"/>
      <c r="V27" s="215"/>
      <c r="W27" s="52"/>
    </row>
    <row r="28" spans="1:23" ht="15.75" thickBot="1" x14ac:dyDescent="0.25">
      <c r="A28" s="224"/>
      <c r="B28" s="225" t="s">
        <v>7</v>
      </c>
      <c r="C28" s="226"/>
      <c r="D28" s="227"/>
      <c r="E28" s="228"/>
      <c r="F28" s="228"/>
      <c r="G28" s="228"/>
      <c r="H28" s="228"/>
      <c r="I28" s="228"/>
      <c r="J28" s="228"/>
      <c r="K28" s="228"/>
      <c r="L28" s="229"/>
      <c r="M28" s="230"/>
      <c r="N28" s="231"/>
      <c r="O28" s="232"/>
      <c r="P28" s="233"/>
      <c r="Q28" s="234"/>
      <c r="R28" s="235"/>
      <c r="S28" s="233"/>
      <c r="T28" s="236"/>
      <c r="U28" s="233"/>
      <c r="V28" s="236"/>
      <c r="W28" s="56"/>
    </row>
    <row r="29" spans="1:23" x14ac:dyDescent="0.2">
      <c r="A29" s="237"/>
      <c r="B29" s="42" t="s">
        <v>8</v>
      </c>
      <c r="C29" s="238"/>
      <c r="D29" s="239"/>
      <c r="E29" s="240"/>
      <c r="F29" s="240"/>
      <c r="G29" s="240"/>
      <c r="H29" s="240"/>
      <c r="I29" s="240"/>
      <c r="J29" s="240"/>
      <c r="K29" s="240"/>
      <c r="L29" s="241"/>
      <c r="M29" s="42"/>
      <c r="N29" s="242"/>
      <c r="O29" s="243"/>
      <c r="P29" s="244"/>
      <c r="Q29" s="245"/>
      <c r="R29" s="246"/>
      <c r="S29" s="244"/>
      <c r="T29" s="247"/>
      <c r="U29" s="244"/>
      <c r="V29" s="247"/>
      <c r="W29" s="57"/>
    </row>
    <row r="30" spans="1:23" x14ac:dyDescent="0.2">
      <c r="A30" s="248"/>
      <c r="B30" s="43" t="s">
        <v>9</v>
      </c>
      <c r="C30" s="249"/>
      <c r="D30" s="250"/>
      <c r="E30" s="251"/>
      <c r="F30" s="251"/>
      <c r="G30" s="251"/>
      <c r="H30" s="251"/>
      <c r="I30" s="251"/>
      <c r="J30" s="251"/>
      <c r="K30" s="251"/>
      <c r="L30" s="252"/>
      <c r="M30" s="253"/>
      <c r="N30" s="254"/>
      <c r="O30" s="255"/>
      <c r="P30" s="255"/>
      <c r="Q30" s="256"/>
      <c r="R30" s="257"/>
      <c r="S30" s="255"/>
      <c r="T30" s="258"/>
      <c r="U30" s="255"/>
      <c r="V30" s="259">
        <v>0.18</v>
      </c>
      <c r="W30" s="52"/>
    </row>
    <row r="31" spans="1:23" ht="15.75" thickBot="1" x14ac:dyDescent="0.25">
      <c r="A31" s="260"/>
      <c r="B31" s="58" t="s">
        <v>10</v>
      </c>
      <c r="C31" s="261"/>
      <c r="D31" s="262"/>
      <c r="E31" s="263"/>
      <c r="F31" s="263"/>
      <c r="G31" s="263"/>
      <c r="H31" s="263"/>
      <c r="I31" s="263"/>
      <c r="J31" s="263"/>
      <c r="K31" s="263"/>
      <c r="L31" s="264"/>
      <c r="M31" s="58"/>
      <c r="N31" s="265"/>
      <c r="O31" s="266"/>
      <c r="P31" s="267"/>
      <c r="Q31" s="268"/>
      <c r="R31" s="269"/>
      <c r="S31" s="267"/>
      <c r="T31" s="270"/>
      <c r="U31" s="267"/>
      <c r="V31" s="270"/>
      <c r="W31" s="59"/>
    </row>
    <row r="32" spans="1:23" x14ac:dyDescent="0.2">
      <c r="A32" s="271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4"/>
    </row>
    <row r="33" spans="1:25" ht="12.75" customHeight="1" x14ac:dyDescent="0.2">
      <c r="B33" s="460"/>
      <c r="C33" s="461"/>
      <c r="D33" s="464" t="s">
        <v>30</v>
      </c>
      <c r="E33" s="466" t="s">
        <v>18</v>
      </c>
      <c r="F33" s="466"/>
      <c r="G33" s="275"/>
      <c r="H33" s="275"/>
      <c r="L33" s="276"/>
      <c r="M33" s="276"/>
      <c r="T33" s="276"/>
      <c r="V33" s="276"/>
      <c r="W33" s="4"/>
      <c r="Y33" s="1"/>
    </row>
    <row r="34" spans="1:25" ht="12.75" customHeight="1" x14ac:dyDescent="0.2">
      <c r="B34" s="462"/>
      <c r="C34" s="463"/>
      <c r="D34" s="465"/>
      <c r="E34" s="586">
        <v>2016</v>
      </c>
      <c r="F34" s="587"/>
      <c r="G34" s="277"/>
      <c r="H34" s="277"/>
      <c r="I34" s="277"/>
      <c r="J34" s="277"/>
      <c r="K34" s="277"/>
      <c r="L34" s="276"/>
      <c r="M34" s="276"/>
      <c r="T34" s="276"/>
      <c r="V34" s="276"/>
      <c r="W34" s="3"/>
      <c r="Y34" s="1"/>
    </row>
    <row r="35" spans="1:25" ht="13.5" customHeight="1" x14ac:dyDescent="0.2">
      <c r="B35" s="467" t="s">
        <v>31</v>
      </c>
      <c r="C35" s="468"/>
      <c r="D35" s="278"/>
      <c r="E35" s="588"/>
      <c r="F35" s="589"/>
      <c r="G35" s="279"/>
      <c r="H35" s="279"/>
      <c r="I35" s="279"/>
      <c r="J35" s="279"/>
      <c r="K35" s="279"/>
      <c r="L35" s="279"/>
      <c r="M35" s="280"/>
      <c r="N35" s="280"/>
      <c r="O35" s="281"/>
      <c r="P35" s="280"/>
      <c r="Q35" s="280"/>
      <c r="S35" s="162"/>
      <c r="T35" s="276"/>
      <c r="U35" s="162"/>
      <c r="W35" s="19"/>
      <c r="Y35" s="1"/>
    </row>
    <row r="36" spans="1:25" x14ac:dyDescent="0.2">
      <c r="A36" s="271"/>
      <c r="B36" s="282"/>
      <c r="C36" s="283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84"/>
      <c r="O36" s="284"/>
      <c r="P36" s="284"/>
      <c r="Q36" s="284"/>
      <c r="R36" s="285"/>
      <c r="S36" s="281"/>
      <c r="T36" s="286"/>
      <c r="U36" s="281"/>
      <c r="V36" s="287"/>
      <c r="W36" s="288"/>
    </row>
    <row r="37" spans="1:25" x14ac:dyDescent="0.2">
      <c r="A37" s="289" t="s">
        <v>182</v>
      </c>
      <c r="B37" s="289"/>
      <c r="C37" s="289"/>
      <c r="D37" s="271"/>
      <c r="E37" s="271"/>
      <c r="F37" s="271"/>
      <c r="G37" s="271"/>
      <c r="H37" s="271"/>
      <c r="I37" s="271"/>
      <c r="J37" s="271"/>
      <c r="K37" s="271"/>
      <c r="L37" s="271"/>
      <c r="M37" s="290"/>
      <c r="N37" s="291"/>
      <c r="O37" s="291"/>
      <c r="P37" s="284"/>
      <c r="Q37" s="284"/>
      <c r="R37" s="285"/>
      <c r="S37" s="281"/>
      <c r="T37" s="286"/>
      <c r="U37" s="281"/>
      <c r="V37" s="287"/>
      <c r="W37" s="288"/>
    </row>
    <row r="38" spans="1:25" ht="15.75" thickBot="1" x14ac:dyDescent="0.25">
      <c r="A38" s="289"/>
      <c r="B38" s="289"/>
      <c r="C38" s="289"/>
      <c r="D38" s="292" t="s">
        <v>112</v>
      </c>
      <c r="E38" s="271"/>
      <c r="F38" s="271"/>
      <c r="G38" s="271"/>
      <c r="H38" s="271"/>
      <c r="I38" s="271"/>
      <c r="J38" s="271"/>
      <c r="K38" s="271"/>
      <c r="L38" s="290"/>
      <c r="M38" s="291"/>
      <c r="N38" s="291"/>
      <c r="O38" s="284"/>
      <c r="P38" s="284"/>
      <c r="Q38" s="285"/>
      <c r="R38" s="281"/>
      <c r="S38" s="286"/>
      <c r="T38" s="281"/>
      <c r="U38" s="287"/>
      <c r="V38" s="288"/>
      <c r="Y38" s="1"/>
    </row>
    <row r="39" spans="1:25" ht="15.75" thickBot="1" x14ac:dyDescent="0.25">
      <c r="A39" s="293" t="s">
        <v>15</v>
      </c>
      <c r="B39" s="294" t="s">
        <v>75</v>
      </c>
      <c r="C39" s="294" t="s">
        <v>118</v>
      </c>
      <c r="D39" s="295" t="s">
        <v>11</v>
      </c>
      <c r="E39" s="296"/>
      <c r="F39" s="296"/>
      <c r="G39" s="296"/>
      <c r="H39" s="432" t="s">
        <v>484</v>
      </c>
      <c r="I39" s="432"/>
      <c r="J39" s="432"/>
      <c r="K39" s="432"/>
      <c r="L39" s="432"/>
      <c r="M39" s="432"/>
      <c r="N39" s="432"/>
      <c r="O39" s="432"/>
      <c r="P39" s="432"/>
      <c r="Q39" s="432"/>
      <c r="R39" s="432"/>
      <c r="S39" s="432"/>
      <c r="T39" s="432"/>
      <c r="U39" s="432"/>
      <c r="V39" s="432"/>
      <c r="Y39" s="1"/>
    </row>
    <row r="40" spans="1:25" hidden="1" x14ac:dyDescent="0.2">
      <c r="A40" s="298">
        <v>1</v>
      </c>
      <c r="B40" s="299" t="s">
        <v>114</v>
      </c>
      <c r="C40" s="300" t="s">
        <v>116</v>
      </c>
      <c r="D40" s="301" t="s">
        <v>113</v>
      </c>
      <c r="E40" s="277"/>
      <c r="F40" s="277"/>
      <c r="G40" s="277"/>
      <c r="H40" s="432"/>
      <c r="I40" s="432"/>
      <c r="J40" s="432"/>
      <c r="K40" s="432"/>
      <c r="L40" s="432"/>
      <c r="M40" s="432"/>
      <c r="N40" s="432"/>
      <c r="O40" s="432"/>
      <c r="P40" s="432"/>
      <c r="Q40" s="432"/>
      <c r="R40" s="432"/>
      <c r="S40" s="432"/>
      <c r="T40" s="432"/>
      <c r="U40" s="432"/>
      <c r="V40" s="432"/>
      <c r="Y40" s="1"/>
    </row>
    <row r="41" spans="1:25" hidden="1" x14ac:dyDescent="0.2">
      <c r="A41" s="302">
        <v>2</v>
      </c>
      <c r="B41" s="303" t="s">
        <v>115</v>
      </c>
      <c r="C41" s="304"/>
      <c r="D41" s="305" t="s">
        <v>113</v>
      </c>
      <c r="E41" s="277"/>
      <c r="F41" s="277"/>
      <c r="G41" s="277"/>
      <c r="H41" s="432"/>
      <c r="I41" s="432"/>
      <c r="J41" s="432"/>
      <c r="K41" s="432"/>
      <c r="L41" s="432"/>
      <c r="M41" s="432"/>
      <c r="N41" s="432"/>
      <c r="O41" s="432"/>
      <c r="P41" s="432"/>
      <c r="Q41" s="432"/>
      <c r="R41" s="432"/>
      <c r="S41" s="432"/>
      <c r="T41" s="432"/>
      <c r="U41" s="432"/>
      <c r="V41" s="432"/>
      <c r="Y41" s="1"/>
    </row>
    <row r="42" spans="1:25" x14ac:dyDescent="0.2">
      <c r="A42" s="302">
        <v>1</v>
      </c>
      <c r="B42" s="303" t="s">
        <v>12</v>
      </c>
      <c r="C42" s="304"/>
      <c r="D42" s="306"/>
      <c r="E42" s="307"/>
      <c r="F42" s="307"/>
      <c r="G42" s="307"/>
      <c r="H42" s="432"/>
      <c r="I42" s="432"/>
      <c r="J42" s="432"/>
      <c r="K42" s="432"/>
      <c r="L42" s="432"/>
      <c r="M42" s="432"/>
      <c r="N42" s="432"/>
      <c r="O42" s="432"/>
      <c r="P42" s="432"/>
      <c r="Q42" s="432"/>
      <c r="R42" s="432"/>
      <c r="S42" s="432"/>
      <c r="T42" s="432"/>
      <c r="U42" s="432"/>
      <c r="V42" s="432"/>
      <c r="Y42" s="1"/>
    </row>
    <row r="43" spans="1:25" x14ac:dyDescent="0.2">
      <c r="A43" s="302">
        <v>2</v>
      </c>
      <c r="B43" s="303" t="s">
        <v>32</v>
      </c>
      <c r="C43" s="304"/>
      <c r="D43" s="308"/>
      <c r="E43" s="307"/>
      <c r="F43" s="307"/>
      <c r="G43" s="307"/>
      <c r="H43" s="432"/>
      <c r="I43" s="432"/>
      <c r="J43" s="432"/>
      <c r="K43" s="432"/>
      <c r="L43" s="432"/>
      <c r="M43" s="432"/>
      <c r="N43" s="432"/>
      <c r="O43" s="432"/>
      <c r="P43" s="432"/>
      <c r="Q43" s="432"/>
      <c r="R43" s="432"/>
      <c r="S43" s="432"/>
      <c r="T43" s="432"/>
      <c r="U43" s="432"/>
      <c r="V43" s="432"/>
      <c r="Y43" s="1"/>
    </row>
    <row r="44" spans="1:25" x14ac:dyDescent="0.2">
      <c r="A44" s="302">
        <v>3</v>
      </c>
      <c r="B44" s="303" t="s">
        <v>4</v>
      </c>
      <c r="C44" s="304" t="s">
        <v>0</v>
      </c>
      <c r="D44" s="309">
        <v>3.5000000000000003E-2</v>
      </c>
      <c r="E44" s="286"/>
      <c r="F44" s="286"/>
      <c r="G44" s="286"/>
      <c r="H44" s="432"/>
      <c r="I44" s="432"/>
      <c r="J44" s="432"/>
      <c r="K44" s="432"/>
      <c r="L44" s="432"/>
      <c r="M44" s="432"/>
      <c r="N44" s="432"/>
      <c r="O44" s="432"/>
      <c r="P44" s="432"/>
      <c r="Q44" s="432"/>
      <c r="R44" s="432"/>
      <c r="S44" s="432"/>
      <c r="T44" s="432"/>
      <c r="U44" s="432"/>
      <c r="V44" s="432"/>
      <c r="Y44" s="1"/>
    </row>
    <row r="45" spans="1:25" x14ac:dyDescent="0.2">
      <c r="A45" s="302">
        <v>4</v>
      </c>
      <c r="B45" s="303" t="s">
        <v>5</v>
      </c>
      <c r="C45" s="304" t="s">
        <v>0</v>
      </c>
      <c r="D45" s="310">
        <v>6.3500000000000001E-2</v>
      </c>
      <c r="E45" s="286"/>
      <c r="F45" s="286"/>
      <c r="G45" s="286"/>
      <c r="H45" s="432"/>
      <c r="I45" s="432"/>
      <c r="J45" s="432"/>
      <c r="K45" s="432"/>
      <c r="L45" s="432"/>
      <c r="M45" s="432"/>
      <c r="N45" s="432"/>
      <c r="O45" s="432"/>
      <c r="P45" s="432"/>
      <c r="Q45" s="432"/>
      <c r="R45" s="432"/>
      <c r="S45" s="432"/>
      <c r="T45" s="432"/>
      <c r="U45" s="432"/>
      <c r="V45" s="432"/>
      <c r="Y45" s="1"/>
    </row>
    <row r="46" spans="1:25" ht="45" x14ac:dyDescent="0.2">
      <c r="A46" s="302">
        <v>5</v>
      </c>
      <c r="B46" s="311" t="s">
        <v>33</v>
      </c>
      <c r="C46" s="304" t="s">
        <v>0</v>
      </c>
      <c r="D46" s="309">
        <v>1.4999999999999999E-2</v>
      </c>
      <c r="E46" s="286"/>
      <c r="F46" s="286"/>
      <c r="G46" s="286"/>
      <c r="H46" s="432"/>
      <c r="I46" s="432"/>
      <c r="J46" s="432"/>
      <c r="K46" s="432"/>
      <c r="L46" s="432"/>
      <c r="M46" s="432"/>
      <c r="N46" s="432"/>
      <c r="O46" s="432"/>
      <c r="P46" s="432"/>
      <c r="Q46" s="432"/>
      <c r="R46" s="432"/>
      <c r="S46" s="432"/>
      <c r="T46" s="432"/>
      <c r="U46" s="432"/>
      <c r="V46" s="432"/>
      <c r="Y46" s="1"/>
    </row>
    <row r="47" spans="1:25" x14ac:dyDescent="0.2">
      <c r="A47" s="302">
        <v>6</v>
      </c>
      <c r="B47" s="303" t="s">
        <v>7</v>
      </c>
      <c r="C47" s="304" t="s">
        <v>0</v>
      </c>
      <c r="D47" s="309">
        <v>1.4999999999999999E-2</v>
      </c>
      <c r="E47" s="307"/>
      <c r="F47" s="307"/>
      <c r="G47" s="307"/>
      <c r="H47" s="307"/>
      <c r="I47" s="286"/>
      <c r="J47" s="286"/>
      <c r="K47" s="286"/>
      <c r="L47" s="286"/>
      <c r="M47" s="281"/>
      <c r="N47" s="285"/>
      <c r="O47" s="297"/>
      <c r="P47" s="285"/>
      <c r="S47" s="162"/>
      <c r="T47" s="276"/>
      <c r="U47" s="162"/>
      <c r="Y47" s="1"/>
    </row>
    <row r="48" spans="1:25" x14ac:dyDescent="0.2">
      <c r="A48" s="302">
        <v>7</v>
      </c>
      <c r="B48" s="303" t="s">
        <v>13</v>
      </c>
      <c r="C48" s="304" t="s">
        <v>0</v>
      </c>
      <c r="D48" s="312">
        <f>(I16/(D16+F16))*0.85</f>
        <v>0.96250000000000002</v>
      </c>
      <c r="E48" s="307"/>
      <c r="F48" s="307"/>
      <c r="G48" s="307"/>
      <c r="H48" s="307"/>
      <c r="I48" s="286"/>
      <c r="J48" s="286"/>
      <c r="K48" s="286"/>
      <c r="L48" s="286"/>
      <c r="M48" s="281"/>
      <c r="N48" s="285"/>
      <c r="O48" s="297"/>
      <c r="P48" s="285"/>
      <c r="S48" s="162"/>
      <c r="T48" s="276"/>
      <c r="U48" s="162"/>
      <c r="Y48" s="1"/>
    </row>
    <row r="49" spans="1:25" ht="15.75" thickBot="1" x14ac:dyDescent="0.25">
      <c r="A49" s="313">
        <v>8</v>
      </c>
      <c r="B49" s="314" t="s">
        <v>14</v>
      </c>
      <c r="C49" s="315" t="s">
        <v>0</v>
      </c>
      <c r="D49" s="316">
        <f>IF(J16*0.8/(D16+F16)&gt;=0.5,0.5,J16*0.8/(D16+F16))</f>
        <v>0.45079999999999998</v>
      </c>
      <c r="M49" s="276"/>
      <c r="P49" s="284"/>
      <c r="Q49" s="285"/>
      <c r="R49" s="285"/>
      <c r="S49" s="286"/>
      <c r="T49" s="281"/>
      <c r="U49" s="286"/>
      <c r="V49" s="286"/>
      <c r="W49" s="287"/>
      <c r="Y49" s="1"/>
    </row>
  </sheetData>
  <sheetProtection insertRows="0" deleteRows="0"/>
  <protectedRanges>
    <protectedRange sqref="A56:X60" name="Диапазон1"/>
    <protectedRange sqref="K16:L16 N16:V16 W32 A2:S5 H47:M49 W23:W26 D42:D43 E47:G49 N47:W49 E38:W38 F32:G32 F36:G37 G33:U35 A50:X55 V33:W35 N12:Q15 W44:W46 E44:G46 E39:G43 W39:W43 W36:X37 H32:V32 H36:V37" name="Диапазон1_1"/>
    <protectedRange sqref="U39:V46" name="Диапазон1_1_1"/>
    <protectedRange sqref="H39:T46" name="Диапазон1_1_4"/>
  </protectedRanges>
  <mergeCells count="35">
    <mergeCell ref="F8:F9"/>
    <mergeCell ref="E33:F33"/>
    <mergeCell ref="E34:F34"/>
    <mergeCell ref="E35:F35"/>
    <mergeCell ref="C6:L6"/>
    <mergeCell ref="B33:C34"/>
    <mergeCell ref="D33:D34"/>
    <mergeCell ref="B35:C35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H39:V46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H27" sqref="H27"/>
    </sheetView>
  </sheetViews>
  <sheetFormatPr defaultRowHeight="12.75" x14ac:dyDescent="0.2"/>
  <cols>
    <col min="1" max="1" width="29.7109375" style="374" customWidth="1"/>
    <col min="2" max="2" width="25.140625" style="374" customWidth="1"/>
    <col min="3" max="3" width="7.140625" style="374" customWidth="1"/>
    <col min="4" max="4" width="10.7109375" style="374" customWidth="1"/>
    <col min="5" max="5" width="9.7109375" style="374" customWidth="1"/>
    <col min="6" max="6" width="8.28515625" style="374" customWidth="1"/>
    <col min="7" max="7" width="8.42578125" style="374" customWidth="1"/>
    <col min="8" max="9" width="9.42578125" style="374" customWidth="1"/>
    <col min="10" max="10" width="11.7109375" style="374" customWidth="1"/>
    <col min="11" max="16384" width="9.140625" style="374"/>
  </cols>
  <sheetData>
    <row r="1" spans="1:16" s="371" customFormat="1" ht="12" x14ac:dyDescent="0.2">
      <c r="A1" s="370" t="s">
        <v>432</v>
      </c>
      <c r="B1" s="370"/>
      <c r="C1" s="370"/>
      <c r="D1" s="370"/>
      <c r="E1" s="370"/>
      <c r="I1" s="583" t="s">
        <v>448</v>
      </c>
      <c r="J1" s="583"/>
    </row>
    <row r="2" spans="1:16" s="373" customFormat="1" x14ac:dyDescent="0.2">
      <c r="A2" s="372" t="s">
        <v>433</v>
      </c>
    </row>
    <row r="3" spans="1:16" x14ac:dyDescent="0.2">
      <c r="A3" s="584" t="s">
        <v>434</v>
      </c>
      <c r="B3" s="584"/>
      <c r="C3" s="584"/>
      <c r="D3" s="584"/>
      <c r="E3" s="584"/>
      <c r="F3" s="584"/>
      <c r="G3" s="584"/>
      <c r="H3" s="584"/>
      <c r="I3" s="584"/>
      <c r="J3" s="584"/>
    </row>
    <row r="4" spans="1:16" ht="15" customHeight="1" x14ac:dyDescent="0.2">
      <c r="A4" s="585" t="s">
        <v>435</v>
      </c>
      <c r="B4" s="585"/>
      <c r="C4" s="585"/>
      <c r="D4" s="585"/>
      <c r="E4" s="585"/>
      <c r="F4" s="585"/>
      <c r="G4" s="585"/>
      <c r="H4" s="585"/>
      <c r="I4" s="585"/>
      <c r="J4" s="585"/>
      <c r="K4" s="375"/>
      <c r="L4" s="375"/>
      <c r="M4" s="375"/>
      <c r="N4" s="376"/>
      <c r="O4" s="376"/>
      <c r="P4" s="376"/>
    </row>
    <row r="5" spans="1:16" ht="15" customHeight="1" thickBot="1" x14ac:dyDescent="0.25">
      <c r="A5" s="585" t="s">
        <v>449</v>
      </c>
      <c r="B5" s="585"/>
      <c r="C5" s="585"/>
      <c r="D5" s="585"/>
      <c r="E5" s="585"/>
      <c r="F5" s="585"/>
      <c r="G5" s="585"/>
      <c r="H5" s="585"/>
      <c r="I5" s="585"/>
      <c r="J5" s="585"/>
      <c r="K5" s="375"/>
      <c r="L5" s="375"/>
      <c r="M5" s="375"/>
    </row>
    <row r="6" spans="1:16" ht="20.25" customHeight="1" x14ac:dyDescent="0.2">
      <c r="A6" s="577" t="s">
        <v>436</v>
      </c>
      <c r="B6" s="577" t="s">
        <v>437</v>
      </c>
      <c r="C6" s="577" t="s">
        <v>438</v>
      </c>
      <c r="D6" s="577" t="s">
        <v>439</v>
      </c>
      <c r="E6" s="577" t="s">
        <v>440</v>
      </c>
      <c r="F6" s="577" t="s">
        <v>441</v>
      </c>
      <c r="G6" s="575" t="s">
        <v>442</v>
      </c>
      <c r="H6" s="577" t="s">
        <v>41</v>
      </c>
      <c r="I6" s="577" t="s">
        <v>443</v>
      </c>
      <c r="J6" s="577" t="s">
        <v>99</v>
      </c>
    </row>
    <row r="7" spans="1:16" ht="68.25" customHeight="1" thickBot="1" x14ac:dyDescent="0.25">
      <c r="A7" s="578"/>
      <c r="B7" s="578"/>
      <c r="C7" s="578"/>
      <c r="D7" s="578"/>
      <c r="E7" s="578"/>
      <c r="F7" s="578"/>
      <c r="G7" s="576"/>
      <c r="H7" s="578"/>
      <c r="I7" s="578"/>
      <c r="J7" s="578"/>
    </row>
    <row r="8" spans="1:16" x14ac:dyDescent="0.2">
      <c r="A8" s="377"/>
      <c r="B8" s="378"/>
      <c r="C8" s="379"/>
      <c r="D8" s="379"/>
      <c r="E8" s="379"/>
      <c r="F8" s="380"/>
      <c r="G8" s="379"/>
      <c r="H8" s="380"/>
      <c r="I8" s="379"/>
      <c r="J8" s="381"/>
    </row>
    <row r="9" spans="1:16" s="371" customFormat="1" x14ac:dyDescent="0.2">
      <c r="A9" s="377"/>
      <c r="B9" s="378"/>
      <c r="C9" s="379"/>
      <c r="D9" s="379"/>
      <c r="E9" s="379"/>
      <c r="F9" s="380"/>
      <c r="G9" s="379"/>
      <c r="H9" s="380"/>
      <c r="I9" s="379"/>
      <c r="J9" s="381"/>
    </row>
    <row r="10" spans="1:16" s="371" customFormat="1" ht="26.25" customHeight="1" x14ac:dyDescent="0.2">
      <c r="A10" s="382"/>
      <c r="B10" s="383"/>
      <c r="C10" s="379"/>
      <c r="D10" s="379"/>
      <c r="E10" s="379"/>
      <c r="F10" s="380"/>
      <c r="G10" s="384"/>
      <c r="H10" s="380"/>
      <c r="I10" s="379"/>
      <c r="J10" s="381"/>
    </row>
    <row r="11" spans="1:16" s="371" customFormat="1" ht="26.25" customHeight="1" thickBot="1" x14ac:dyDescent="0.25">
      <c r="A11" s="385"/>
      <c r="B11" s="386"/>
      <c r="C11" s="387"/>
      <c r="D11" s="387"/>
      <c r="E11" s="387"/>
      <c r="F11" s="388"/>
      <c r="G11" s="389"/>
      <c r="H11" s="388"/>
      <c r="I11" s="387"/>
      <c r="J11" s="390"/>
    </row>
    <row r="12" spans="1:16" ht="13.5" thickBot="1" x14ac:dyDescent="0.25">
      <c r="A12" s="579" t="s">
        <v>444</v>
      </c>
      <c r="B12" s="580"/>
      <c r="C12" s="580"/>
      <c r="D12" s="580"/>
      <c r="E12" s="580"/>
      <c r="F12" s="580"/>
      <c r="G12" s="580"/>
      <c r="H12" s="580"/>
      <c r="I12" s="581"/>
      <c r="J12" s="391">
        <f>SUM(J8:J11)</f>
        <v>0</v>
      </c>
    </row>
    <row r="15" spans="1:16" ht="12.75" customHeight="1" x14ac:dyDescent="0.2">
      <c r="A15" s="392" t="s">
        <v>137</v>
      </c>
      <c r="B15" s="393"/>
      <c r="C15" s="582" t="s">
        <v>445</v>
      </c>
      <c r="D15" s="582"/>
      <c r="E15" s="393"/>
      <c r="F15" s="582" t="s">
        <v>446</v>
      </c>
      <c r="G15" s="582"/>
      <c r="H15" s="582"/>
    </row>
    <row r="16" spans="1:16" x14ac:dyDescent="0.2">
      <c r="A16" s="393"/>
      <c r="B16" s="393"/>
      <c r="C16" s="393"/>
      <c r="D16" s="393"/>
      <c r="E16" s="393"/>
      <c r="F16" s="574" t="s">
        <v>447</v>
      </c>
      <c r="G16" s="574"/>
      <c r="H16" s="574"/>
    </row>
    <row r="17" spans="7:7" x14ac:dyDescent="0.2">
      <c r="G17" s="394"/>
    </row>
    <row r="18" spans="7:7" x14ac:dyDescent="0.2">
      <c r="G18" s="394"/>
    </row>
    <row r="19" spans="7:7" x14ac:dyDescent="0.2">
      <c r="G19" s="394"/>
    </row>
    <row r="20" spans="7:7" x14ac:dyDescent="0.2">
      <c r="G20" s="394"/>
    </row>
    <row r="21" spans="7:7" x14ac:dyDescent="0.2">
      <c r="G21" s="394"/>
    </row>
    <row r="22" spans="7:7" x14ac:dyDescent="0.2">
      <c r="G22" s="394"/>
    </row>
    <row r="23" spans="7:7" x14ac:dyDescent="0.2">
      <c r="G23" s="394"/>
    </row>
    <row r="24" spans="7:7" x14ac:dyDescent="0.2">
      <c r="G24" s="39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L16" sqref="L16"/>
    </sheetView>
  </sheetViews>
  <sheetFormatPr defaultColWidth="17.140625" defaultRowHeight="12.75" x14ac:dyDescent="0.2"/>
  <cols>
    <col min="1" max="1" width="4.140625" style="65" customWidth="1"/>
    <col min="2" max="2" width="25.140625" style="65" customWidth="1"/>
    <col min="3" max="3" width="7.140625" style="66" customWidth="1"/>
    <col min="4" max="4" width="8" style="66" customWidth="1"/>
    <col min="5" max="5" width="11.5703125" style="66" customWidth="1"/>
    <col min="6" max="6" width="10.28515625" style="65" customWidth="1"/>
    <col min="7" max="7" width="14.28515625" style="65" customWidth="1"/>
    <col min="8" max="9" width="14.42578125" style="65" customWidth="1"/>
    <col min="10" max="10" width="16.5703125" style="65" customWidth="1"/>
    <col min="11" max="255" width="9.140625" style="68" customWidth="1"/>
    <col min="256" max="256" width="17.140625" style="68"/>
    <col min="257" max="257" width="4.140625" style="68" customWidth="1"/>
    <col min="258" max="258" width="25.140625" style="68" customWidth="1"/>
    <col min="259" max="259" width="7.140625" style="68" customWidth="1"/>
    <col min="260" max="260" width="8" style="68" customWidth="1"/>
    <col min="261" max="261" width="11.5703125" style="68" customWidth="1"/>
    <col min="262" max="262" width="10.28515625" style="68" customWidth="1"/>
    <col min="263" max="263" width="14.28515625" style="68" customWidth="1"/>
    <col min="264" max="265" width="14.42578125" style="68" customWidth="1"/>
    <col min="266" max="266" width="16.5703125" style="68" customWidth="1"/>
    <col min="267" max="511" width="9.140625" style="68" customWidth="1"/>
    <col min="512" max="512" width="17.140625" style="68"/>
    <col min="513" max="513" width="4.140625" style="68" customWidth="1"/>
    <col min="514" max="514" width="25.140625" style="68" customWidth="1"/>
    <col min="515" max="515" width="7.140625" style="68" customWidth="1"/>
    <col min="516" max="516" width="8" style="68" customWidth="1"/>
    <col min="517" max="517" width="11.5703125" style="68" customWidth="1"/>
    <col min="518" max="518" width="10.28515625" style="68" customWidth="1"/>
    <col min="519" max="519" width="14.28515625" style="68" customWidth="1"/>
    <col min="520" max="521" width="14.42578125" style="68" customWidth="1"/>
    <col min="522" max="522" width="16.5703125" style="68" customWidth="1"/>
    <col min="523" max="767" width="9.140625" style="68" customWidth="1"/>
    <col min="768" max="768" width="17.140625" style="68"/>
    <col min="769" max="769" width="4.140625" style="68" customWidth="1"/>
    <col min="770" max="770" width="25.140625" style="68" customWidth="1"/>
    <col min="771" max="771" width="7.140625" style="68" customWidth="1"/>
    <col min="772" max="772" width="8" style="68" customWidth="1"/>
    <col min="773" max="773" width="11.5703125" style="68" customWidth="1"/>
    <col min="774" max="774" width="10.28515625" style="68" customWidth="1"/>
    <col min="775" max="775" width="14.28515625" style="68" customWidth="1"/>
    <col min="776" max="777" width="14.42578125" style="68" customWidth="1"/>
    <col min="778" max="778" width="16.5703125" style="68" customWidth="1"/>
    <col min="779" max="1023" width="9.140625" style="68" customWidth="1"/>
    <col min="1024" max="1024" width="17.140625" style="68"/>
    <col min="1025" max="1025" width="4.140625" style="68" customWidth="1"/>
    <col min="1026" max="1026" width="25.140625" style="68" customWidth="1"/>
    <col min="1027" max="1027" width="7.140625" style="68" customWidth="1"/>
    <col min="1028" max="1028" width="8" style="68" customWidth="1"/>
    <col min="1029" max="1029" width="11.5703125" style="68" customWidth="1"/>
    <col min="1030" max="1030" width="10.28515625" style="68" customWidth="1"/>
    <col min="1031" max="1031" width="14.28515625" style="68" customWidth="1"/>
    <col min="1032" max="1033" width="14.42578125" style="68" customWidth="1"/>
    <col min="1034" max="1034" width="16.5703125" style="68" customWidth="1"/>
    <col min="1035" max="1279" width="9.140625" style="68" customWidth="1"/>
    <col min="1280" max="1280" width="17.140625" style="68"/>
    <col min="1281" max="1281" width="4.140625" style="68" customWidth="1"/>
    <col min="1282" max="1282" width="25.140625" style="68" customWidth="1"/>
    <col min="1283" max="1283" width="7.140625" style="68" customWidth="1"/>
    <col min="1284" max="1284" width="8" style="68" customWidth="1"/>
    <col min="1285" max="1285" width="11.5703125" style="68" customWidth="1"/>
    <col min="1286" max="1286" width="10.28515625" style="68" customWidth="1"/>
    <col min="1287" max="1287" width="14.28515625" style="68" customWidth="1"/>
    <col min="1288" max="1289" width="14.42578125" style="68" customWidth="1"/>
    <col min="1290" max="1290" width="16.5703125" style="68" customWidth="1"/>
    <col min="1291" max="1535" width="9.140625" style="68" customWidth="1"/>
    <col min="1536" max="1536" width="17.140625" style="68"/>
    <col min="1537" max="1537" width="4.140625" style="68" customWidth="1"/>
    <col min="1538" max="1538" width="25.140625" style="68" customWidth="1"/>
    <col min="1539" max="1539" width="7.140625" style="68" customWidth="1"/>
    <col min="1540" max="1540" width="8" style="68" customWidth="1"/>
    <col min="1541" max="1541" width="11.5703125" style="68" customWidth="1"/>
    <col min="1542" max="1542" width="10.28515625" style="68" customWidth="1"/>
    <col min="1543" max="1543" width="14.28515625" style="68" customWidth="1"/>
    <col min="1544" max="1545" width="14.42578125" style="68" customWidth="1"/>
    <col min="1546" max="1546" width="16.5703125" style="68" customWidth="1"/>
    <col min="1547" max="1791" width="9.140625" style="68" customWidth="1"/>
    <col min="1792" max="1792" width="17.140625" style="68"/>
    <col min="1793" max="1793" width="4.140625" style="68" customWidth="1"/>
    <col min="1794" max="1794" width="25.140625" style="68" customWidth="1"/>
    <col min="1795" max="1795" width="7.140625" style="68" customWidth="1"/>
    <col min="1796" max="1796" width="8" style="68" customWidth="1"/>
    <col min="1797" max="1797" width="11.5703125" style="68" customWidth="1"/>
    <col min="1798" max="1798" width="10.28515625" style="68" customWidth="1"/>
    <col min="1799" max="1799" width="14.28515625" style="68" customWidth="1"/>
    <col min="1800" max="1801" width="14.42578125" style="68" customWidth="1"/>
    <col min="1802" max="1802" width="16.5703125" style="68" customWidth="1"/>
    <col min="1803" max="2047" width="9.140625" style="68" customWidth="1"/>
    <col min="2048" max="2048" width="17.140625" style="68"/>
    <col min="2049" max="2049" width="4.140625" style="68" customWidth="1"/>
    <col min="2050" max="2050" width="25.140625" style="68" customWidth="1"/>
    <col min="2051" max="2051" width="7.140625" style="68" customWidth="1"/>
    <col min="2052" max="2052" width="8" style="68" customWidth="1"/>
    <col min="2053" max="2053" width="11.5703125" style="68" customWidth="1"/>
    <col min="2054" max="2054" width="10.28515625" style="68" customWidth="1"/>
    <col min="2055" max="2055" width="14.28515625" style="68" customWidth="1"/>
    <col min="2056" max="2057" width="14.42578125" style="68" customWidth="1"/>
    <col min="2058" max="2058" width="16.5703125" style="68" customWidth="1"/>
    <col min="2059" max="2303" width="9.140625" style="68" customWidth="1"/>
    <col min="2304" max="2304" width="17.140625" style="68"/>
    <col min="2305" max="2305" width="4.140625" style="68" customWidth="1"/>
    <col min="2306" max="2306" width="25.140625" style="68" customWidth="1"/>
    <col min="2307" max="2307" width="7.140625" style="68" customWidth="1"/>
    <col min="2308" max="2308" width="8" style="68" customWidth="1"/>
    <col min="2309" max="2309" width="11.5703125" style="68" customWidth="1"/>
    <col min="2310" max="2310" width="10.28515625" style="68" customWidth="1"/>
    <col min="2311" max="2311" width="14.28515625" style="68" customWidth="1"/>
    <col min="2312" max="2313" width="14.42578125" style="68" customWidth="1"/>
    <col min="2314" max="2314" width="16.5703125" style="68" customWidth="1"/>
    <col min="2315" max="2559" width="9.140625" style="68" customWidth="1"/>
    <col min="2560" max="2560" width="17.140625" style="68"/>
    <col min="2561" max="2561" width="4.140625" style="68" customWidth="1"/>
    <col min="2562" max="2562" width="25.140625" style="68" customWidth="1"/>
    <col min="2563" max="2563" width="7.140625" style="68" customWidth="1"/>
    <col min="2564" max="2564" width="8" style="68" customWidth="1"/>
    <col min="2565" max="2565" width="11.5703125" style="68" customWidth="1"/>
    <col min="2566" max="2566" width="10.28515625" style="68" customWidth="1"/>
    <col min="2567" max="2567" width="14.28515625" style="68" customWidth="1"/>
    <col min="2568" max="2569" width="14.42578125" style="68" customWidth="1"/>
    <col min="2570" max="2570" width="16.5703125" style="68" customWidth="1"/>
    <col min="2571" max="2815" width="9.140625" style="68" customWidth="1"/>
    <col min="2816" max="2816" width="17.140625" style="68"/>
    <col min="2817" max="2817" width="4.140625" style="68" customWidth="1"/>
    <col min="2818" max="2818" width="25.140625" style="68" customWidth="1"/>
    <col min="2819" max="2819" width="7.140625" style="68" customWidth="1"/>
    <col min="2820" max="2820" width="8" style="68" customWidth="1"/>
    <col min="2821" max="2821" width="11.5703125" style="68" customWidth="1"/>
    <col min="2822" max="2822" width="10.28515625" style="68" customWidth="1"/>
    <col min="2823" max="2823" width="14.28515625" style="68" customWidth="1"/>
    <col min="2824" max="2825" width="14.42578125" style="68" customWidth="1"/>
    <col min="2826" max="2826" width="16.5703125" style="68" customWidth="1"/>
    <col min="2827" max="3071" width="9.140625" style="68" customWidth="1"/>
    <col min="3072" max="3072" width="17.140625" style="68"/>
    <col min="3073" max="3073" width="4.140625" style="68" customWidth="1"/>
    <col min="3074" max="3074" width="25.140625" style="68" customWidth="1"/>
    <col min="3075" max="3075" width="7.140625" style="68" customWidth="1"/>
    <col min="3076" max="3076" width="8" style="68" customWidth="1"/>
    <col min="3077" max="3077" width="11.5703125" style="68" customWidth="1"/>
    <col min="3078" max="3078" width="10.28515625" style="68" customWidth="1"/>
    <col min="3079" max="3079" width="14.28515625" style="68" customWidth="1"/>
    <col min="3080" max="3081" width="14.42578125" style="68" customWidth="1"/>
    <col min="3082" max="3082" width="16.5703125" style="68" customWidth="1"/>
    <col min="3083" max="3327" width="9.140625" style="68" customWidth="1"/>
    <col min="3328" max="3328" width="17.140625" style="68"/>
    <col min="3329" max="3329" width="4.140625" style="68" customWidth="1"/>
    <col min="3330" max="3330" width="25.140625" style="68" customWidth="1"/>
    <col min="3331" max="3331" width="7.140625" style="68" customWidth="1"/>
    <col min="3332" max="3332" width="8" style="68" customWidth="1"/>
    <col min="3333" max="3333" width="11.5703125" style="68" customWidth="1"/>
    <col min="3334" max="3334" width="10.28515625" style="68" customWidth="1"/>
    <col min="3335" max="3335" width="14.28515625" style="68" customWidth="1"/>
    <col min="3336" max="3337" width="14.42578125" style="68" customWidth="1"/>
    <col min="3338" max="3338" width="16.5703125" style="68" customWidth="1"/>
    <col min="3339" max="3583" width="9.140625" style="68" customWidth="1"/>
    <col min="3584" max="3584" width="17.140625" style="68"/>
    <col min="3585" max="3585" width="4.140625" style="68" customWidth="1"/>
    <col min="3586" max="3586" width="25.140625" style="68" customWidth="1"/>
    <col min="3587" max="3587" width="7.140625" style="68" customWidth="1"/>
    <col min="3588" max="3588" width="8" style="68" customWidth="1"/>
    <col min="3589" max="3589" width="11.5703125" style="68" customWidth="1"/>
    <col min="3590" max="3590" width="10.28515625" style="68" customWidth="1"/>
    <col min="3591" max="3591" width="14.28515625" style="68" customWidth="1"/>
    <col min="3592" max="3593" width="14.42578125" style="68" customWidth="1"/>
    <col min="3594" max="3594" width="16.5703125" style="68" customWidth="1"/>
    <col min="3595" max="3839" width="9.140625" style="68" customWidth="1"/>
    <col min="3840" max="3840" width="17.140625" style="68"/>
    <col min="3841" max="3841" width="4.140625" style="68" customWidth="1"/>
    <col min="3842" max="3842" width="25.140625" style="68" customWidth="1"/>
    <col min="3843" max="3843" width="7.140625" style="68" customWidth="1"/>
    <col min="3844" max="3844" width="8" style="68" customWidth="1"/>
    <col min="3845" max="3845" width="11.5703125" style="68" customWidth="1"/>
    <col min="3846" max="3846" width="10.28515625" style="68" customWidth="1"/>
    <col min="3847" max="3847" width="14.28515625" style="68" customWidth="1"/>
    <col min="3848" max="3849" width="14.42578125" style="68" customWidth="1"/>
    <col min="3850" max="3850" width="16.5703125" style="68" customWidth="1"/>
    <col min="3851" max="4095" width="9.140625" style="68" customWidth="1"/>
    <col min="4096" max="4096" width="17.140625" style="68"/>
    <col min="4097" max="4097" width="4.140625" style="68" customWidth="1"/>
    <col min="4098" max="4098" width="25.140625" style="68" customWidth="1"/>
    <col min="4099" max="4099" width="7.140625" style="68" customWidth="1"/>
    <col min="4100" max="4100" width="8" style="68" customWidth="1"/>
    <col min="4101" max="4101" width="11.5703125" style="68" customWidth="1"/>
    <col min="4102" max="4102" width="10.28515625" style="68" customWidth="1"/>
    <col min="4103" max="4103" width="14.28515625" style="68" customWidth="1"/>
    <col min="4104" max="4105" width="14.42578125" style="68" customWidth="1"/>
    <col min="4106" max="4106" width="16.5703125" style="68" customWidth="1"/>
    <col min="4107" max="4351" width="9.140625" style="68" customWidth="1"/>
    <col min="4352" max="4352" width="17.140625" style="68"/>
    <col min="4353" max="4353" width="4.140625" style="68" customWidth="1"/>
    <col min="4354" max="4354" width="25.140625" style="68" customWidth="1"/>
    <col min="4355" max="4355" width="7.140625" style="68" customWidth="1"/>
    <col min="4356" max="4356" width="8" style="68" customWidth="1"/>
    <col min="4357" max="4357" width="11.5703125" style="68" customWidth="1"/>
    <col min="4358" max="4358" width="10.28515625" style="68" customWidth="1"/>
    <col min="4359" max="4359" width="14.28515625" style="68" customWidth="1"/>
    <col min="4360" max="4361" width="14.42578125" style="68" customWidth="1"/>
    <col min="4362" max="4362" width="16.5703125" style="68" customWidth="1"/>
    <col min="4363" max="4607" width="9.140625" style="68" customWidth="1"/>
    <col min="4608" max="4608" width="17.140625" style="68"/>
    <col min="4609" max="4609" width="4.140625" style="68" customWidth="1"/>
    <col min="4610" max="4610" width="25.140625" style="68" customWidth="1"/>
    <col min="4611" max="4611" width="7.140625" style="68" customWidth="1"/>
    <col min="4612" max="4612" width="8" style="68" customWidth="1"/>
    <col min="4613" max="4613" width="11.5703125" style="68" customWidth="1"/>
    <col min="4614" max="4614" width="10.28515625" style="68" customWidth="1"/>
    <col min="4615" max="4615" width="14.28515625" style="68" customWidth="1"/>
    <col min="4616" max="4617" width="14.42578125" style="68" customWidth="1"/>
    <col min="4618" max="4618" width="16.5703125" style="68" customWidth="1"/>
    <col min="4619" max="4863" width="9.140625" style="68" customWidth="1"/>
    <col min="4864" max="4864" width="17.140625" style="68"/>
    <col min="4865" max="4865" width="4.140625" style="68" customWidth="1"/>
    <col min="4866" max="4866" width="25.140625" style="68" customWidth="1"/>
    <col min="4867" max="4867" width="7.140625" style="68" customWidth="1"/>
    <col min="4868" max="4868" width="8" style="68" customWidth="1"/>
    <col min="4869" max="4869" width="11.5703125" style="68" customWidth="1"/>
    <col min="4870" max="4870" width="10.28515625" style="68" customWidth="1"/>
    <col min="4871" max="4871" width="14.28515625" style="68" customWidth="1"/>
    <col min="4872" max="4873" width="14.42578125" style="68" customWidth="1"/>
    <col min="4874" max="4874" width="16.5703125" style="68" customWidth="1"/>
    <col min="4875" max="5119" width="9.140625" style="68" customWidth="1"/>
    <col min="5120" max="5120" width="17.140625" style="68"/>
    <col min="5121" max="5121" width="4.140625" style="68" customWidth="1"/>
    <col min="5122" max="5122" width="25.140625" style="68" customWidth="1"/>
    <col min="5123" max="5123" width="7.140625" style="68" customWidth="1"/>
    <col min="5124" max="5124" width="8" style="68" customWidth="1"/>
    <col min="5125" max="5125" width="11.5703125" style="68" customWidth="1"/>
    <col min="5126" max="5126" width="10.28515625" style="68" customWidth="1"/>
    <col min="5127" max="5127" width="14.28515625" style="68" customWidth="1"/>
    <col min="5128" max="5129" width="14.42578125" style="68" customWidth="1"/>
    <col min="5130" max="5130" width="16.5703125" style="68" customWidth="1"/>
    <col min="5131" max="5375" width="9.140625" style="68" customWidth="1"/>
    <col min="5376" max="5376" width="17.140625" style="68"/>
    <col min="5377" max="5377" width="4.140625" style="68" customWidth="1"/>
    <col min="5378" max="5378" width="25.140625" style="68" customWidth="1"/>
    <col min="5379" max="5379" width="7.140625" style="68" customWidth="1"/>
    <col min="5380" max="5380" width="8" style="68" customWidth="1"/>
    <col min="5381" max="5381" width="11.5703125" style="68" customWidth="1"/>
    <col min="5382" max="5382" width="10.28515625" style="68" customWidth="1"/>
    <col min="5383" max="5383" width="14.28515625" style="68" customWidth="1"/>
    <col min="5384" max="5385" width="14.42578125" style="68" customWidth="1"/>
    <col min="5386" max="5386" width="16.5703125" style="68" customWidth="1"/>
    <col min="5387" max="5631" width="9.140625" style="68" customWidth="1"/>
    <col min="5632" max="5632" width="17.140625" style="68"/>
    <col min="5633" max="5633" width="4.140625" style="68" customWidth="1"/>
    <col min="5634" max="5634" width="25.140625" style="68" customWidth="1"/>
    <col min="5635" max="5635" width="7.140625" style="68" customWidth="1"/>
    <col min="5636" max="5636" width="8" style="68" customWidth="1"/>
    <col min="5637" max="5637" width="11.5703125" style="68" customWidth="1"/>
    <col min="5638" max="5638" width="10.28515625" style="68" customWidth="1"/>
    <col min="5639" max="5639" width="14.28515625" style="68" customWidth="1"/>
    <col min="5640" max="5641" width="14.42578125" style="68" customWidth="1"/>
    <col min="5642" max="5642" width="16.5703125" style="68" customWidth="1"/>
    <col min="5643" max="5887" width="9.140625" style="68" customWidth="1"/>
    <col min="5888" max="5888" width="17.140625" style="68"/>
    <col min="5889" max="5889" width="4.140625" style="68" customWidth="1"/>
    <col min="5890" max="5890" width="25.140625" style="68" customWidth="1"/>
    <col min="5891" max="5891" width="7.140625" style="68" customWidth="1"/>
    <col min="5892" max="5892" width="8" style="68" customWidth="1"/>
    <col min="5893" max="5893" width="11.5703125" style="68" customWidth="1"/>
    <col min="5894" max="5894" width="10.28515625" style="68" customWidth="1"/>
    <col min="5895" max="5895" width="14.28515625" style="68" customWidth="1"/>
    <col min="5896" max="5897" width="14.42578125" style="68" customWidth="1"/>
    <col min="5898" max="5898" width="16.5703125" style="68" customWidth="1"/>
    <col min="5899" max="6143" width="9.140625" style="68" customWidth="1"/>
    <col min="6144" max="6144" width="17.140625" style="68"/>
    <col min="6145" max="6145" width="4.140625" style="68" customWidth="1"/>
    <col min="6146" max="6146" width="25.140625" style="68" customWidth="1"/>
    <col min="6147" max="6147" width="7.140625" style="68" customWidth="1"/>
    <col min="6148" max="6148" width="8" style="68" customWidth="1"/>
    <col min="6149" max="6149" width="11.5703125" style="68" customWidth="1"/>
    <col min="6150" max="6150" width="10.28515625" style="68" customWidth="1"/>
    <col min="6151" max="6151" width="14.28515625" style="68" customWidth="1"/>
    <col min="6152" max="6153" width="14.42578125" style="68" customWidth="1"/>
    <col min="6154" max="6154" width="16.5703125" style="68" customWidth="1"/>
    <col min="6155" max="6399" width="9.140625" style="68" customWidth="1"/>
    <col min="6400" max="6400" width="17.140625" style="68"/>
    <col min="6401" max="6401" width="4.140625" style="68" customWidth="1"/>
    <col min="6402" max="6402" width="25.140625" style="68" customWidth="1"/>
    <col min="6403" max="6403" width="7.140625" style="68" customWidth="1"/>
    <col min="6404" max="6404" width="8" style="68" customWidth="1"/>
    <col min="6405" max="6405" width="11.5703125" style="68" customWidth="1"/>
    <col min="6406" max="6406" width="10.28515625" style="68" customWidth="1"/>
    <col min="6407" max="6407" width="14.28515625" style="68" customWidth="1"/>
    <col min="6408" max="6409" width="14.42578125" style="68" customWidth="1"/>
    <col min="6410" max="6410" width="16.5703125" style="68" customWidth="1"/>
    <col min="6411" max="6655" width="9.140625" style="68" customWidth="1"/>
    <col min="6656" max="6656" width="17.140625" style="68"/>
    <col min="6657" max="6657" width="4.140625" style="68" customWidth="1"/>
    <col min="6658" max="6658" width="25.140625" style="68" customWidth="1"/>
    <col min="6659" max="6659" width="7.140625" style="68" customWidth="1"/>
    <col min="6660" max="6660" width="8" style="68" customWidth="1"/>
    <col min="6661" max="6661" width="11.5703125" style="68" customWidth="1"/>
    <col min="6662" max="6662" width="10.28515625" style="68" customWidth="1"/>
    <col min="6663" max="6663" width="14.28515625" style="68" customWidth="1"/>
    <col min="6664" max="6665" width="14.42578125" style="68" customWidth="1"/>
    <col min="6666" max="6666" width="16.5703125" style="68" customWidth="1"/>
    <col min="6667" max="6911" width="9.140625" style="68" customWidth="1"/>
    <col min="6912" max="6912" width="17.140625" style="68"/>
    <col min="6913" max="6913" width="4.140625" style="68" customWidth="1"/>
    <col min="6914" max="6914" width="25.140625" style="68" customWidth="1"/>
    <col min="6915" max="6915" width="7.140625" style="68" customWidth="1"/>
    <col min="6916" max="6916" width="8" style="68" customWidth="1"/>
    <col min="6917" max="6917" width="11.5703125" style="68" customWidth="1"/>
    <col min="6918" max="6918" width="10.28515625" style="68" customWidth="1"/>
    <col min="6919" max="6919" width="14.28515625" style="68" customWidth="1"/>
    <col min="6920" max="6921" width="14.42578125" style="68" customWidth="1"/>
    <col min="6922" max="6922" width="16.5703125" style="68" customWidth="1"/>
    <col min="6923" max="7167" width="9.140625" style="68" customWidth="1"/>
    <col min="7168" max="7168" width="17.140625" style="68"/>
    <col min="7169" max="7169" width="4.140625" style="68" customWidth="1"/>
    <col min="7170" max="7170" width="25.140625" style="68" customWidth="1"/>
    <col min="7171" max="7171" width="7.140625" style="68" customWidth="1"/>
    <col min="7172" max="7172" width="8" style="68" customWidth="1"/>
    <col min="7173" max="7173" width="11.5703125" style="68" customWidth="1"/>
    <col min="7174" max="7174" width="10.28515625" style="68" customWidth="1"/>
    <col min="7175" max="7175" width="14.28515625" style="68" customWidth="1"/>
    <col min="7176" max="7177" width="14.42578125" style="68" customWidth="1"/>
    <col min="7178" max="7178" width="16.5703125" style="68" customWidth="1"/>
    <col min="7179" max="7423" width="9.140625" style="68" customWidth="1"/>
    <col min="7424" max="7424" width="17.140625" style="68"/>
    <col min="7425" max="7425" width="4.140625" style="68" customWidth="1"/>
    <col min="7426" max="7426" width="25.140625" style="68" customWidth="1"/>
    <col min="7427" max="7427" width="7.140625" style="68" customWidth="1"/>
    <col min="7428" max="7428" width="8" style="68" customWidth="1"/>
    <col min="7429" max="7429" width="11.5703125" style="68" customWidth="1"/>
    <col min="7430" max="7430" width="10.28515625" style="68" customWidth="1"/>
    <col min="7431" max="7431" width="14.28515625" style="68" customWidth="1"/>
    <col min="7432" max="7433" width="14.42578125" style="68" customWidth="1"/>
    <col min="7434" max="7434" width="16.5703125" style="68" customWidth="1"/>
    <col min="7435" max="7679" width="9.140625" style="68" customWidth="1"/>
    <col min="7680" max="7680" width="17.140625" style="68"/>
    <col min="7681" max="7681" width="4.140625" style="68" customWidth="1"/>
    <col min="7682" max="7682" width="25.140625" style="68" customWidth="1"/>
    <col min="7683" max="7683" width="7.140625" style="68" customWidth="1"/>
    <col min="7684" max="7684" width="8" style="68" customWidth="1"/>
    <col min="7685" max="7685" width="11.5703125" style="68" customWidth="1"/>
    <col min="7686" max="7686" width="10.28515625" style="68" customWidth="1"/>
    <col min="7687" max="7687" width="14.28515625" style="68" customWidth="1"/>
    <col min="7688" max="7689" width="14.42578125" style="68" customWidth="1"/>
    <col min="7690" max="7690" width="16.5703125" style="68" customWidth="1"/>
    <col min="7691" max="7935" width="9.140625" style="68" customWidth="1"/>
    <col min="7936" max="7936" width="17.140625" style="68"/>
    <col min="7937" max="7937" width="4.140625" style="68" customWidth="1"/>
    <col min="7938" max="7938" width="25.140625" style="68" customWidth="1"/>
    <col min="7939" max="7939" width="7.140625" style="68" customWidth="1"/>
    <col min="7940" max="7940" width="8" style="68" customWidth="1"/>
    <col min="7941" max="7941" width="11.5703125" style="68" customWidth="1"/>
    <col min="7942" max="7942" width="10.28515625" style="68" customWidth="1"/>
    <col min="7943" max="7943" width="14.28515625" style="68" customWidth="1"/>
    <col min="7944" max="7945" width="14.42578125" style="68" customWidth="1"/>
    <col min="7946" max="7946" width="16.5703125" style="68" customWidth="1"/>
    <col min="7947" max="8191" width="9.140625" style="68" customWidth="1"/>
    <col min="8192" max="8192" width="17.140625" style="68"/>
    <col min="8193" max="8193" width="4.140625" style="68" customWidth="1"/>
    <col min="8194" max="8194" width="25.140625" style="68" customWidth="1"/>
    <col min="8195" max="8195" width="7.140625" style="68" customWidth="1"/>
    <col min="8196" max="8196" width="8" style="68" customWidth="1"/>
    <col min="8197" max="8197" width="11.5703125" style="68" customWidth="1"/>
    <col min="8198" max="8198" width="10.28515625" style="68" customWidth="1"/>
    <col min="8199" max="8199" width="14.28515625" style="68" customWidth="1"/>
    <col min="8200" max="8201" width="14.42578125" style="68" customWidth="1"/>
    <col min="8202" max="8202" width="16.5703125" style="68" customWidth="1"/>
    <col min="8203" max="8447" width="9.140625" style="68" customWidth="1"/>
    <col min="8448" max="8448" width="17.140625" style="68"/>
    <col min="8449" max="8449" width="4.140625" style="68" customWidth="1"/>
    <col min="8450" max="8450" width="25.140625" style="68" customWidth="1"/>
    <col min="8451" max="8451" width="7.140625" style="68" customWidth="1"/>
    <col min="8452" max="8452" width="8" style="68" customWidth="1"/>
    <col min="8453" max="8453" width="11.5703125" style="68" customWidth="1"/>
    <col min="8454" max="8454" width="10.28515625" style="68" customWidth="1"/>
    <col min="8455" max="8455" width="14.28515625" style="68" customWidth="1"/>
    <col min="8456" max="8457" width="14.42578125" style="68" customWidth="1"/>
    <col min="8458" max="8458" width="16.5703125" style="68" customWidth="1"/>
    <col min="8459" max="8703" width="9.140625" style="68" customWidth="1"/>
    <col min="8704" max="8704" width="17.140625" style="68"/>
    <col min="8705" max="8705" width="4.140625" style="68" customWidth="1"/>
    <col min="8706" max="8706" width="25.140625" style="68" customWidth="1"/>
    <col min="8707" max="8707" width="7.140625" style="68" customWidth="1"/>
    <col min="8708" max="8708" width="8" style="68" customWidth="1"/>
    <col min="8709" max="8709" width="11.5703125" style="68" customWidth="1"/>
    <col min="8710" max="8710" width="10.28515625" style="68" customWidth="1"/>
    <col min="8711" max="8711" width="14.28515625" style="68" customWidth="1"/>
    <col min="8712" max="8713" width="14.42578125" style="68" customWidth="1"/>
    <col min="8714" max="8714" width="16.5703125" style="68" customWidth="1"/>
    <col min="8715" max="8959" width="9.140625" style="68" customWidth="1"/>
    <col min="8960" max="8960" width="17.140625" style="68"/>
    <col min="8961" max="8961" width="4.140625" style="68" customWidth="1"/>
    <col min="8962" max="8962" width="25.140625" style="68" customWidth="1"/>
    <col min="8963" max="8963" width="7.140625" style="68" customWidth="1"/>
    <col min="8964" max="8964" width="8" style="68" customWidth="1"/>
    <col min="8965" max="8965" width="11.5703125" style="68" customWidth="1"/>
    <col min="8966" max="8966" width="10.28515625" style="68" customWidth="1"/>
    <col min="8967" max="8967" width="14.28515625" style="68" customWidth="1"/>
    <col min="8968" max="8969" width="14.42578125" style="68" customWidth="1"/>
    <col min="8970" max="8970" width="16.5703125" style="68" customWidth="1"/>
    <col min="8971" max="9215" width="9.140625" style="68" customWidth="1"/>
    <col min="9216" max="9216" width="17.140625" style="68"/>
    <col min="9217" max="9217" width="4.140625" style="68" customWidth="1"/>
    <col min="9218" max="9218" width="25.140625" style="68" customWidth="1"/>
    <col min="9219" max="9219" width="7.140625" style="68" customWidth="1"/>
    <col min="9220" max="9220" width="8" style="68" customWidth="1"/>
    <col min="9221" max="9221" width="11.5703125" style="68" customWidth="1"/>
    <col min="9222" max="9222" width="10.28515625" style="68" customWidth="1"/>
    <col min="9223" max="9223" width="14.28515625" style="68" customWidth="1"/>
    <col min="9224" max="9225" width="14.42578125" style="68" customWidth="1"/>
    <col min="9226" max="9226" width="16.5703125" style="68" customWidth="1"/>
    <col min="9227" max="9471" width="9.140625" style="68" customWidth="1"/>
    <col min="9472" max="9472" width="17.140625" style="68"/>
    <col min="9473" max="9473" width="4.140625" style="68" customWidth="1"/>
    <col min="9474" max="9474" width="25.140625" style="68" customWidth="1"/>
    <col min="9475" max="9475" width="7.140625" style="68" customWidth="1"/>
    <col min="9476" max="9476" width="8" style="68" customWidth="1"/>
    <col min="9477" max="9477" width="11.5703125" style="68" customWidth="1"/>
    <col min="9478" max="9478" width="10.28515625" style="68" customWidth="1"/>
    <col min="9479" max="9479" width="14.28515625" style="68" customWidth="1"/>
    <col min="9480" max="9481" width="14.42578125" style="68" customWidth="1"/>
    <col min="9482" max="9482" width="16.5703125" style="68" customWidth="1"/>
    <col min="9483" max="9727" width="9.140625" style="68" customWidth="1"/>
    <col min="9728" max="9728" width="17.140625" style="68"/>
    <col min="9729" max="9729" width="4.140625" style="68" customWidth="1"/>
    <col min="9730" max="9730" width="25.140625" style="68" customWidth="1"/>
    <col min="9731" max="9731" width="7.140625" style="68" customWidth="1"/>
    <col min="9732" max="9732" width="8" style="68" customWidth="1"/>
    <col min="9733" max="9733" width="11.5703125" style="68" customWidth="1"/>
    <col min="9734" max="9734" width="10.28515625" style="68" customWidth="1"/>
    <col min="9735" max="9735" width="14.28515625" style="68" customWidth="1"/>
    <col min="9736" max="9737" width="14.42578125" style="68" customWidth="1"/>
    <col min="9738" max="9738" width="16.5703125" style="68" customWidth="1"/>
    <col min="9739" max="9983" width="9.140625" style="68" customWidth="1"/>
    <col min="9984" max="9984" width="17.140625" style="68"/>
    <col min="9985" max="9985" width="4.140625" style="68" customWidth="1"/>
    <col min="9986" max="9986" width="25.140625" style="68" customWidth="1"/>
    <col min="9987" max="9987" width="7.140625" style="68" customWidth="1"/>
    <col min="9988" max="9988" width="8" style="68" customWidth="1"/>
    <col min="9989" max="9989" width="11.5703125" style="68" customWidth="1"/>
    <col min="9990" max="9990" width="10.28515625" style="68" customWidth="1"/>
    <col min="9991" max="9991" width="14.28515625" style="68" customWidth="1"/>
    <col min="9992" max="9993" width="14.42578125" style="68" customWidth="1"/>
    <col min="9994" max="9994" width="16.5703125" style="68" customWidth="1"/>
    <col min="9995" max="10239" width="9.140625" style="68" customWidth="1"/>
    <col min="10240" max="10240" width="17.140625" style="68"/>
    <col min="10241" max="10241" width="4.140625" style="68" customWidth="1"/>
    <col min="10242" max="10242" width="25.140625" style="68" customWidth="1"/>
    <col min="10243" max="10243" width="7.140625" style="68" customWidth="1"/>
    <col min="10244" max="10244" width="8" style="68" customWidth="1"/>
    <col min="10245" max="10245" width="11.5703125" style="68" customWidth="1"/>
    <col min="10246" max="10246" width="10.28515625" style="68" customWidth="1"/>
    <col min="10247" max="10247" width="14.28515625" style="68" customWidth="1"/>
    <col min="10248" max="10249" width="14.42578125" style="68" customWidth="1"/>
    <col min="10250" max="10250" width="16.5703125" style="68" customWidth="1"/>
    <col min="10251" max="10495" width="9.140625" style="68" customWidth="1"/>
    <col min="10496" max="10496" width="17.140625" style="68"/>
    <col min="10497" max="10497" width="4.140625" style="68" customWidth="1"/>
    <col min="10498" max="10498" width="25.140625" style="68" customWidth="1"/>
    <col min="10499" max="10499" width="7.140625" style="68" customWidth="1"/>
    <col min="10500" max="10500" width="8" style="68" customWidth="1"/>
    <col min="10501" max="10501" width="11.5703125" style="68" customWidth="1"/>
    <col min="10502" max="10502" width="10.28515625" style="68" customWidth="1"/>
    <col min="10503" max="10503" width="14.28515625" style="68" customWidth="1"/>
    <col min="10504" max="10505" width="14.42578125" style="68" customWidth="1"/>
    <col min="10506" max="10506" width="16.5703125" style="68" customWidth="1"/>
    <col min="10507" max="10751" width="9.140625" style="68" customWidth="1"/>
    <col min="10752" max="10752" width="17.140625" style="68"/>
    <col min="10753" max="10753" width="4.140625" style="68" customWidth="1"/>
    <col min="10754" max="10754" width="25.140625" style="68" customWidth="1"/>
    <col min="10755" max="10755" width="7.140625" style="68" customWidth="1"/>
    <col min="10756" max="10756" width="8" style="68" customWidth="1"/>
    <col min="10757" max="10757" width="11.5703125" style="68" customWidth="1"/>
    <col min="10758" max="10758" width="10.28515625" style="68" customWidth="1"/>
    <col min="10759" max="10759" width="14.28515625" style="68" customWidth="1"/>
    <col min="10760" max="10761" width="14.42578125" style="68" customWidth="1"/>
    <col min="10762" max="10762" width="16.5703125" style="68" customWidth="1"/>
    <col min="10763" max="11007" width="9.140625" style="68" customWidth="1"/>
    <col min="11008" max="11008" width="17.140625" style="68"/>
    <col min="11009" max="11009" width="4.140625" style="68" customWidth="1"/>
    <col min="11010" max="11010" width="25.140625" style="68" customWidth="1"/>
    <col min="11011" max="11011" width="7.140625" style="68" customWidth="1"/>
    <col min="11012" max="11012" width="8" style="68" customWidth="1"/>
    <col min="11013" max="11013" width="11.5703125" style="68" customWidth="1"/>
    <col min="11014" max="11014" width="10.28515625" style="68" customWidth="1"/>
    <col min="11015" max="11015" width="14.28515625" style="68" customWidth="1"/>
    <col min="11016" max="11017" width="14.42578125" style="68" customWidth="1"/>
    <col min="11018" max="11018" width="16.5703125" style="68" customWidth="1"/>
    <col min="11019" max="11263" width="9.140625" style="68" customWidth="1"/>
    <col min="11264" max="11264" width="17.140625" style="68"/>
    <col min="11265" max="11265" width="4.140625" style="68" customWidth="1"/>
    <col min="11266" max="11266" width="25.140625" style="68" customWidth="1"/>
    <col min="11267" max="11267" width="7.140625" style="68" customWidth="1"/>
    <col min="11268" max="11268" width="8" style="68" customWidth="1"/>
    <col min="11269" max="11269" width="11.5703125" style="68" customWidth="1"/>
    <col min="11270" max="11270" width="10.28515625" style="68" customWidth="1"/>
    <col min="11271" max="11271" width="14.28515625" style="68" customWidth="1"/>
    <col min="11272" max="11273" width="14.42578125" style="68" customWidth="1"/>
    <col min="11274" max="11274" width="16.5703125" style="68" customWidth="1"/>
    <col min="11275" max="11519" width="9.140625" style="68" customWidth="1"/>
    <col min="11520" max="11520" width="17.140625" style="68"/>
    <col min="11521" max="11521" width="4.140625" style="68" customWidth="1"/>
    <col min="11522" max="11522" width="25.140625" style="68" customWidth="1"/>
    <col min="11523" max="11523" width="7.140625" style="68" customWidth="1"/>
    <col min="11524" max="11524" width="8" style="68" customWidth="1"/>
    <col min="11525" max="11525" width="11.5703125" style="68" customWidth="1"/>
    <col min="11526" max="11526" width="10.28515625" style="68" customWidth="1"/>
    <col min="11527" max="11527" width="14.28515625" style="68" customWidth="1"/>
    <col min="11528" max="11529" width="14.42578125" style="68" customWidth="1"/>
    <col min="11530" max="11530" width="16.5703125" style="68" customWidth="1"/>
    <col min="11531" max="11775" width="9.140625" style="68" customWidth="1"/>
    <col min="11776" max="11776" width="17.140625" style="68"/>
    <col min="11777" max="11777" width="4.140625" style="68" customWidth="1"/>
    <col min="11778" max="11778" width="25.140625" style="68" customWidth="1"/>
    <col min="11779" max="11779" width="7.140625" style="68" customWidth="1"/>
    <col min="11780" max="11780" width="8" style="68" customWidth="1"/>
    <col min="11781" max="11781" width="11.5703125" style="68" customWidth="1"/>
    <col min="11782" max="11782" width="10.28515625" style="68" customWidth="1"/>
    <col min="11783" max="11783" width="14.28515625" style="68" customWidth="1"/>
    <col min="11784" max="11785" width="14.42578125" style="68" customWidth="1"/>
    <col min="11786" max="11786" width="16.5703125" style="68" customWidth="1"/>
    <col min="11787" max="12031" width="9.140625" style="68" customWidth="1"/>
    <col min="12032" max="12032" width="17.140625" style="68"/>
    <col min="12033" max="12033" width="4.140625" style="68" customWidth="1"/>
    <col min="12034" max="12034" width="25.140625" style="68" customWidth="1"/>
    <col min="12035" max="12035" width="7.140625" style="68" customWidth="1"/>
    <col min="12036" max="12036" width="8" style="68" customWidth="1"/>
    <col min="12037" max="12037" width="11.5703125" style="68" customWidth="1"/>
    <col min="12038" max="12038" width="10.28515625" style="68" customWidth="1"/>
    <col min="12039" max="12039" width="14.28515625" style="68" customWidth="1"/>
    <col min="12040" max="12041" width="14.42578125" style="68" customWidth="1"/>
    <col min="12042" max="12042" width="16.5703125" style="68" customWidth="1"/>
    <col min="12043" max="12287" width="9.140625" style="68" customWidth="1"/>
    <col min="12288" max="12288" width="17.140625" style="68"/>
    <col min="12289" max="12289" width="4.140625" style="68" customWidth="1"/>
    <col min="12290" max="12290" width="25.140625" style="68" customWidth="1"/>
    <col min="12291" max="12291" width="7.140625" style="68" customWidth="1"/>
    <col min="12292" max="12292" width="8" style="68" customWidth="1"/>
    <col min="12293" max="12293" width="11.5703125" style="68" customWidth="1"/>
    <col min="12294" max="12294" width="10.28515625" style="68" customWidth="1"/>
    <col min="12295" max="12295" width="14.28515625" style="68" customWidth="1"/>
    <col min="12296" max="12297" width="14.42578125" style="68" customWidth="1"/>
    <col min="12298" max="12298" width="16.5703125" style="68" customWidth="1"/>
    <col min="12299" max="12543" width="9.140625" style="68" customWidth="1"/>
    <col min="12544" max="12544" width="17.140625" style="68"/>
    <col min="12545" max="12545" width="4.140625" style="68" customWidth="1"/>
    <col min="12546" max="12546" width="25.140625" style="68" customWidth="1"/>
    <col min="12547" max="12547" width="7.140625" style="68" customWidth="1"/>
    <col min="12548" max="12548" width="8" style="68" customWidth="1"/>
    <col min="12549" max="12549" width="11.5703125" style="68" customWidth="1"/>
    <col min="12550" max="12550" width="10.28515625" style="68" customWidth="1"/>
    <col min="12551" max="12551" width="14.28515625" style="68" customWidth="1"/>
    <col min="12552" max="12553" width="14.42578125" style="68" customWidth="1"/>
    <col min="12554" max="12554" width="16.5703125" style="68" customWidth="1"/>
    <col min="12555" max="12799" width="9.140625" style="68" customWidth="1"/>
    <col min="12800" max="12800" width="17.140625" style="68"/>
    <col min="12801" max="12801" width="4.140625" style="68" customWidth="1"/>
    <col min="12802" max="12802" width="25.140625" style="68" customWidth="1"/>
    <col min="12803" max="12803" width="7.140625" style="68" customWidth="1"/>
    <col min="12804" max="12804" width="8" style="68" customWidth="1"/>
    <col min="12805" max="12805" width="11.5703125" style="68" customWidth="1"/>
    <col min="12806" max="12806" width="10.28515625" style="68" customWidth="1"/>
    <col min="12807" max="12807" width="14.28515625" style="68" customWidth="1"/>
    <col min="12808" max="12809" width="14.42578125" style="68" customWidth="1"/>
    <col min="12810" max="12810" width="16.5703125" style="68" customWidth="1"/>
    <col min="12811" max="13055" width="9.140625" style="68" customWidth="1"/>
    <col min="13056" max="13056" width="17.140625" style="68"/>
    <col min="13057" max="13057" width="4.140625" style="68" customWidth="1"/>
    <col min="13058" max="13058" width="25.140625" style="68" customWidth="1"/>
    <col min="13059" max="13059" width="7.140625" style="68" customWidth="1"/>
    <col min="13060" max="13060" width="8" style="68" customWidth="1"/>
    <col min="13061" max="13061" width="11.5703125" style="68" customWidth="1"/>
    <col min="13062" max="13062" width="10.28515625" style="68" customWidth="1"/>
    <col min="13063" max="13063" width="14.28515625" style="68" customWidth="1"/>
    <col min="13064" max="13065" width="14.42578125" style="68" customWidth="1"/>
    <col min="13066" max="13066" width="16.5703125" style="68" customWidth="1"/>
    <col min="13067" max="13311" width="9.140625" style="68" customWidth="1"/>
    <col min="13312" max="13312" width="17.140625" style="68"/>
    <col min="13313" max="13313" width="4.140625" style="68" customWidth="1"/>
    <col min="13314" max="13314" width="25.140625" style="68" customWidth="1"/>
    <col min="13315" max="13315" width="7.140625" style="68" customWidth="1"/>
    <col min="13316" max="13316" width="8" style="68" customWidth="1"/>
    <col min="13317" max="13317" width="11.5703125" style="68" customWidth="1"/>
    <col min="13318" max="13318" width="10.28515625" style="68" customWidth="1"/>
    <col min="13319" max="13319" width="14.28515625" style="68" customWidth="1"/>
    <col min="13320" max="13321" width="14.42578125" style="68" customWidth="1"/>
    <col min="13322" max="13322" width="16.5703125" style="68" customWidth="1"/>
    <col min="13323" max="13567" width="9.140625" style="68" customWidth="1"/>
    <col min="13568" max="13568" width="17.140625" style="68"/>
    <col min="13569" max="13569" width="4.140625" style="68" customWidth="1"/>
    <col min="13570" max="13570" width="25.140625" style="68" customWidth="1"/>
    <col min="13571" max="13571" width="7.140625" style="68" customWidth="1"/>
    <col min="13572" max="13572" width="8" style="68" customWidth="1"/>
    <col min="13573" max="13573" width="11.5703125" style="68" customWidth="1"/>
    <col min="13574" max="13574" width="10.28515625" style="68" customWidth="1"/>
    <col min="13575" max="13575" width="14.28515625" style="68" customWidth="1"/>
    <col min="13576" max="13577" width="14.42578125" style="68" customWidth="1"/>
    <col min="13578" max="13578" width="16.5703125" style="68" customWidth="1"/>
    <col min="13579" max="13823" width="9.140625" style="68" customWidth="1"/>
    <col min="13824" max="13824" width="17.140625" style="68"/>
    <col min="13825" max="13825" width="4.140625" style="68" customWidth="1"/>
    <col min="13826" max="13826" width="25.140625" style="68" customWidth="1"/>
    <col min="13827" max="13827" width="7.140625" style="68" customWidth="1"/>
    <col min="13828" max="13828" width="8" style="68" customWidth="1"/>
    <col min="13829" max="13829" width="11.5703125" style="68" customWidth="1"/>
    <col min="13830" max="13830" width="10.28515625" style="68" customWidth="1"/>
    <col min="13831" max="13831" width="14.28515625" style="68" customWidth="1"/>
    <col min="13832" max="13833" width="14.42578125" style="68" customWidth="1"/>
    <col min="13834" max="13834" width="16.5703125" style="68" customWidth="1"/>
    <col min="13835" max="14079" width="9.140625" style="68" customWidth="1"/>
    <col min="14080" max="14080" width="17.140625" style="68"/>
    <col min="14081" max="14081" width="4.140625" style="68" customWidth="1"/>
    <col min="14082" max="14082" width="25.140625" style="68" customWidth="1"/>
    <col min="14083" max="14083" width="7.140625" style="68" customWidth="1"/>
    <col min="14084" max="14084" width="8" style="68" customWidth="1"/>
    <col min="14085" max="14085" width="11.5703125" style="68" customWidth="1"/>
    <col min="14086" max="14086" width="10.28515625" style="68" customWidth="1"/>
    <col min="14087" max="14087" width="14.28515625" style="68" customWidth="1"/>
    <col min="14088" max="14089" width="14.42578125" style="68" customWidth="1"/>
    <col min="14090" max="14090" width="16.5703125" style="68" customWidth="1"/>
    <col min="14091" max="14335" width="9.140625" style="68" customWidth="1"/>
    <col min="14336" max="14336" width="17.140625" style="68"/>
    <col min="14337" max="14337" width="4.140625" style="68" customWidth="1"/>
    <col min="14338" max="14338" width="25.140625" style="68" customWidth="1"/>
    <col min="14339" max="14339" width="7.140625" style="68" customWidth="1"/>
    <col min="14340" max="14340" width="8" style="68" customWidth="1"/>
    <col min="14341" max="14341" width="11.5703125" style="68" customWidth="1"/>
    <col min="14342" max="14342" width="10.28515625" style="68" customWidth="1"/>
    <col min="14343" max="14343" width="14.28515625" style="68" customWidth="1"/>
    <col min="14344" max="14345" width="14.42578125" style="68" customWidth="1"/>
    <col min="14346" max="14346" width="16.5703125" style="68" customWidth="1"/>
    <col min="14347" max="14591" width="9.140625" style="68" customWidth="1"/>
    <col min="14592" max="14592" width="17.140625" style="68"/>
    <col min="14593" max="14593" width="4.140625" style="68" customWidth="1"/>
    <col min="14594" max="14594" width="25.140625" style="68" customWidth="1"/>
    <col min="14595" max="14595" width="7.140625" style="68" customWidth="1"/>
    <col min="14596" max="14596" width="8" style="68" customWidth="1"/>
    <col min="14597" max="14597" width="11.5703125" style="68" customWidth="1"/>
    <col min="14598" max="14598" width="10.28515625" style="68" customWidth="1"/>
    <col min="14599" max="14599" width="14.28515625" style="68" customWidth="1"/>
    <col min="14600" max="14601" width="14.42578125" style="68" customWidth="1"/>
    <col min="14602" max="14602" width="16.5703125" style="68" customWidth="1"/>
    <col min="14603" max="14847" width="9.140625" style="68" customWidth="1"/>
    <col min="14848" max="14848" width="17.140625" style="68"/>
    <col min="14849" max="14849" width="4.140625" style="68" customWidth="1"/>
    <col min="14850" max="14850" width="25.140625" style="68" customWidth="1"/>
    <col min="14851" max="14851" width="7.140625" style="68" customWidth="1"/>
    <col min="14852" max="14852" width="8" style="68" customWidth="1"/>
    <col min="14853" max="14853" width="11.5703125" style="68" customWidth="1"/>
    <col min="14854" max="14854" width="10.28515625" style="68" customWidth="1"/>
    <col min="14855" max="14855" width="14.28515625" style="68" customWidth="1"/>
    <col min="14856" max="14857" width="14.42578125" style="68" customWidth="1"/>
    <col min="14858" max="14858" width="16.5703125" style="68" customWidth="1"/>
    <col min="14859" max="15103" width="9.140625" style="68" customWidth="1"/>
    <col min="15104" max="15104" width="17.140625" style="68"/>
    <col min="15105" max="15105" width="4.140625" style="68" customWidth="1"/>
    <col min="15106" max="15106" width="25.140625" style="68" customWidth="1"/>
    <col min="15107" max="15107" width="7.140625" style="68" customWidth="1"/>
    <col min="15108" max="15108" width="8" style="68" customWidth="1"/>
    <col min="15109" max="15109" width="11.5703125" style="68" customWidth="1"/>
    <col min="15110" max="15110" width="10.28515625" style="68" customWidth="1"/>
    <col min="15111" max="15111" width="14.28515625" style="68" customWidth="1"/>
    <col min="15112" max="15113" width="14.42578125" style="68" customWidth="1"/>
    <col min="15114" max="15114" width="16.5703125" style="68" customWidth="1"/>
    <col min="15115" max="15359" width="9.140625" style="68" customWidth="1"/>
    <col min="15360" max="15360" width="17.140625" style="68"/>
    <col min="15361" max="15361" width="4.140625" style="68" customWidth="1"/>
    <col min="15362" max="15362" width="25.140625" style="68" customWidth="1"/>
    <col min="15363" max="15363" width="7.140625" style="68" customWidth="1"/>
    <col min="15364" max="15364" width="8" style="68" customWidth="1"/>
    <col min="15365" max="15365" width="11.5703125" style="68" customWidth="1"/>
    <col min="15366" max="15366" width="10.28515625" style="68" customWidth="1"/>
    <col min="15367" max="15367" width="14.28515625" style="68" customWidth="1"/>
    <col min="15368" max="15369" width="14.42578125" style="68" customWidth="1"/>
    <col min="15370" max="15370" width="16.5703125" style="68" customWidth="1"/>
    <col min="15371" max="15615" width="9.140625" style="68" customWidth="1"/>
    <col min="15616" max="15616" width="17.140625" style="68"/>
    <col min="15617" max="15617" width="4.140625" style="68" customWidth="1"/>
    <col min="15618" max="15618" width="25.140625" style="68" customWidth="1"/>
    <col min="15619" max="15619" width="7.140625" style="68" customWidth="1"/>
    <col min="15620" max="15620" width="8" style="68" customWidth="1"/>
    <col min="15621" max="15621" width="11.5703125" style="68" customWidth="1"/>
    <col min="15622" max="15622" width="10.28515625" style="68" customWidth="1"/>
    <col min="15623" max="15623" width="14.28515625" style="68" customWidth="1"/>
    <col min="15624" max="15625" width="14.42578125" style="68" customWidth="1"/>
    <col min="15626" max="15626" width="16.5703125" style="68" customWidth="1"/>
    <col min="15627" max="15871" width="9.140625" style="68" customWidth="1"/>
    <col min="15872" max="15872" width="17.140625" style="68"/>
    <col min="15873" max="15873" width="4.140625" style="68" customWidth="1"/>
    <col min="15874" max="15874" width="25.140625" style="68" customWidth="1"/>
    <col min="15875" max="15875" width="7.140625" style="68" customWidth="1"/>
    <col min="15876" max="15876" width="8" style="68" customWidth="1"/>
    <col min="15877" max="15877" width="11.5703125" style="68" customWidth="1"/>
    <col min="15878" max="15878" width="10.28515625" style="68" customWidth="1"/>
    <col min="15879" max="15879" width="14.28515625" style="68" customWidth="1"/>
    <col min="15880" max="15881" width="14.42578125" style="68" customWidth="1"/>
    <col min="15882" max="15882" width="16.5703125" style="68" customWidth="1"/>
    <col min="15883" max="16127" width="9.140625" style="68" customWidth="1"/>
    <col min="16128" max="16128" width="17.140625" style="68"/>
    <col min="16129" max="16129" width="4.140625" style="68" customWidth="1"/>
    <col min="16130" max="16130" width="25.140625" style="68" customWidth="1"/>
    <col min="16131" max="16131" width="7.140625" style="68" customWidth="1"/>
    <col min="16132" max="16132" width="8" style="68" customWidth="1"/>
    <col min="16133" max="16133" width="11.5703125" style="68" customWidth="1"/>
    <col min="16134" max="16134" width="10.28515625" style="68" customWidth="1"/>
    <col min="16135" max="16135" width="14.28515625" style="68" customWidth="1"/>
    <col min="16136" max="16137" width="14.42578125" style="68" customWidth="1"/>
    <col min="16138" max="16138" width="16.5703125" style="68" customWidth="1"/>
    <col min="16139" max="16383" width="9.140625" style="68" customWidth="1"/>
    <col min="16384" max="16384" width="17.140625" style="68"/>
  </cols>
  <sheetData>
    <row r="1" spans="1:256" x14ac:dyDescent="0.2">
      <c r="G1" s="565" t="s">
        <v>471</v>
      </c>
      <c r="H1" s="565"/>
      <c r="I1" s="565"/>
      <c r="J1" s="565"/>
    </row>
    <row r="2" spans="1:256" x14ac:dyDescent="0.2">
      <c r="G2" s="565"/>
      <c r="H2" s="565"/>
      <c r="I2" s="565"/>
      <c r="J2" s="565"/>
    </row>
    <row r="3" spans="1:256" x14ac:dyDescent="0.2">
      <c r="J3" s="67"/>
    </row>
    <row r="4" spans="1:256" ht="15.75" x14ac:dyDescent="0.2">
      <c r="A4" s="566" t="s">
        <v>130</v>
      </c>
      <c r="B4" s="566"/>
      <c r="C4" s="566"/>
      <c r="D4" s="566"/>
      <c r="E4" s="566"/>
      <c r="F4" s="566"/>
      <c r="G4" s="566"/>
      <c r="H4" s="566"/>
      <c r="I4" s="566"/>
      <c r="J4" s="566"/>
    </row>
    <row r="5" spans="1:256" ht="15" x14ac:dyDescent="0.2">
      <c r="A5" s="567" t="s">
        <v>435</v>
      </c>
      <c r="B5" s="567"/>
      <c r="C5" s="567"/>
      <c r="D5" s="567"/>
      <c r="E5" s="567"/>
      <c r="F5" s="567"/>
      <c r="G5" s="567"/>
      <c r="H5" s="567"/>
      <c r="I5" s="567"/>
      <c r="J5" s="567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  <c r="GW5" s="69"/>
      <c r="GX5" s="69"/>
      <c r="GY5" s="69"/>
      <c r="GZ5" s="69"/>
      <c r="HA5" s="69"/>
      <c r="HB5" s="69"/>
      <c r="HC5" s="69"/>
      <c r="HD5" s="69"/>
      <c r="HE5" s="69"/>
      <c r="HF5" s="69"/>
      <c r="HG5" s="69"/>
      <c r="HH5" s="69"/>
      <c r="HI5" s="69"/>
      <c r="HJ5" s="69"/>
      <c r="HK5" s="69"/>
      <c r="HL5" s="69"/>
      <c r="HM5" s="69"/>
      <c r="HN5" s="69"/>
      <c r="HO5" s="69"/>
      <c r="HP5" s="69"/>
      <c r="HQ5" s="69"/>
      <c r="HR5" s="69"/>
      <c r="HS5" s="69"/>
      <c r="HT5" s="69"/>
      <c r="HU5" s="69"/>
      <c r="HV5" s="69"/>
      <c r="HW5" s="69"/>
      <c r="HX5" s="69"/>
      <c r="HY5" s="69"/>
      <c r="HZ5" s="69"/>
      <c r="IA5" s="69"/>
      <c r="IB5" s="69"/>
      <c r="IC5" s="69"/>
      <c r="ID5" s="69"/>
      <c r="IE5" s="69"/>
      <c r="IF5" s="69"/>
      <c r="IG5" s="69"/>
      <c r="IH5" s="69"/>
      <c r="II5" s="69"/>
      <c r="IJ5" s="69"/>
      <c r="IK5" s="69"/>
      <c r="IL5" s="69"/>
      <c r="IM5" s="69"/>
      <c r="IN5" s="69"/>
      <c r="IO5" s="69"/>
      <c r="IP5" s="69"/>
      <c r="IQ5" s="69"/>
      <c r="IR5" s="69"/>
      <c r="IS5" s="69"/>
      <c r="IT5" s="69"/>
      <c r="IU5" s="69"/>
      <c r="IV5" s="69"/>
    </row>
    <row r="6" spans="1:256" ht="15" x14ac:dyDescent="0.2">
      <c r="A6" s="567" t="s">
        <v>449</v>
      </c>
      <c r="B6" s="567"/>
      <c r="C6" s="567"/>
      <c r="D6" s="567"/>
      <c r="E6" s="567"/>
      <c r="F6" s="567"/>
      <c r="G6" s="567"/>
      <c r="H6" s="567"/>
      <c r="I6" s="567"/>
      <c r="J6" s="567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69"/>
      <c r="GX6" s="69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69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69"/>
      <c r="HW6" s="69"/>
      <c r="HX6" s="69"/>
      <c r="HY6" s="69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  <c r="IU6" s="69"/>
      <c r="IV6" s="69"/>
    </row>
    <row r="7" spans="1:256" ht="19.5" thickBot="1" x14ac:dyDescent="0.25">
      <c r="A7" s="396" t="s">
        <v>450</v>
      </c>
      <c r="C7" s="71"/>
      <c r="D7" s="71"/>
      <c r="E7" s="71"/>
      <c r="F7" s="70"/>
      <c r="G7" s="72"/>
      <c r="H7" s="72"/>
      <c r="I7" s="72"/>
      <c r="J7" s="73" t="s">
        <v>131</v>
      </c>
    </row>
    <row r="8" spans="1:256" ht="13.5" customHeight="1" thickBot="1" x14ac:dyDescent="0.25">
      <c r="A8" s="568" t="s">
        <v>15</v>
      </c>
      <c r="B8" s="552" t="s">
        <v>132</v>
      </c>
      <c r="C8" s="552" t="s">
        <v>133</v>
      </c>
      <c r="D8" s="552" t="s">
        <v>451</v>
      </c>
      <c r="E8" s="570" t="s">
        <v>134</v>
      </c>
      <c r="F8" s="572" t="s">
        <v>135</v>
      </c>
      <c r="G8" s="549" t="s">
        <v>452</v>
      </c>
      <c r="H8" s="550"/>
      <c r="I8" s="551"/>
      <c r="J8" s="552" t="s">
        <v>453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</row>
    <row r="9" spans="1:256" ht="66" customHeight="1" thickBot="1" x14ac:dyDescent="0.25">
      <c r="A9" s="569"/>
      <c r="B9" s="553"/>
      <c r="C9" s="553"/>
      <c r="D9" s="553"/>
      <c r="E9" s="571"/>
      <c r="F9" s="573"/>
      <c r="G9" s="75" t="s">
        <v>454</v>
      </c>
      <c r="H9" s="75" t="s">
        <v>455</v>
      </c>
      <c r="I9" s="75" t="s">
        <v>456</v>
      </c>
      <c r="J9" s="553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11.25" customHeight="1" thickBot="1" x14ac:dyDescent="0.25">
      <c r="A10" s="397">
        <v>1</v>
      </c>
      <c r="B10" s="398">
        <v>2</v>
      </c>
      <c r="C10" s="399">
        <v>3</v>
      </c>
      <c r="D10" s="400">
        <v>4</v>
      </c>
      <c r="E10" s="398">
        <v>5</v>
      </c>
      <c r="F10" s="401">
        <v>6</v>
      </c>
      <c r="G10" s="398">
        <v>7</v>
      </c>
      <c r="H10" s="402">
        <v>8</v>
      </c>
      <c r="I10" s="402">
        <v>9</v>
      </c>
      <c r="J10" s="403">
        <v>10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</row>
    <row r="11" spans="1:256" ht="18" customHeight="1" thickBot="1" x14ac:dyDescent="0.25">
      <c r="A11" s="554" t="s">
        <v>457</v>
      </c>
      <c r="B11" s="555"/>
      <c r="C11" s="555"/>
      <c r="D11" s="555"/>
      <c r="E11" s="555"/>
      <c r="F11" s="555"/>
      <c r="G11" s="555"/>
      <c r="H11" s="555"/>
      <c r="I11" s="555"/>
      <c r="J11" s="556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  <c r="IV11" s="77"/>
    </row>
    <row r="12" spans="1:256" ht="16.5" customHeight="1" x14ac:dyDescent="0.2">
      <c r="A12" s="557">
        <v>1</v>
      </c>
      <c r="B12" s="78"/>
      <c r="C12" s="79">
        <v>1</v>
      </c>
      <c r="D12" s="559">
        <v>1</v>
      </c>
      <c r="E12" s="80"/>
      <c r="F12" s="81"/>
      <c r="G12" s="82"/>
      <c r="H12" s="83"/>
      <c r="I12" s="83">
        <f>G12-H12</f>
        <v>0</v>
      </c>
      <c r="J12" s="84">
        <f>I12*F12</f>
        <v>0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5"/>
      <c r="ED12" s="85"/>
      <c r="EE12" s="85"/>
      <c r="EF12" s="85"/>
      <c r="EG12" s="85"/>
      <c r="EH12" s="85"/>
      <c r="EI12" s="85"/>
      <c r="EJ12" s="85"/>
      <c r="EK12" s="85"/>
      <c r="EL12" s="85"/>
      <c r="EM12" s="85"/>
      <c r="EN12" s="85"/>
      <c r="EO12" s="85"/>
      <c r="EP12" s="85"/>
      <c r="EQ12" s="85"/>
      <c r="ER12" s="85"/>
      <c r="ES12" s="85"/>
      <c r="ET12" s="85"/>
      <c r="EU12" s="85"/>
      <c r="EV12" s="85"/>
      <c r="EW12" s="85"/>
      <c r="EX12" s="85"/>
      <c r="EY12" s="85"/>
      <c r="EZ12" s="85"/>
      <c r="FA12" s="85"/>
      <c r="FB12" s="85"/>
      <c r="FC12" s="85"/>
      <c r="FD12" s="85"/>
      <c r="FE12" s="85"/>
      <c r="FF12" s="85"/>
      <c r="FG12" s="85"/>
      <c r="FH12" s="85"/>
      <c r="FI12" s="85"/>
      <c r="FJ12" s="85"/>
      <c r="FK12" s="85"/>
      <c r="FL12" s="85"/>
      <c r="FM12" s="85"/>
      <c r="FN12" s="85"/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  <c r="GA12" s="85"/>
      <c r="GB12" s="85"/>
      <c r="GC12" s="85"/>
      <c r="GD12" s="85"/>
      <c r="GE12" s="85"/>
      <c r="GF12" s="85"/>
      <c r="GG12" s="85"/>
      <c r="GH12" s="85"/>
      <c r="GI12" s="85"/>
      <c r="GJ12" s="85"/>
      <c r="GK12" s="85"/>
      <c r="GL12" s="85"/>
      <c r="GM12" s="85"/>
      <c r="GN12" s="85"/>
      <c r="GO12" s="85"/>
      <c r="GP12" s="85"/>
      <c r="GQ12" s="85"/>
      <c r="GR12" s="85"/>
      <c r="GS12" s="85"/>
      <c r="GT12" s="85"/>
      <c r="GU12" s="85"/>
      <c r="GV12" s="85"/>
      <c r="GW12" s="85"/>
      <c r="GX12" s="85"/>
      <c r="GY12" s="85"/>
      <c r="GZ12" s="85"/>
      <c r="HA12" s="85"/>
      <c r="HB12" s="85"/>
      <c r="HC12" s="85"/>
      <c r="HD12" s="85"/>
      <c r="HE12" s="85"/>
      <c r="HF12" s="85"/>
      <c r="HG12" s="85"/>
      <c r="HH12" s="85"/>
      <c r="HI12" s="85"/>
      <c r="HJ12" s="85"/>
      <c r="HK12" s="85"/>
      <c r="HL12" s="85"/>
      <c r="HM12" s="85"/>
      <c r="HN12" s="85"/>
      <c r="HO12" s="85"/>
      <c r="HP12" s="85"/>
      <c r="HQ12" s="85"/>
      <c r="HR12" s="85"/>
      <c r="HS12" s="85"/>
      <c r="HT12" s="85"/>
      <c r="HU12" s="85"/>
      <c r="HV12" s="85"/>
      <c r="HW12" s="85"/>
      <c r="HX12" s="85"/>
      <c r="HY12" s="85"/>
      <c r="HZ12" s="85"/>
      <c r="IA12" s="85"/>
      <c r="IB12" s="85"/>
      <c r="IC12" s="85"/>
      <c r="ID12" s="85"/>
      <c r="IE12" s="85"/>
      <c r="IF12" s="85"/>
      <c r="IG12" s="85"/>
      <c r="IH12" s="85"/>
      <c r="II12" s="85"/>
      <c r="IJ12" s="85"/>
      <c r="IK12" s="85"/>
      <c r="IL12" s="85"/>
      <c r="IM12" s="85"/>
      <c r="IN12" s="85"/>
      <c r="IO12" s="85"/>
      <c r="IP12" s="85"/>
      <c r="IQ12" s="85"/>
      <c r="IR12" s="85"/>
      <c r="IS12" s="85"/>
      <c r="IT12" s="85"/>
      <c r="IU12" s="85"/>
      <c r="IV12" s="85"/>
    </row>
    <row r="13" spans="1:256" ht="16.5" customHeight="1" x14ac:dyDescent="0.2">
      <c r="A13" s="557"/>
      <c r="B13" s="86"/>
      <c r="C13" s="87">
        <v>2</v>
      </c>
      <c r="D13" s="560"/>
      <c r="E13" s="88"/>
      <c r="F13" s="89"/>
      <c r="G13" s="404"/>
      <c r="H13" s="83">
        <v>0</v>
      </c>
      <c r="I13" s="83">
        <f>G13-H13</f>
        <v>0</v>
      </c>
      <c r="J13" s="84">
        <f>I13*F13</f>
        <v>0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5"/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5"/>
      <c r="FH13" s="85"/>
      <c r="FI13" s="85"/>
      <c r="FJ13" s="85"/>
      <c r="FK13" s="85"/>
      <c r="FL13" s="85"/>
      <c r="FM13" s="85"/>
      <c r="FN13" s="85"/>
      <c r="FO13" s="85"/>
      <c r="FP13" s="85"/>
      <c r="FQ13" s="85"/>
      <c r="FR13" s="85"/>
      <c r="FS13" s="85"/>
      <c r="FT13" s="85"/>
      <c r="FU13" s="85"/>
      <c r="FV13" s="85"/>
      <c r="FW13" s="85"/>
      <c r="FX13" s="85"/>
      <c r="FY13" s="85"/>
      <c r="FZ13" s="85"/>
      <c r="GA13" s="85"/>
      <c r="GB13" s="85"/>
      <c r="GC13" s="85"/>
      <c r="GD13" s="85"/>
      <c r="GE13" s="85"/>
      <c r="GF13" s="85"/>
      <c r="GG13" s="85"/>
      <c r="GH13" s="85"/>
      <c r="GI13" s="85"/>
      <c r="GJ13" s="85"/>
      <c r="GK13" s="85"/>
      <c r="GL13" s="85"/>
      <c r="GM13" s="85"/>
      <c r="GN13" s="85"/>
      <c r="GO13" s="85"/>
      <c r="GP13" s="85"/>
      <c r="GQ13" s="85"/>
      <c r="GR13" s="85"/>
      <c r="GS13" s="85"/>
      <c r="GT13" s="85"/>
      <c r="GU13" s="85"/>
      <c r="GV13" s="85"/>
      <c r="GW13" s="85"/>
      <c r="GX13" s="85"/>
      <c r="GY13" s="85"/>
      <c r="GZ13" s="85"/>
      <c r="HA13" s="85"/>
      <c r="HB13" s="85"/>
      <c r="HC13" s="85"/>
      <c r="HD13" s="85"/>
      <c r="HE13" s="85"/>
      <c r="HF13" s="85"/>
      <c r="HG13" s="85"/>
      <c r="HH13" s="85"/>
      <c r="HI13" s="85"/>
      <c r="HJ13" s="85"/>
      <c r="HK13" s="85"/>
      <c r="HL13" s="85"/>
      <c r="HM13" s="85"/>
      <c r="HN13" s="85"/>
      <c r="HO13" s="85"/>
      <c r="HP13" s="85"/>
      <c r="HQ13" s="85"/>
      <c r="HR13" s="85"/>
      <c r="HS13" s="85"/>
      <c r="HT13" s="85"/>
      <c r="HU13" s="85"/>
      <c r="HV13" s="85"/>
      <c r="HW13" s="85"/>
      <c r="HX13" s="85"/>
      <c r="HY13" s="85"/>
      <c r="HZ13" s="85"/>
      <c r="IA13" s="85"/>
      <c r="IB13" s="85"/>
      <c r="IC13" s="85"/>
      <c r="ID13" s="85"/>
      <c r="IE13" s="85"/>
      <c r="IF13" s="85"/>
      <c r="IG13" s="85"/>
      <c r="IH13" s="85"/>
      <c r="II13" s="85"/>
      <c r="IJ13" s="85"/>
      <c r="IK13" s="85"/>
      <c r="IL13" s="85"/>
      <c r="IM13" s="85"/>
      <c r="IN13" s="85"/>
      <c r="IO13" s="85"/>
      <c r="IP13" s="85"/>
      <c r="IQ13" s="85"/>
      <c r="IR13" s="85"/>
      <c r="IS13" s="85"/>
      <c r="IT13" s="85"/>
      <c r="IU13" s="85"/>
      <c r="IV13" s="85"/>
    </row>
    <row r="14" spans="1:256" ht="18" customHeight="1" thickBot="1" x14ac:dyDescent="0.25">
      <c r="A14" s="558"/>
      <c r="B14" s="90"/>
      <c r="C14" s="91">
        <v>3</v>
      </c>
      <c r="D14" s="561"/>
      <c r="E14" s="92"/>
      <c r="F14" s="93"/>
      <c r="G14" s="405"/>
      <c r="H14" s="83"/>
      <c r="I14" s="83">
        <f>G14-H14</f>
        <v>0</v>
      </c>
      <c r="J14" s="84">
        <f>F14*G14</f>
        <v>0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</row>
    <row r="15" spans="1:256" ht="13.5" thickBot="1" x14ac:dyDescent="0.25">
      <c r="A15" s="94"/>
      <c r="B15" s="406" t="s">
        <v>458</v>
      </c>
      <c r="C15" s="407"/>
      <c r="D15" s="407"/>
      <c r="E15" s="408"/>
      <c r="F15" s="409"/>
      <c r="G15" s="410"/>
      <c r="H15" s="411"/>
      <c r="I15" s="412"/>
      <c r="J15" s="413">
        <f>J12+J13</f>
        <v>0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</row>
    <row r="16" spans="1:256" ht="15.75" customHeight="1" thickBot="1" x14ac:dyDescent="0.25">
      <c r="A16" s="562" t="s">
        <v>459</v>
      </c>
      <c r="B16" s="563"/>
      <c r="C16" s="563"/>
      <c r="D16" s="563"/>
      <c r="E16" s="563"/>
      <c r="F16" s="563"/>
      <c r="G16" s="563"/>
      <c r="H16" s="563"/>
      <c r="I16" s="563"/>
      <c r="J16" s="564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</row>
    <row r="17" spans="1:256" x14ac:dyDescent="0.2">
      <c r="A17" s="557">
        <v>2</v>
      </c>
      <c r="B17" s="78"/>
      <c r="C17" s="79">
        <v>1</v>
      </c>
      <c r="D17" s="559">
        <v>1</v>
      </c>
      <c r="E17" s="105"/>
      <c r="F17" s="81"/>
      <c r="G17" s="414"/>
      <c r="H17" s="415"/>
      <c r="I17" s="415">
        <f>G17-H17</f>
        <v>0</v>
      </c>
      <c r="J17" s="84">
        <f>I17*F17</f>
        <v>0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  <c r="FF17" s="85"/>
      <c r="FG17" s="85"/>
      <c r="FH17" s="85"/>
      <c r="FI17" s="85"/>
      <c r="FJ17" s="85"/>
      <c r="FK17" s="85"/>
      <c r="FL17" s="85"/>
      <c r="FM17" s="85"/>
      <c r="FN17" s="85"/>
      <c r="FO17" s="85"/>
      <c r="FP17" s="85"/>
      <c r="FQ17" s="85"/>
      <c r="FR17" s="85"/>
      <c r="FS17" s="85"/>
      <c r="FT17" s="85"/>
      <c r="FU17" s="85"/>
      <c r="FV17" s="85"/>
      <c r="FW17" s="85"/>
      <c r="FX17" s="85"/>
      <c r="FY17" s="85"/>
      <c r="FZ17" s="85"/>
      <c r="GA17" s="85"/>
      <c r="GB17" s="85"/>
      <c r="GC17" s="85"/>
      <c r="GD17" s="85"/>
      <c r="GE17" s="85"/>
      <c r="GF17" s="85"/>
      <c r="GG17" s="85"/>
      <c r="GH17" s="85"/>
      <c r="GI17" s="85"/>
      <c r="GJ17" s="85"/>
      <c r="GK17" s="85"/>
      <c r="GL17" s="85"/>
      <c r="GM17" s="85"/>
      <c r="GN17" s="85"/>
      <c r="GO17" s="85"/>
      <c r="GP17" s="85"/>
      <c r="GQ17" s="85"/>
      <c r="GR17" s="85"/>
      <c r="GS17" s="85"/>
      <c r="GT17" s="85"/>
      <c r="GU17" s="85"/>
      <c r="GV17" s="85"/>
      <c r="GW17" s="85"/>
      <c r="GX17" s="85"/>
      <c r="GY17" s="85"/>
      <c r="GZ17" s="85"/>
      <c r="HA17" s="85"/>
      <c r="HB17" s="85"/>
      <c r="HC17" s="85"/>
      <c r="HD17" s="85"/>
      <c r="HE17" s="85"/>
      <c r="HF17" s="85"/>
      <c r="HG17" s="85"/>
      <c r="HH17" s="85"/>
      <c r="HI17" s="85"/>
      <c r="HJ17" s="85"/>
      <c r="HK17" s="85"/>
      <c r="HL17" s="85"/>
      <c r="HM17" s="85"/>
      <c r="HN17" s="85"/>
      <c r="HO17" s="85"/>
      <c r="HP17" s="85"/>
      <c r="HQ17" s="85"/>
      <c r="HR17" s="85"/>
      <c r="HS17" s="85"/>
      <c r="HT17" s="85"/>
      <c r="HU17" s="85"/>
      <c r="HV17" s="85"/>
      <c r="HW17" s="85"/>
      <c r="HX17" s="85"/>
      <c r="HY17" s="85"/>
      <c r="HZ17" s="85"/>
      <c r="IA17" s="85"/>
      <c r="IB17" s="85"/>
      <c r="IC17" s="85"/>
      <c r="ID17" s="85"/>
      <c r="IE17" s="85"/>
      <c r="IF17" s="85"/>
      <c r="IG17" s="85"/>
      <c r="IH17" s="85"/>
      <c r="II17" s="85"/>
      <c r="IJ17" s="85"/>
      <c r="IK17" s="85"/>
      <c r="IL17" s="85"/>
      <c r="IM17" s="85"/>
      <c r="IN17" s="85"/>
      <c r="IO17" s="85"/>
      <c r="IP17" s="85"/>
      <c r="IQ17" s="85"/>
      <c r="IR17" s="85"/>
      <c r="IS17" s="85"/>
      <c r="IT17" s="85"/>
      <c r="IU17" s="85"/>
      <c r="IV17" s="85"/>
    </row>
    <row r="18" spans="1:256" x14ac:dyDescent="0.2">
      <c r="A18" s="557"/>
      <c r="B18" s="86"/>
      <c r="C18" s="87">
        <v>2</v>
      </c>
      <c r="D18" s="560"/>
      <c r="E18" s="100"/>
      <c r="F18" s="89"/>
      <c r="G18" s="404"/>
      <c r="H18" s="416"/>
      <c r="I18" s="415">
        <f>G18-H18</f>
        <v>0</v>
      </c>
      <c r="J18" s="84">
        <f>I18*F18</f>
        <v>0</v>
      </c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  <c r="IE18" s="85"/>
      <c r="IF18" s="85"/>
      <c r="IG18" s="85"/>
      <c r="IH18" s="85"/>
      <c r="II18" s="85"/>
      <c r="IJ18" s="85"/>
      <c r="IK18" s="85"/>
      <c r="IL18" s="85"/>
      <c r="IM18" s="85"/>
      <c r="IN18" s="85"/>
      <c r="IO18" s="85"/>
      <c r="IP18" s="85"/>
      <c r="IQ18" s="85"/>
      <c r="IR18" s="85"/>
      <c r="IS18" s="85"/>
      <c r="IT18" s="85"/>
      <c r="IU18" s="85"/>
      <c r="IV18" s="85"/>
    </row>
    <row r="19" spans="1:256" ht="13.5" thickBot="1" x14ac:dyDescent="0.25">
      <c r="A19" s="557"/>
      <c r="B19" s="101"/>
      <c r="C19" s="102">
        <v>3</v>
      </c>
      <c r="D19" s="561"/>
      <c r="E19" s="103"/>
      <c r="F19" s="122"/>
      <c r="G19" s="417"/>
      <c r="H19" s="418"/>
      <c r="I19" s="415">
        <f>G19-H19</f>
        <v>0</v>
      </c>
      <c r="J19" s="84">
        <f>I19*F19</f>
        <v>0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  <c r="IG19" s="85"/>
      <c r="IH19" s="85"/>
      <c r="II19" s="85"/>
      <c r="IJ19" s="85"/>
      <c r="IK19" s="85"/>
      <c r="IL19" s="85"/>
      <c r="IM19" s="85"/>
      <c r="IN19" s="85"/>
      <c r="IO19" s="85"/>
      <c r="IP19" s="85"/>
      <c r="IQ19" s="85"/>
      <c r="IR19" s="85"/>
      <c r="IS19" s="85"/>
      <c r="IT19" s="85"/>
      <c r="IU19" s="85"/>
      <c r="IV19" s="85"/>
    </row>
    <row r="20" spans="1:256" ht="13.5" thickBot="1" x14ac:dyDescent="0.25">
      <c r="A20" s="104"/>
      <c r="B20" s="95" t="s">
        <v>458</v>
      </c>
      <c r="C20" s="96"/>
      <c r="D20" s="96"/>
      <c r="E20" s="97"/>
      <c r="F20" s="98"/>
      <c r="G20" s="98"/>
      <c r="H20" s="99"/>
      <c r="I20" s="419"/>
      <c r="J20" s="121">
        <f>SUM(J17:J19)</f>
        <v>0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5"/>
      <c r="EZ20" s="85"/>
      <c r="FA20" s="85"/>
      <c r="FB20" s="85"/>
      <c r="FC20" s="85"/>
      <c r="FD20" s="85"/>
      <c r="FE20" s="85"/>
      <c r="FF20" s="85"/>
      <c r="FG20" s="85"/>
      <c r="FH20" s="85"/>
      <c r="FI20" s="85"/>
      <c r="FJ20" s="85"/>
      <c r="FK20" s="85"/>
      <c r="FL20" s="85"/>
      <c r="FM20" s="85"/>
      <c r="FN20" s="85"/>
      <c r="FO20" s="85"/>
      <c r="FP20" s="85"/>
      <c r="FQ20" s="85"/>
      <c r="FR20" s="85"/>
      <c r="FS20" s="85"/>
      <c r="FT20" s="85"/>
      <c r="FU20" s="85"/>
      <c r="FV20" s="85"/>
      <c r="FW20" s="85"/>
      <c r="FX20" s="85"/>
      <c r="FY20" s="85"/>
      <c r="FZ20" s="85"/>
      <c r="GA20" s="85"/>
      <c r="GB20" s="85"/>
      <c r="GC20" s="85"/>
      <c r="GD20" s="85"/>
      <c r="GE20" s="85"/>
      <c r="GF20" s="85"/>
      <c r="GG20" s="85"/>
      <c r="GH20" s="85"/>
      <c r="GI20" s="85"/>
      <c r="GJ20" s="85"/>
      <c r="GK20" s="85"/>
      <c r="GL20" s="85"/>
      <c r="GM20" s="85"/>
      <c r="GN20" s="85"/>
      <c r="GO20" s="85"/>
      <c r="GP20" s="85"/>
      <c r="GQ20" s="85"/>
      <c r="GR20" s="85"/>
      <c r="GS20" s="85"/>
      <c r="GT20" s="85"/>
      <c r="GU20" s="85"/>
      <c r="GV20" s="85"/>
      <c r="GW20" s="85"/>
      <c r="GX20" s="85"/>
      <c r="GY20" s="85"/>
      <c r="GZ20" s="85"/>
      <c r="HA20" s="85"/>
      <c r="HB20" s="85"/>
      <c r="HC20" s="85"/>
      <c r="HD20" s="85"/>
      <c r="HE20" s="85"/>
      <c r="HF20" s="85"/>
      <c r="HG20" s="85"/>
      <c r="HH20" s="85"/>
      <c r="HI20" s="85"/>
      <c r="HJ20" s="85"/>
      <c r="HK20" s="85"/>
      <c r="HL20" s="85"/>
      <c r="HM20" s="85"/>
      <c r="HN20" s="85"/>
      <c r="HO20" s="85"/>
      <c r="HP20" s="85"/>
      <c r="HQ20" s="85"/>
      <c r="HR20" s="85"/>
      <c r="HS20" s="85"/>
      <c r="HT20" s="85"/>
      <c r="HU20" s="85"/>
      <c r="HV20" s="85"/>
      <c r="HW20" s="85"/>
      <c r="HX20" s="85"/>
      <c r="HY20" s="85"/>
      <c r="HZ20" s="85"/>
      <c r="IA20" s="85"/>
      <c r="IB20" s="85"/>
      <c r="IC20" s="85"/>
      <c r="ID20" s="85"/>
      <c r="IE20" s="85"/>
      <c r="IF20" s="85"/>
      <c r="IG20" s="85"/>
      <c r="IH20" s="85"/>
      <c r="II20" s="85"/>
      <c r="IJ20" s="85"/>
      <c r="IK20" s="85"/>
      <c r="IL20" s="85"/>
      <c r="IM20" s="85"/>
      <c r="IN20" s="85"/>
      <c r="IO20" s="85"/>
      <c r="IP20" s="85"/>
      <c r="IQ20" s="85"/>
      <c r="IR20" s="85"/>
      <c r="IS20" s="85"/>
      <c r="IT20" s="85"/>
      <c r="IU20" s="85"/>
      <c r="IV20" s="85"/>
    </row>
    <row r="21" spans="1:256" ht="16.5" customHeight="1" thickBot="1" x14ac:dyDescent="0.25">
      <c r="A21" s="554" t="s">
        <v>457</v>
      </c>
      <c r="B21" s="555"/>
      <c r="C21" s="555"/>
      <c r="D21" s="555"/>
      <c r="E21" s="555"/>
      <c r="F21" s="555"/>
      <c r="G21" s="555"/>
      <c r="H21" s="555"/>
      <c r="I21" s="555"/>
      <c r="J21" s="556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  <c r="EX21" s="85"/>
      <c r="EY21" s="85"/>
      <c r="EZ21" s="85"/>
      <c r="FA21" s="85"/>
      <c r="FB21" s="85"/>
      <c r="FC21" s="85"/>
      <c r="FD21" s="85"/>
      <c r="FE21" s="85"/>
      <c r="FF21" s="85"/>
      <c r="FG21" s="85"/>
      <c r="FH21" s="85"/>
      <c r="FI21" s="85"/>
      <c r="FJ21" s="85"/>
      <c r="FK21" s="85"/>
      <c r="FL21" s="85"/>
      <c r="FM21" s="85"/>
      <c r="FN21" s="85"/>
      <c r="FO21" s="85"/>
      <c r="FP21" s="85"/>
      <c r="FQ21" s="85"/>
      <c r="FR21" s="85"/>
      <c r="FS21" s="85"/>
      <c r="FT21" s="85"/>
      <c r="FU21" s="85"/>
      <c r="FV21" s="85"/>
      <c r="FW21" s="85"/>
      <c r="FX21" s="85"/>
      <c r="FY21" s="85"/>
      <c r="FZ21" s="85"/>
      <c r="GA21" s="85"/>
      <c r="GB21" s="85"/>
      <c r="GC21" s="85"/>
      <c r="GD21" s="85"/>
      <c r="GE21" s="85"/>
      <c r="GF21" s="85"/>
      <c r="GG21" s="85"/>
      <c r="GH21" s="85"/>
      <c r="GI21" s="85"/>
      <c r="GJ21" s="85"/>
      <c r="GK21" s="85"/>
      <c r="GL21" s="85"/>
      <c r="GM21" s="85"/>
      <c r="GN21" s="85"/>
      <c r="GO21" s="85"/>
      <c r="GP21" s="85"/>
      <c r="GQ21" s="85"/>
      <c r="GR21" s="85"/>
      <c r="GS21" s="85"/>
      <c r="GT21" s="85"/>
      <c r="GU21" s="85"/>
      <c r="GV21" s="85"/>
      <c r="GW21" s="85"/>
      <c r="GX21" s="85"/>
      <c r="GY21" s="85"/>
      <c r="GZ21" s="85"/>
      <c r="HA21" s="85"/>
      <c r="HB21" s="85"/>
      <c r="HC21" s="85"/>
      <c r="HD21" s="85"/>
      <c r="HE21" s="85"/>
      <c r="HF21" s="85"/>
      <c r="HG21" s="85"/>
      <c r="HH21" s="85"/>
      <c r="HI21" s="85"/>
      <c r="HJ21" s="85"/>
      <c r="HK21" s="85"/>
      <c r="HL21" s="85"/>
      <c r="HM21" s="85"/>
      <c r="HN21" s="85"/>
      <c r="HO21" s="85"/>
      <c r="HP21" s="85"/>
      <c r="HQ21" s="85"/>
      <c r="HR21" s="85"/>
      <c r="HS21" s="85"/>
      <c r="HT21" s="85"/>
      <c r="HU21" s="85"/>
      <c r="HV21" s="85"/>
      <c r="HW21" s="85"/>
      <c r="HX21" s="85"/>
      <c r="HY21" s="85"/>
      <c r="HZ21" s="85"/>
      <c r="IA21" s="85"/>
      <c r="IB21" s="85"/>
      <c r="IC21" s="85"/>
      <c r="ID21" s="85"/>
      <c r="IE21" s="85"/>
      <c r="IF21" s="85"/>
      <c r="IG21" s="85"/>
      <c r="IH21" s="85"/>
      <c r="II21" s="85"/>
      <c r="IJ21" s="85"/>
      <c r="IK21" s="85"/>
      <c r="IL21" s="85"/>
      <c r="IM21" s="85"/>
      <c r="IN21" s="85"/>
      <c r="IO21" s="85"/>
      <c r="IP21" s="85"/>
      <c r="IQ21" s="85"/>
      <c r="IR21" s="85"/>
      <c r="IS21" s="85"/>
      <c r="IT21" s="85"/>
      <c r="IU21" s="85"/>
      <c r="IV21" s="85"/>
    </row>
    <row r="22" spans="1:256" ht="15.75" customHeight="1" x14ac:dyDescent="0.2">
      <c r="A22" s="557">
        <v>3</v>
      </c>
      <c r="B22" s="78"/>
      <c r="C22" s="79">
        <v>1</v>
      </c>
      <c r="D22" s="559">
        <v>1</v>
      </c>
      <c r="E22" s="80"/>
      <c r="F22" s="81"/>
      <c r="G22" s="82"/>
      <c r="H22" s="83"/>
      <c r="I22" s="83">
        <f>G22-H22</f>
        <v>0</v>
      </c>
      <c r="J22" s="84">
        <f>I22*F22</f>
        <v>0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5"/>
      <c r="FV22" s="85"/>
      <c r="FW22" s="85"/>
      <c r="FX22" s="85"/>
      <c r="FY22" s="85"/>
      <c r="FZ22" s="85"/>
      <c r="GA22" s="85"/>
      <c r="GB22" s="85"/>
      <c r="GC22" s="85"/>
      <c r="GD22" s="85"/>
      <c r="GE22" s="85"/>
      <c r="GF22" s="85"/>
      <c r="GG22" s="85"/>
      <c r="GH22" s="85"/>
      <c r="GI22" s="85"/>
      <c r="GJ22" s="85"/>
      <c r="GK22" s="85"/>
      <c r="GL22" s="85"/>
      <c r="GM22" s="85"/>
      <c r="GN22" s="85"/>
      <c r="GO22" s="85"/>
      <c r="GP22" s="85"/>
      <c r="GQ22" s="85"/>
      <c r="GR22" s="85"/>
      <c r="GS22" s="85"/>
      <c r="GT22" s="85"/>
      <c r="GU22" s="85"/>
      <c r="GV22" s="85"/>
      <c r="GW22" s="85"/>
      <c r="GX22" s="85"/>
      <c r="GY22" s="85"/>
      <c r="GZ22" s="85"/>
      <c r="HA22" s="85"/>
      <c r="HB22" s="85"/>
      <c r="HC22" s="85"/>
      <c r="HD22" s="85"/>
      <c r="HE22" s="85"/>
      <c r="HF22" s="85"/>
      <c r="HG22" s="85"/>
      <c r="HH22" s="85"/>
      <c r="HI22" s="85"/>
      <c r="HJ22" s="85"/>
      <c r="HK22" s="85"/>
      <c r="HL22" s="85"/>
      <c r="HM22" s="85"/>
      <c r="HN22" s="85"/>
      <c r="HO22" s="85"/>
      <c r="HP22" s="85"/>
      <c r="HQ22" s="85"/>
      <c r="HR22" s="85"/>
      <c r="HS22" s="85"/>
      <c r="HT22" s="85"/>
      <c r="HU22" s="85"/>
      <c r="HV22" s="85"/>
      <c r="HW22" s="85"/>
      <c r="HX22" s="85"/>
      <c r="HY22" s="85"/>
      <c r="HZ22" s="85"/>
      <c r="IA22" s="85"/>
      <c r="IB22" s="85"/>
      <c r="IC22" s="85"/>
      <c r="ID22" s="85"/>
      <c r="IE22" s="85"/>
      <c r="IF22" s="85"/>
      <c r="IG22" s="85"/>
      <c r="IH22" s="85"/>
      <c r="II22" s="85"/>
      <c r="IJ22" s="85"/>
      <c r="IK22" s="85"/>
      <c r="IL22" s="85"/>
      <c r="IM22" s="85"/>
      <c r="IN22" s="85"/>
      <c r="IO22" s="85"/>
      <c r="IP22" s="85"/>
      <c r="IQ22" s="85"/>
      <c r="IR22" s="85"/>
      <c r="IS22" s="85"/>
      <c r="IT22" s="85"/>
      <c r="IU22" s="85"/>
      <c r="IV22" s="85"/>
    </row>
    <row r="23" spans="1:256" ht="16.5" customHeight="1" x14ac:dyDescent="0.2">
      <c r="A23" s="557"/>
      <c r="B23" s="78"/>
      <c r="C23" s="87">
        <v>2</v>
      </c>
      <c r="D23" s="560"/>
      <c r="E23" s="88"/>
      <c r="F23" s="89"/>
      <c r="G23" s="404"/>
      <c r="H23" s="83">
        <v>0</v>
      </c>
      <c r="I23" s="83">
        <f>G23-H23</f>
        <v>0</v>
      </c>
      <c r="J23" s="84">
        <f>I23*F23</f>
        <v>0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  <c r="EX23" s="85"/>
      <c r="EY23" s="85"/>
      <c r="EZ23" s="85"/>
      <c r="FA23" s="85"/>
      <c r="FB23" s="85"/>
      <c r="FC23" s="85"/>
      <c r="FD23" s="85"/>
      <c r="FE23" s="85"/>
      <c r="FF23" s="85"/>
      <c r="FG23" s="85"/>
      <c r="FH23" s="85"/>
      <c r="FI23" s="85"/>
      <c r="FJ23" s="85"/>
      <c r="FK23" s="85"/>
      <c r="FL23" s="85"/>
      <c r="FM23" s="85"/>
      <c r="FN23" s="85"/>
      <c r="FO23" s="85"/>
      <c r="FP23" s="85"/>
      <c r="FQ23" s="85"/>
      <c r="FR23" s="85"/>
      <c r="FS23" s="85"/>
      <c r="FT23" s="85"/>
      <c r="FU23" s="85"/>
      <c r="FV23" s="85"/>
      <c r="FW23" s="85"/>
      <c r="FX23" s="85"/>
      <c r="FY23" s="85"/>
      <c r="FZ23" s="85"/>
      <c r="GA23" s="85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85"/>
      <c r="HB23" s="85"/>
      <c r="HC23" s="85"/>
      <c r="HD23" s="85"/>
      <c r="HE23" s="85"/>
      <c r="HF23" s="85"/>
      <c r="HG23" s="85"/>
      <c r="HH23" s="85"/>
      <c r="HI23" s="85"/>
      <c r="HJ23" s="85"/>
      <c r="HK23" s="85"/>
      <c r="HL23" s="85"/>
      <c r="HM23" s="85"/>
      <c r="HN23" s="85"/>
      <c r="HO23" s="85"/>
      <c r="HP23" s="85"/>
      <c r="HQ23" s="85"/>
      <c r="HR23" s="85"/>
      <c r="HS23" s="85"/>
      <c r="HT23" s="85"/>
      <c r="HU23" s="85"/>
      <c r="HV23" s="85"/>
      <c r="HW23" s="85"/>
      <c r="HX23" s="85"/>
      <c r="HY23" s="85"/>
      <c r="HZ23" s="85"/>
      <c r="IA23" s="85"/>
      <c r="IB23" s="85"/>
      <c r="IC23" s="85"/>
      <c r="ID23" s="85"/>
      <c r="IE23" s="85"/>
      <c r="IF23" s="85"/>
      <c r="IG23" s="85"/>
      <c r="IH23" s="85"/>
      <c r="II23" s="85"/>
      <c r="IJ23" s="85"/>
      <c r="IK23" s="85"/>
      <c r="IL23" s="85"/>
      <c r="IM23" s="85"/>
      <c r="IN23" s="85"/>
      <c r="IO23" s="85"/>
      <c r="IP23" s="85"/>
      <c r="IQ23" s="85"/>
      <c r="IR23" s="85"/>
      <c r="IS23" s="85"/>
      <c r="IT23" s="85"/>
      <c r="IU23" s="85"/>
      <c r="IV23" s="85"/>
    </row>
    <row r="24" spans="1:256" ht="13.5" thickBot="1" x14ac:dyDescent="0.25">
      <c r="A24" s="558"/>
      <c r="B24" s="78"/>
      <c r="C24" s="91">
        <v>3</v>
      </c>
      <c r="D24" s="561"/>
      <c r="E24" s="92"/>
      <c r="F24" s="93"/>
      <c r="G24" s="405"/>
      <c r="H24" s="83"/>
      <c r="I24" s="83"/>
      <c r="J24" s="84">
        <f>F24*G24</f>
        <v>0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85"/>
      <c r="FV24" s="85"/>
      <c r="FW24" s="85"/>
      <c r="FX24" s="85"/>
      <c r="FY24" s="85"/>
      <c r="FZ24" s="85"/>
      <c r="GA24" s="85"/>
      <c r="GB24" s="85"/>
      <c r="GC24" s="85"/>
      <c r="GD24" s="85"/>
      <c r="GE24" s="85"/>
      <c r="GF24" s="85"/>
      <c r="GG24" s="85"/>
      <c r="GH24" s="85"/>
      <c r="GI24" s="85"/>
      <c r="GJ24" s="85"/>
      <c r="GK24" s="85"/>
      <c r="GL24" s="85"/>
      <c r="GM24" s="85"/>
      <c r="GN24" s="85"/>
      <c r="GO24" s="85"/>
      <c r="GP24" s="85"/>
      <c r="GQ24" s="85"/>
      <c r="GR24" s="85"/>
      <c r="GS24" s="85"/>
      <c r="GT24" s="85"/>
      <c r="GU24" s="85"/>
      <c r="GV24" s="85"/>
      <c r="GW24" s="85"/>
      <c r="GX24" s="85"/>
      <c r="GY24" s="85"/>
      <c r="GZ24" s="85"/>
      <c r="HA24" s="85"/>
      <c r="HB24" s="85"/>
      <c r="HC24" s="85"/>
      <c r="HD24" s="85"/>
      <c r="HE24" s="85"/>
      <c r="HF24" s="85"/>
      <c r="HG24" s="85"/>
      <c r="HH24" s="85"/>
      <c r="HI24" s="85"/>
      <c r="HJ24" s="85"/>
      <c r="HK24" s="85"/>
      <c r="HL24" s="85"/>
      <c r="HM24" s="85"/>
      <c r="HN24" s="85"/>
      <c r="HO24" s="85"/>
      <c r="HP24" s="85"/>
      <c r="HQ24" s="85"/>
      <c r="HR24" s="85"/>
      <c r="HS24" s="85"/>
      <c r="HT24" s="85"/>
      <c r="HU24" s="85"/>
      <c r="HV24" s="85"/>
      <c r="HW24" s="85"/>
      <c r="HX24" s="85"/>
      <c r="HY24" s="85"/>
      <c r="HZ24" s="85"/>
      <c r="IA24" s="85"/>
      <c r="IB24" s="85"/>
      <c r="IC24" s="85"/>
      <c r="ID24" s="85"/>
      <c r="IE24" s="85"/>
      <c r="IF24" s="85"/>
      <c r="IG24" s="85"/>
      <c r="IH24" s="85"/>
      <c r="II24" s="85"/>
      <c r="IJ24" s="85"/>
      <c r="IK24" s="85"/>
      <c r="IL24" s="85"/>
      <c r="IM24" s="85"/>
      <c r="IN24" s="85"/>
      <c r="IO24" s="85"/>
      <c r="IP24" s="85"/>
      <c r="IQ24" s="85"/>
      <c r="IR24" s="85"/>
      <c r="IS24" s="85"/>
      <c r="IT24" s="85"/>
      <c r="IU24" s="85"/>
      <c r="IV24" s="85"/>
    </row>
    <row r="25" spans="1:256" ht="13.5" thickBot="1" x14ac:dyDescent="0.25">
      <c r="A25" s="94"/>
      <c r="B25" s="406" t="s">
        <v>458</v>
      </c>
      <c r="C25" s="407"/>
      <c r="D25" s="407"/>
      <c r="E25" s="408"/>
      <c r="F25" s="409"/>
      <c r="G25" s="410"/>
      <c r="H25" s="411"/>
      <c r="I25" s="412"/>
      <c r="J25" s="413">
        <f>J22+J23</f>
        <v>0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  <c r="EX25" s="85"/>
      <c r="EY25" s="85"/>
      <c r="EZ25" s="85"/>
      <c r="FA25" s="85"/>
      <c r="FB25" s="85"/>
      <c r="FC25" s="85"/>
      <c r="FD25" s="85"/>
      <c r="FE25" s="85"/>
      <c r="FF25" s="85"/>
      <c r="FG25" s="85"/>
      <c r="FH25" s="85"/>
      <c r="FI25" s="85"/>
      <c r="FJ25" s="85"/>
      <c r="FK25" s="85"/>
      <c r="FL25" s="85"/>
      <c r="FM25" s="85"/>
      <c r="FN25" s="85"/>
      <c r="FO25" s="85"/>
      <c r="FP25" s="85"/>
      <c r="FQ25" s="85"/>
      <c r="FR25" s="85"/>
      <c r="FS25" s="85"/>
      <c r="FT25" s="85"/>
      <c r="FU25" s="85"/>
      <c r="FV25" s="85"/>
      <c r="FW25" s="85"/>
      <c r="FX25" s="85"/>
      <c r="FY25" s="85"/>
      <c r="FZ25" s="85"/>
      <c r="GA25" s="85"/>
      <c r="GB25" s="85"/>
      <c r="GC25" s="85"/>
      <c r="GD25" s="85"/>
      <c r="GE25" s="85"/>
      <c r="GF25" s="85"/>
      <c r="GG25" s="85"/>
      <c r="GH25" s="85"/>
      <c r="GI25" s="85"/>
      <c r="GJ25" s="85"/>
      <c r="GK25" s="85"/>
      <c r="GL25" s="85"/>
      <c r="GM25" s="85"/>
      <c r="GN25" s="85"/>
      <c r="GO25" s="85"/>
      <c r="GP25" s="85"/>
      <c r="GQ25" s="85"/>
      <c r="GR25" s="85"/>
      <c r="GS25" s="85"/>
      <c r="GT25" s="85"/>
      <c r="GU25" s="85"/>
      <c r="GV25" s="85"/>
      <c r="GW25" s="85"/>
      <c r="GX25" s="85"/>
      <c r="GY25" s="85"/>
      <c r="GZ25" s="85"/>
      <c r="HA25" s="85"/>
      <c r="HB25" s="85"/>
      <c r="HC25" s="85"/>
      <c r="HD25" s="85"/>
      <c r="HE25" s="85"/>
      <c r="HF25" s="85"/>
      <c r="HG25" s="85"/>
      <c r="HH25" s="85"/>
      <c r="HI25" s="85"/>
      <c r="HJ25" s="85"/>
      <c r="HK25" s="85"/>
      <c r="HL25" s="85"/>
      <c r="HM25" s="85"/>
      <c r="HN25" s="85"/>
      <c r="HO25" s="85"/>
      <c r="HP25" s="85"/>
      <c r="HQ25" s="85"/>
      <c r="HR25" s="85"/>
      <c r="HS25" s="85"/>
      <c r="HT25" s="85"/>
      <c r="HU25" s="85"/>
      <c r="HV25" s="85"/>
      <c r="HW25" s="85"/>
      <c r="HX25" s="85"/>
      <c r="HY25" s="85"/>
      <c r="HZ25" s="85"/>
      <c r="IA25" s="85"/>
      <c r="IB25" s="85"/>
      <c r="IC25" s="85"/>
      <c r="ID25" s="85"/>
      <c r="IE25" s="85"/>
      <c r="IF25" s="85"/>
      <c r="IG25" s="85"/>
      <c r="IH25" s="85"/>
      <c r="II25" s="85"/>
      <c r="IJ25" s="85"/>
      <c r="IK25" s="85"/>
      <c r="IL25" s="85"/>
      <c r="IM25" s="85"/>
      <c r="IN25" s="85"/>
      <c r="IO25" s="85"/>
      <c r="IP25" s="85"/>
      <c r="IQ25" s="85"/>
      <c r="IR25" s="85"/>
      <c r="IS25" s="85"/>
      <c r="IT25" s="85"/>
      <c r="IU25" s="85"/>
      <c r="IV25" s="85"/>
    </row>
    <row r="26" spans="1:256" ht="13.5" thickBot="1" x14ac:dyDescent="0.25">
      <c r="A26" s="106"/>
      <c r="B26" s="107" t="s">
        <v>136</v>
      </c>
      <c r="C26" s="108"/>
      <c r="D26" s="108"/>
      <c r="E26" s="109"/>
      <c r="F26" s="420">
        <f>F13+F17+F22</f>
        <v>0</v>
      </c>
      <c r="G26" s="109"/>
      <c r="H26" s="110"/>
      <c r="I26" s="110"/>
      <c r="J26" s="111">
        <f>J15+J20+J25</f>
        <v>0</v>
      </c>
    </row>
    <row r="27" spans="1:256" ht="8.25" customHeight="1" x14ac:dyDescent="0.2">
      <c r="A27" s="112"/>
      <c r="F27" s="113"/>
      <c r="J27" s="114"/>
    </row>
    <row r="28" spans="1:256" ht="3.75" customHeight="1" x14ac:dyDescent="0.2">
      <c r="A28" s="115"/>
      <c r="B28" s="421"/>
      <c r="F28" s="113"/>
      <c r="J28" s="114"/>
    </row>
    <row r="29" spans="1:256" ht="15" hidden="1" x14ac:dyDescent="0.2">
      <c r="A29" s="548" t="s">
        <v>460</v>
      </c>
      <c r="B29" s="548"/>
      <c r="C29" s="548"/>
      <c r="D29" s="548"/>
      <c r="E29" s="548"/>
      <c r="F29" s="548"/>
      <c r="G29" s="548"/>
      <c r="H29" s="548"/>
      <c r="I29" s="548"/>
      <c r="J29" s="548"/>
    </row>
    <row r="30" spans="1:256" ht="18" hidden="1" customHeight="1" x14ac:dyDescent="0.2">
      <c r="A30" s="544" t="s">
        <v>461</v>
      </c>
      <c r="B30" s="544"/>
      <c r="C30" s="544"/>
      <c r="D30" s="544"/>
      <c r="E30" s="544"/>
      <c r="F30" s="544"/>
      <c r="G30" s="544"/>
      <c r="H30" s="544"/>
      <c r="I30" s="544"/>
      <c r="J30" s="544"/>
    </row>
    <row r="31" spans="1:256" hidden="1" x14ac:dyDescent="0.2">
      <c r="A31" s="369"/>
      <c r="B31" s="422" t="s">
        <v>462</v>
      </c>
      <c r="C31" s="369"/>
      <c r="D31" s="369"/>
      <c r="E31" s="369"/>
      <c r="F31" s="369"/>
      <c r="G31" s="369"/>
      <c r="H31" s="369"/>
      <c r="I31" s="369"/>
      <c r="J31" s="369"/>
    </row>
    <row r="32" spans="1:256" hidden="1" x14ac:dyDescent="0.2">
      <c r="A32" s="369"/>
      <c r="B32" s="422" t="s">
        <v>463</v>
      </c>
      <c r="C32" s="369"/>
      <c r="D32" s="369"/>
      <c r="E32" s="369"/>
      <c r="F32" s="369"/>
      <c r="G32" s="369"/>
      <c r="H32" s="369"/>
      <c r="I32" s="369"/>
      <c r="J32" s="369"/>
    </row>
    <row r="33" spans="1:256" hidden="1" x14ac:dyDescent="0.2">
      <c r="A33" s="369"/>
      <c r="B33" s="544" t="s">
        <v>464</v>
      </c>
      <c r="C33" s="544"/>
      <c r="D33" s="544"/>
      <c r="E33" s="544"/>
      <c r="F33" s="544"/>
      <c r="G33" s="544"/>
      <c r="H33" s="544"/>
      <c r="I33" s="544"/>
      <c r="J33" s="544"/>
      <c r="K33" s="423"/>
      <c r="L33" s="423"/>
      <c r="M33" s="423"/>
      <c r="N33" s="423"/>
      <c r="O33" s="423"/>
      <c r="P33" s="423"/>
      <c r="Q33" s="423"/>
      <c r="R33" s="423"/>
      <c r="S33" s="423"/>
      <c r="T33" s="423"/>
      <c r="U33" s="423"/>
      <c r="V33" s="423"/>
      <c r="W33" s="423"/>
      <c r="X33" s="423"/>
      <c r="Y33" s="423"/>
      <c r="Z33" s="423"/>
      <c r="AA33" s="423"/>
      <c r="AB33" s="423"/>
      <c r="AC33" s="423"/>
      <c r="AD33" s="423"/>
      <c r="AE33" s="423"/>
      <c r="AF33" s="423"/>
      <c r="AG33" s="423"/>
      <c r="AH33" s="423"/>
      <c r="AI33" s="423"/>
      <c r="AJ33" s="423"/>
      <c r="AK33" s="423"/>
      <c r="AL33" s="423"/>
      <c r="AM33" s="423"/>
      <c r="AN33" s="423"/>
      <c r="AO33" s="423"/>
      <c r="AP33" s="423"/>
      <c r="AQ33" s="423"/>
      <c r="AR33" s="423"/>
      <c r="AS33" s="423"/>
      <c r="AT33" s="423"/>
      <c r="AU33" s="423"/>
      <c r="AV33" s="423"/>
      <c r="AW33" s="423"/>
      <c r="AX33" s="423"/>
      <c r="AY33" s="423"/>
      <c r="AZ33" s="423"/>
      <c r="BA33" s="423"/>
      <c r="BB33" s="423"/>
      <c r="BC33" s="423"/>
      <c r="BD33" s="423"/>
      <c r="BE33" s="423"/>
      <c r="BF33" s="423"/>
      <c r="BG33" s="423"/>
      <c r="BH33" s="423"/>
      <c r="BI33" s="423"/>
      <c r="BJ33" s="423"/>
      <c r="BK33" s="423"/>
      <c r="BL33" s="423"/>
      <c r="BM33" s="423"/>
      <c r="BN33" s="423"/>
      <c r="BO33" s="423"/>
      <c r="BP33" s="423"/>
      <c r="BQ33" s="423"/>
      <c r="BR33" s="423"/>
      <c r="BS33" s="423"/>
      <c r="BT33" s="423"/>
      <c r="BU33" s="423"/>
      <c r="BV33" s="423"/>
      <c r="BW33" s="423"/>
      <c r="BX33" s="423"/>
      <c r="BY33" s="423"/>
      <c r="BZ33" s="423"/>
      <c r="CA33" s="423"/>
      <c r="CB33" s="423"/>
      <c r="CC33" s="423"/>
      <c r="CD33" s="423"/>
      <c r="CE33" s="423"/>
      <c r="CF33" s="423"/>
      <c r="CG33" s="423"/>
      <c r="CH33" s="423"/>
      <c r="CI33" s="423"/>
      <c r="CJ33" s="423"/>
      <c r="CK33" s="423"/>
      <c r="CL33" s="423"/>
      <c r="CM33" s="423"/>
      <c r="CN33" s="423"/>
      <c r="CO33" s="423"/>
      <c r="CP33" s="423"/>
      <c r="CQ33" s="423"/>
      <c r="CR33" s="423"/>
      <c r="CS33" s="423"/>
      <c r="CT33" s="423"/>
      <c r="CU33" s="423"/>
      <c r="CV33" s="423"/>
      <c r="CW33" s="423"/>
      <c r="CX33" s="423"/>
      <c r="CY33" s="423"/>
      <c r="CZ33" s="423"/>
      <c r="DA33" s="423"/>
      <c r="DB33" s="423"/>
      <c r="DC33" s="423"/>
      <c r="DD33" s="423"/>
      <c r="DE33" s="423"/>
      <c r="DF33" s="423"/>
      <c r="DG33" s="423"/>
      <c r="DH33" s="423"/>
      <c r="DI33" s="423"/>
      <c r="DJ33" s="423"/>
      <c r="DK33" s="423"/>
      <c r="DL33" s="423"/>
      <c r="DM33" s="423"/>
      <c r="DN33" s="423"/>
      <c r="DO33" s="423"/>
      <c r="DP33" s="423"/>
      <c r="DQ33" s="423"/>
      <c r="DR33" s="423"/>
      <c r="DS33" s="423"/>
      <c r="DT33" s="423"/>
      <c r="DU33" s="423"/>
      <c r="DV33" s="423"/>
      <c r="DW33" s="423"/>
      <c r="DX33" s="423"/>
      <c r="DY33" s="423"/>
      <c r="DZ33" s="423"/>
      <c r="EA33" s="423"/>
      <c r="EB33" s="423"/>
      <c r="EC33" s="423"/>
      <c r="ED33" s="423"/>
      <c r="EE33" s="423"/>
      <c r="EF33" s="423"/>
      <c r="EG33" s="423"/>
      <c r="EH33" s="423"/>
      <c r="EI33" s="423"/>
      <c r="EJ33" s="423"/>
      <c r="EK33" s="423"/>
      <c r="EL33" s="423"/>
      <c r="EM33" s="423"/>
      <c r="EN33" s="423"/>
      <c r="EO33" s="423"/>
      <c r="EP33" s="423"/>
      <c r="EQ33" s="423"/>
      <c r="ER33" s="423"/>
      <c r="ES33" s="423"/>
      <c r="ET33" s="423"/>
      <c r="EU33" s="423"/>
      <c r="EV33" s="423"/>
      <c r="EW33" s="423"/>
      <c r="EX33" s="423"/>
      <c r="EY33" s="423"/>
      <c r="EZ33" s="423"/>
      <c r="FA33" s="423"/>
      <c r="FB33" s="423"/>
      <c r="FC33" s="423"/>
      <c r="FD33" s="423"/>
      <c r="FE33" s="423"/>
      <c r="FF33" s="423"/>
      <c r="FG33" s="423"/>
      <c r="FH33" s="423"/>
      <c r="FI33" s="423"/>
      <c r="FJ33" s="423"/>
      <c r="FK33" s="423"/>
      <c r="FL33" s="423"/>
      <c r="FM33" s="423"/>
      <c r="FN33" s="423"/>
      <c r="FO33" s="423"/>
      <c r="FP33" s="423"/>
      <c r="FQ33" s="423"/>
      <c r="FR33" s="423"/>
      <c r="FS33" s="423"/>
      <c r="FT33" s="423"/>
      <c r="FU33" s="423"/>
      <c r="FV33" s="423"/>
      <c r="FW33" s="423"/>
      <c r="FX33" s="423"/>
      <c r="FY33" s="423"/>
      <c r="FZ33" s="423"/>
      <c r="GA33" s="423"/>
      <c r="GB33" s="423"/>
      <c r="GC33" s="423"/>
      <c r="GD33" s="423"/>
      <c r="GE33" s="423"/>
      <c r="GF33" s="423"/>
      <c r="GG33" s="423"/>
      <c r="GH33" s="423"/>
      <c r="GI33" s="423"/>
      <c r="GJ33" s="423"/>
      <c r="GK33" s="423"/>
      <c r="GL33" s="423"/>
      <c r="GM33" s="423"/>
      <c r="GN33" s="423"/>
      <c r="GO33" s="423"/>
      <c r="GP33" s="423"/>
      <c r="GQ33" s="423"/>
      <c r="GR33" s="423"/>
      <c r="GS33" s="423"/>
      <c r="GT33" s="423"/>
      <c r="GU33" s="423"/>
      <c r="GV33" s="423"/>
      <c r="GW33" s="423"/>
      <c r="GX33" s="423"/>
      <c r="GY33" s="423"/>
      <c r="GZ33" s="423"/>
      <c r="HA33" s="423"/>
      <c r="HB33" s="423"/>
      <c r="HC33" s="423"/>
      <c r="HD33" s="423"/>
      <c r="HE33" s="423"/>
      <c r="HF33" s="423"/>
      <c r="HG33" s="423"/>
      <c r="HH33" s="423"/>
      <c r="HI33" s="423"/>
      <c r="HJ33" s="423"/>
      <c r="HK33" s="423"/>
      <c r="HL33" s="423"/>
      <c r="HM33" s="423"/>
      <c r="HN33" s="423"/>
      <c r="HO33" s="423"/>
      <c r="HP33" s="423"/>
      <c r="HQ33" s="423"/>
      <c r="HR33" s="423"/>
      <c r="HS33" s="423"/>
      <c r="HT33" s="423"/>
      <c r="HU33" s="423"/>
      <c r="HV33" s="423"/>
      <c r="HW33" s="423"/>
      <c r="HX33" s="423"/>
      <c r="HY33" s="423"/>
      <c r="HZ33" s="423"/>
      <c r="IA33" s="423"/>
      <c r="IB33" s="423"/>
      <c r="IC33" s="423"/>
      <c r="ID33" s="423"/>
      <c r="IE33" s="423"/>
      <c r="IF33" s="423"/>
      <c r="IG33" s="423"/>
      <c r="IH33" s="423"/>
      <c r="II33" s="423"/>
      <c r="IJ33" s="423"/>
      <c r="IK33" s="423"/>
      <c r="IL33" s="423"/>
      <c r="IM33" s="423"/>
      <c r="IN33" s="423"/>
      <c r="IO33" s="423"/>
      <c r="IP33" s="423"/>
      <c r="IQ33" s="423"/>
      <c r="IR33" s="423"/>
      <c r="IS33" s="423"/>
      <c r="IT33" s="423"/>
      <c r="IU33" s="423"/>
      <c r="IV33" s="423"/>
    </row>
    <row r="34" spans="1:256" hidden="1" x14ac:dyDescent="0.2">
      <c r="A34" s="369"/>
      <c r="B34" s="544" t="s">
        <v>465</v>
      </c>
      <c r="C34" s="544"/>
      <c r="D34" s="544"/>
      <c r="E34" s="544"/>
      <c r="F34" s="544"/>
      <c r="G34" s="544"/>
      <c r="H34" s="544"/>
      <c r="I34" s="544"/>
      <c r="J34" s="544"/>
      <c r="K34" s="423"/>
      <c r="L34" s="423"/>
      <c r="M34" s="423"/>
      <c r="N34" s="423"/>
      <c r="O34" s="423"/>
      <c r="P34" s="423"/>
      <c r="Q34" s="423"/>
      <c r="R34" s="423"/>
      <c r="S34" s="423"/>
      <c r="T34" s="423"/>
      <c r="U34" s="423"/>
      <c r="V34" s="423"/>
      <c r="W34" s="423"/>
      <c r="X34" s="423"/>
      <c r="Y34" s="423"/>
      <c r="Z34" s="423"/>
      <c r="AA34" s="423"/>
      <c r="AB34" s="423"/>
      <c r="AC34" s="423"/>
      <c r="AD34" s="423"/>
      <c r="AE34" s="423"/>
      <c r="AF34" s="423"/>
      <c r="AG34" s="423"/>
      <c r="AH34" s="423"/>
      <c r="AI34" s="423"/>
      <c r="AJ34" s="423"/>
      <c r="AK34" s="423"/>
      <c r="AL34" s="423"/>
      <c r="AM34" s="423"/>
      <c r="AN34" s="423"/>
      <c r="AO34" s="423"/>
      <c r="AP34" s="423"/>
      <c r="AQ34" s="423"/>
      <c r="AR34" s="423"/>
      <c r="AS34" s="423"/>
      <c r="AT34" s="423"/>
      <c r="AU34" s="423"/>
      <c r="AV34" s="423"/>
      <c r="AW34" s="423"/>
      <c r="AX34" s="423"/>
      <c r="AY34" s="423"/>
      <c r="AZ34" s="423"/>
      <c r="BA34" s="423"/>
      <c r="BB34" s="423"/>
      <c r="BC34" s="423"/>
      <c r="BD34" s="423"/>
      <c r="BE34" s="423"/>
      <c r="BF34" s="423"/>
      <c r="BG34" s="423"/>
      <c r="BH34" s="423"/>
      <c r="BI34" s="423"/>
      <c r="BJ34" s="423"/>
      <c r="BK34" s="423"/>
      <c r="BL34" s="423"/>
      <c r="BM34" s="423"/>
      <c r="BN34" s="423"/>
      <c r="BO34" s="423"/>
      <c r="BP34" s="423"/>
      <c r="BQ34" s="423"/>
      <c r="BR34" s="423"/>
      <c r="BS34" s="423"/>
      <c r="BT34" s="423"/>
      <c r="BU34" s="423"/>
      <c r="BV34" s="423"/>
      <c r="BW34" s="423"/>
      <c r="BX34" s="423"/>
      <c r="BY34" s="423"/>
      <c r="BZ34" s="423"/>
      <c r="CA34" s="423"/>
      <c r="CB34" s="423"/>
      <c r="CC34" s="423"/>
      <c r="CD34" s="423"/>
      <c r="CE34" s="423"/>
      <c r="CF34" s="423"/>
      <c r="CG34" s="423"/>
      <c r="CH34" s="423"/>
      <c r="CI34" s="423"/>
      <c r="CJ34" s="423"/>
      <c r="CK34" s="423"/>
      <c r="CL34" s="423"/>
      <c r="CM34" s="423"/>
      <c r="CN34" s="423"/>
      <c r="CO34" s="423"/>
      <c r="CP34" s="423"/>
      <c r="CQ34" s="423"/>
      <c r="CR34" s="423"/>
      <c r="CS34" s="423"/>
      <c r="CT34" s="423"/>
      <c r="CU34" s="423"/>
      <c r="CV34" s="423"/>
      <c r="CW34" s="423"/>
      <c r="CX34" s="423"/>
      <c r="CY34" s="423"/>
      <c r="CZ34" s="423"/>
      <c r="DA34" s="423"/>
      <c r="DB34" s="423"/>
      <c r="DC34" s="423"/>
      <c r="DD34" s="423"/>
      <c r="DE34" s="423"/>
      <c r="DF34" s="423"/>
      <c r="DG34" s="423"/>
      <c r="DH34" s="423"/>
      <c r="DI34" s="423"/>
      <c r="DJ34" s="423"/>
      <c r="DK34" s="423"/>
      <c r="DL34" s="423"/>
      <c r="DM34" s="423"/>
      <c r="DN34" s="423"/>
      <c r="DO34" s="423"/>
      <c r="DP34" s="423"/>
      <c r="DQ34" s="423"/>
      <c r="DR34" s="423"/>
      <c r="DS34" s="423"/>
      <c r="DT34" s="423"/>
      <c r="DU34" s="423"/>
      <c r="DV34" s="423"/>
      <c r="DW34" s="423"/>
      <c r="DX34" s="423"/>
      <c r="DY34" s="423"/>
      <c r="DZ34" s="423"/>
      <c r="EA34" s="423"/>
      <c r="EB34" s="423"/>
      <c r="EC34" s="423"/>
      <c r="ED34" s="423"/>
      <c r="EE34" s="423"/>
      <c r="EF34" s="423"/>
      <c r="EG34" s="423"/>
      <c r="EH34" s="423"/>
      <c r="EI34" s="423"/>
      <c r="EJ34" s="423"/>
      <c r="EK34" s="423"/>
      <c r="EL34" s="423"/>
      <c r="EM34" s="423"/>
      <c r="EN34" s="423"/>
      <c r="EO34" s="423"/>
      <c r="EP34" s="423"/>
      <c r="EQ34" s="423"/>
      <c r="ER34" s="423"/>
      <c r="ES34" s="423"/>
      <c r="ET34" s="423"/>
      <c r="EU34" s="423"/>
      <c r="EV34" s="423"/>
      <c r="EW34" s="423"/>
      <c r="EX34" s="423"/>
      <c r="EY34" s="423"/>
      <c r="EZ34" s="423"/>
      <c r="FA34" s="423"/>
      <c r="FB34" s="423"/>
      <c r="FC34" s="423"/>
      <c r="FD34" s="423"/>
      <c r="FE34" s="423"/>
      <c r="FF34" s="423"/>
      <c r="FG34" s="423"/>
      <c r="FH34" s="423"/>
      <c r="FI34" s="423"/>
      <c r="FJ34" s="423"/>
      <c r="FK34" s="423"/>
      <c r="FL34" s="423"/>
      <c r="FM34" s="423"/>
      <c r="FN34" s="423"/>
      <c r="FO34" s="423"/>
      <c r="FP34" s="423"/>
      <c r="FQ34" s="423"/>
      <c r="FR34" s="423"/>
      <c r="FS34" s="423"/>
      <c r="FT34" s="423"/>
      <c r="FU34" s="423"/>
      <c r="FV34" s="423"/>
      <c r="FW34" s="423"/>
      <c r="FX34" s="423"/>
      <c r="FY34" s="423"/>
      <c r="FZ34" s="423"/>
      <c r="GA34" s="423"/>
      <c r="GB34" s="423"/>
      <c r="GC34" s="423"/>
      <c r="GD34" s="423"/>
      <c r="GE34" s="423"/>
      <c r="GF34" s="423"/>
      <c r="GG34" s="423"/>
      <c r="GH34" s="423"/>
      <c r="GI34" s="423"/>
      <c r="GJ34" s="423"/>
      <c r="GK34" s="423"/>
      <c r="GL34" s="423"/>
      <c r="GM34" s="423"/>
      <c r="GN34" s="423"/>
      <c r="GO34" s="423"/>
      <c r="GP34" s="423"/>
      <c r="GQ34" s="423"/>
      <c r="GR34" s="423"/>
      <c r="GS34" s="423"/>
      <c r="GT34" s="423"/>
      <c r="GU34" s="423"/>
      <c r="GV34" s="423"/>
      <c r="GW34" s="423"/>
      <c r="GX34" s="423"/>
      <c r="GY34" s="423"/>
      <c r="GZ34" s="423"/>
      <c r="HA34" s="423"/>
      <c r="HB34" s="423"/>
      <c r="HC34" s="423"/>
      <c r="HD34" s="423"/>
      <c r="HE34" s="423"/>
      <c r="HF34" s="423"/>
      <c r="HG34" s="423"/>
      <c r="HH34" s="423"/>
      <c r="HI34" s="423"/>
      <c r="HJ34" s="423"/>
      <c r="HK34" s="423"/>
      <c r="HL34" s="423"/>
      <c r="HM34" s="423"/>
      <c r="HN34" s="423"/>
      <c r="HO34" s="423"/>
      <c r="HP34" s="423"/>
      <c r="HQ34" s="423"/>
      <c r="HR34" s="423"/>
      <c r="HS34" s="423"/>
      <c r="HT34" s="423"/>
      <c r="HU34" s="423"/>
      <c r="HV34" s="423"/>
      <c r="HW34" s="423"/>
      <c r="HX34" s="423"/>
      <c r="HY34" s="423"/>
      <c r="HZ34" s="423"/>
      <c r="IA34" s="423"/>
      <c r="IB34" s="423"/>
      <c r="IC34" s="423"/>
      <c r="ID34" s="423"/>
      <c r="IE34" s="423"/>
      <c r="IF34" s="423"/>
      <c r="IG34" s="423"/>
      <c r="IH34" s="423"/>
      <c r="II34" s="423"/>
      <c r="IJ34" s="423"/>
      <c r="IK34" s="423"/>
      <c r="IL34" s="423"/>
      <c r="IM34" s="423"/>
      <c r="IN34" s="423"/>
      <c r="IO34" s="423"/>
      <c r="IP34" s="423"/>
      <c r="IQ34" s="423"/>
      <c r="IR34" s="423"/>
      <c r="IS34" s="423"/>
      <c r="IT34" s="423"/>
      <c r="IU34" s="423"/>
      <c r="IV34" s="423"/>
    </row>
    <row r="35" spans="1:256" ht="33" hidden="1" customHeight="1" x14ac:dyDescent="0.2">
      <c r="A35" s="544" t="s">
        <v>466</v>
      </c>
      <c r="B35" s="544"/>
      <c r="C35" s="544"/>
      <c r="D35" s="544"/>
      <c r="E35" s="544"/>
      <c r="F35" s="544"/>
      <c r="G35" s="544"/>
      <c r="H35" s="544"/>
      <c r="I35" s="544"/>
      <c r="J35" s="544"/>
    </row>
    <row r="36" spans="1:256" hidden="1" x14ac:dyDescent="0.2">
      <c r="A36" s="369"/>
      <c r="B36" s="422" t="s">
        <v>462</v>
      </c>
      <c r="C36" s="369"/>
      <c r="D36" s="369"/>
      <c r="E36" s="369"/>
      <c r="F36" s="369"/>
      <c r="G36" s="369"/>
      <c r="H36" s="369"/>
      <c r="I36" s="369"/>
      <c r="J36" s="369"/>
    </row>
    <row r="37" spans="1:256" hidden="1" x14ac:dyDescent="0.2">
      <c r="A37" s="369"/>
      <c r="B37" s="544" t="s">
        <v>467</v>
      </c>
      <c r="C37" s="544"/>
      <c r="D37" s="544"/>
      <c r="E37" s="544"/>
      <c r="F37" s="544"/>
      <c r="G37" s="544"/>
      <c r="H37" s="544"/>
      <c r="I37" s="544"/>
      <c r="J37" s="544"/>
      <c r="K37" s="423"/>
      <c r="L37" s="423"/>
      <c r="M37" s="423"/>
      <c r="N37" s="423"/>
      <c r="O37" s="423"/>
      <c r="P37" s="423"/>
      <c r="Q37" s="423"/>
      <c r="R37" s="423"/>
      <c r="S37" s="423"/>
      <c r="T37" s="423"/>
      <c r="U37" s="423"/>
      <c r="V37" s="423"/>
      <c r="W37" s="423"/>
      <c r="X37" s="423"/>
      <c r="Y37" s="423"/>
      <c r="Z37" s="423"/>
      <c r="AA37" s="423"/>
      <c r="AB37" s="423"/>
      <c r="AC37" s="423"/>
      <c r="AD37" s="423"/>
      <c r="AE37" s="423"/>
      <c r="AF37" s="423"/>
      <c r="AG37" s="423"/>
      <c r="AH37" s="423"/>
      <c r="AI37" s="423"/>
      <c r="AJ37" s="423"/>
      <c r="AK37" s="423"/>
      <c r="AL37" s="423"/>
      <c r="AM37" s="423"/>
      <c r="AN37" s="423"/>
      <c r="AO37" s="423"/>
      <c r="AP37" s="423"/>
      <c r="AQ37" s="423"/>
      <c r="AR37" s="423"/>
      <c r="AS37" s="423"/>
      <c r="AT37" s="423"/>
      <c r="AU37" s="423"/>
      <c r="AV37" s="423"/>
      <c r="AW37" s="423"/>
      <c r="AX37" s="423"/>
      <c r="AY37" s="423"/>
      <c r="AZ37" s="423"/>
      <c r="BA37" s="423"/>
      <c r="BB37" s="423"/>
      <c r="BC37" s="423"/>
      <c r="BD37" s="423"/>
      <c r="BE37" s="423"/>
      <c r="BF37" s="423"/>
      <c r="BG37" s="423"/>
      <c r="BH37" s="423"/>
      <c r="BI37" s="423"/>
      <c r="BJ37" s="423"/>
      <c r="BK37" s="423"/>
      <c r="BL37" s="423"/>
      <c r="BM37" s="423"/>
      <c r="BN37" s="423"/>
      <c r="BO37" s="423"/>
      <c r="BP37" s="423"/>
      <c r="BQ37" s="423"/>
      <c r="BR37" s="423"/>
      <c r="BS37" s="423"/>
      <c r="BT37" s="423"/>
      <c r="BU37" s="423"/>
      <c r="BV37" s="423"/>
      <c r="BW37" s="423"/>
      <c r="BX37" s="423"/>
      <c r="BY37" s="423"/>
      <c r="BZ37" s="423"/>
      <c r="CA37" s="423"/>
      <c r="CB37" s="423"/>
      <c r="CC37" s="423"/>
      <c r="CD37" s="423"/>
      <c r="CE37" s="423"/>
      <c r="CF37" s="423"/>
      <c r="CG37" s="423"/>
      <c r="CH37" s="423"/>
      <c r="CI37" s="423"/>
      <c r="CJ37" s="423"/>
      <c r="CK37" s="423"/>
      <c r="CL37" s="423"/>
      <c r="CM37" s="423"/>
      <c r="CN37" s="423"/>
      <c r="CO37" s="423"/>
      <c r="CP37" s="423"/>
      <c r="CQ37" s="423"/>
      <c r="CR37" s="423"/>
      <c r="CS37" s="423"/>
      <c r="CT37" s="423"/>
      <c r="CU37" s="423"/>
      <c r="CV37" s="423"/>
      <c r="CW37" s="423"/>
      <c r="CX37" s="423"/>
      <c r="CY37" s="423"/>
      <c r="CZ37" s="423"/>
      <c r="DA37" s="423"/>
      <c r="DB37" s="423"/>
      <c r="DC37" s="423"/>
      <c r="DD37" s="423"/>
      <c r="DE37" s="423"/>
      <c r="DF37" s="423"/>
      <c r="DG37" s="423"/>
      <c r="DH37" s="423"/>
      <c r="DI37" s="423"/>
      <c r="DJ37" s="423"/>
      <c r="DK37" s="423"/>
      <c r="DL37" s="423"/>
      <c r="DM37" s="423"/>
      <c r="DN37" s="423"/>
      <c r="DO37" s="423"/>
      <c r="DP37" s="423"/>
      <c r="DQ37" s="423"/>
      <c r="DR37" s="423"/>
      <c r="DS37" s="423"/>
      <c r="DT37" s="423"/>
      <c r="DU37" s="423"/>
      <c r="DV37" s="423"/>
      <c r="DW37" s="423"/>
      <c r="DX37" s="423"/>
      <c r="DY37" s="423"/>
      <c r="DZ37" s="423"/>
      <c r="EA37" s="423"/>
      <c r="EB37" s="423"/>
      <c r="EC37" s="423"/>
      <c r="ED37" s="423"/>
      <c r="EE37" s="423"/>
      <c r="EF37" s="423"/>
      <c r="EG37" s="423"/>
      <c r="EH37" s="423"/>
      <c r="EI37" s="423"/>
      <c r="EJ37" s="423"/>
      <c r="EK37" s="423"/>
      <c r="EL37" s="423"/>
      <c r="EM37" s="423"/>
      <c r="EN37" s="423"/>
      <c r="EO37" s="423"/>
      <c r="EP37" s="423"/>
      <c r="EQ37" s="423"/>
      <c r="ER37" s="423"/>
      <c r="ES37" s="423"/>
      <c r="ET37" s="423"/>
      <c r="EU37" s="423"/>
      <c r="EV37" s="423"/>
      <c r="EW37" s="423"/>
      <c r="EX37" s="423"/>
      <c r="EY37" s="423"/>
      <c r="EZ37" s="423"/>
      <c r="FA37" s="423"/>
      <c r="FB37" s="423"/>
      <c r="FC37" s="423"/>
      <c r="FD37" s="423"/>
      <c r="FE37" s="423"/>
      <c r="FF37" s="423"/>
      <c r="FG37" s="423"/>
      <c r="FH37" s="423"/>
      <c r="FI37" s="423"/>
      <c r="FJ37" s="423"/>
      <c r="FK37" s="423"/>
      <c r="FL37" s="423"/>
      <c r="FM37" s="423"/>
      <c r="FN37" s="423"/>
      <c r="FO37" s="423"/>
      <c r="FP37" s="423"/>
      <c r="FQ37" s="423"/>
      <c r="FR37" s="423"/>
      <c r="FS37" s="423"/>
      <c r="FT37" s="423"/>
      <c r="FU37" s="423"/>
      <c r="FV37" s="423"/>
      <c r="FW37" s="423"/>
      <c r="FX37" s="423"/>
      <c r="FY37" s="423"/>
      <c r="FZ37" s="423"/>
      <c r="GA37" s="423"/>
      <c r="GB37" s="423"/>
      <c r="GC37" s="423"/>
      <c r="GD37" s="423"/>
      <c r="GE37" s="423"/>
      <c r="GF37" s="423"/>
      <c r="GG37" s="423"/>
      <c r="GH37" s="423"/>
      <c r="GI37" s="423"/>
      <c r="GJ37" s="423"/>
      <c r="GK37" s="423"/>
      <c r="GL37" s="423"/>
      <c r="GM37" s="423"/>
      <c r="GN37" s="423"/>
      <c r="GO37" s="423"/>
      <c r="GP37" s="423"/>
      <c r="GQ37" s="423"/>
      <c r="GR37" s="423"/>
      <c r="GS37" s="423"/>
      <c r="GT37" s="423"/>
      <c r="GU37" s="423"/>
      <c r="GV37" s="423"/>
      <c r="GW37" s="423"/>
      <c r="GX37" s="423"/>
      <c r="GY37" s="423"/>
      <c r="GZ37" s="423"/>
      <c r="HA37" s="423"/>
      <c r="HB37" s="423"/>
      <c r="HC37" s="423"/>
      <c r="HD37" s="423"/>
      <c r="HE37" s="423"/>
      <c r="HF37" s="423"/>
      <c r="HG37" s="423"/>
      <c r="HH37" s="423"/>
      <c r="HI37" s="423"/>
      <c r="HJ37" s="423"/>
      <c r="HK37" s="423"/>
      <c r="HL37" s="423"/>
      <c r="HM37" s="423"/>
      <c r="HN37" s="423"/>
      <c r="HO37" s="423"/>
      <c r="HP37" s="423"/>
      <c r="HQ37" s="423"/>
      <c r="HR37" s="423"/>
      <c r="HS37" s="423"/>
      <c r="HT37" s="423"/>
      <c r="HU37" s="423"/>
      <c r="HV37" s="423"/>
      <c r="HW37" s="423"/>
      <c r="HX37" s="423"/>
      <c r="HY37" s="423"/>
      <c r="HZ37" s="423"/>
      <c r="IA37" s="423"/>
      <c r="IB37" s="423"/>
      <c r="IC37" s="423"/>
      <c r="ID37" s="423"/>
      <c r="IE37" s="423"/>
      <c r="IF37" s="423"/>
      <c r="IG37" s="423"/>
      <c r="IH37" s="423"/>
      <c r="II37" s="423"/>
      <c r="IJ37" s="423"/>
      <c r="IK37" s="423"/>
      <c r="IL37" s="423"/>
      <c r="IM37" s="423"/>
      <c r="IN37" s="423"/>
      <c r="IO37" s="423"/>
      <c r="IP37" s="423"/>
      <c r="IQ37" s="423"/>
      <c r="IR37" s="423"/>
      <c r="IS37" s="423"/>
      <c r="IT37" s="423"/>
      <c r="IU37" s="423"/>
      <c r="IV37" s="423"/>
    </row>
    <row r="38" spans="1:256" hidden="1" x14ac:dyDescent="0.2">
      <c r="A38" s="369"/>
      <c r="B38" s="544" t="s">
        <v>468</v>
      </c>
      <c r="C38" s="544"/>
      <c r="D38" s="544"/>
      <c r="E38" s="544"/>
      <c r="F38" s="544"/>
      <c r="G38" s="544"/>
      <c r="H38" s="544"/>
      <c r="I38" s="544"/>
      <c r="J38" s="544"/>
      <c r="K38" s="423"/>
      <c r="L38" s="423"/>
      <c r="M38" s="423"/>
      <c r="N38" s="423"/>
      <c r="O38" s="423"/>
      <c r="P38" s="423"/>
      <c r="Q38" s="423"/>
      <c r="R38" s="423"/>
      <c r="S38" s="423"/>
      <c r="T38" s="423"/>
      <c r="U38" s="423"/>
      <c r="V38" s="423"/>
      <c r="W38" s="423"/>
      <c r="X38" s="423"/>
      <c r="Y38" s="423"/>
      <c r="Z38" s="423"/>
      <c r="AA38" s="423"/>
      <c r="AB38" s="423"/>
      <c r="AC38" s="423"/>
      <c r="AD38" s="423"/>
      <c r="AE38" s="423"/>
      <c r="AF38" s="423"/>
      <c r="AG38" s="423"/>
      <c r="AH38" s="423"/>
      <c r="AI38" s="423"/>
      <c r="AJ38" s="423"/>
      <c r="AK38" s="423"/>
      <c r="AL38" s="423"/>
      <c r="AM38" s="423"/>
      <c r="AN38" s="423"/>
      <c r="AO38" s="423"/>
      <c r="AP38" s="423"/>
      <c r="AQ38" s="423"/>
      <c r="AR38" s="423"/>
      <c r="AS38" s="423"/>
      <c r="AT38" s="423"/>
      <c r="AU38" s="423"/>
      <c r="AV38" s="423"/>
      <c r="AW38" s="423"/>
      <c r="AX38" s="423"/>
      <c r="AY38" s="423"/>
      <c r="AZ38" s="423"/>
      <c r="BA38" s="423"/>
      <c r="BB38" s="423"/>
      <c r="BC38" s="423"/>
      <c r="BD38" s="423"/>
      <c r="BE38" s="423"/>
      <c r="BF38" s="423"/>
      <c r="BG38" s="423"/>
      <c r="BH38" s="423"/>
      <c r="BI38" s="423"/>
      <c r="BJ38" s="423"/>
      <c r="BK38" s="423"/>
      <c r="BL38" s="423"/>
      <c r="BM38" s="423"/>
      <c r="BN38" s="423"/>
      <c r="BO38" s="423"/>
      <c r="BP38" s="423"/>
      <c r="BQ38" s="423"/>
      <c r="BR38" s="423"/>
      <c r="BS38" s="423"/>
      <c r="BT38" s="423"/>
      <c r="BU38" s="423"/>
      <c r="BV38" s="423"/>
      <c r="BW38" s="423"/>
      <c r="BX38" s="423"/>
      <c r="BY38" s="423"/>
      <c r="BZ38" s="423"/>
      <c r="CA38" s="423"/>
      <c r="CB38" s="423"/>
      <c r="CC38" s="423"/>
      <c r="CD38" s="423"/>
      <c r="CE38" s="423"/>
      <c r="CF38" s="423"/>
      <c r="CG38" s="423"/>
      <c r="CH38" s="423"/>
      <c r="CI38" s="423"/>
      <c r="CJ38" s="423"/>
      <c r="CK38" s="423"/>
      <c r="CL38" s="423"/>
      <c r="CM38" s="423"/>
      <c r="CN38" s="423"/>
      <c r="CO38" s="423"/>
      <c r="CP38" s="423"/>
      <c r="CQ38" s="423"/>
      <c r="CR38" s="423"/>
      <c r="CS38" s="423"/>
      <c r="CT38" s="423"/>
      <c r="CU38" s="423"/>
      <c r="CV38" s="423"/>
      <c r="CW38" s="423"/>
      <c r="CX38" s="423"/>
      <c r="CY38" s="423"/>
      <c r="CZ38" s="423"/>
      <c r="DA38" s="423"/>
      <c r="DB38" s="423"/>
      <c r="DC38" s="423"/>
      <c r="DD38" s="423"/>
      <c r="DE38" s="423"/>
      <c r="DF38" s="423"/>
      <c r="DG38" s="423"/>
      <c r="DH38" s="423"/>
      <c r="DI38" s="423"/>
      <c r="DJ38" s="423"/>
      <c r="DK38" s="423"/>
      <c r="DL38" s="423"/>
      <c r="DM38" s="423"/>
      <c r="DN38" s="423"/>
      <c r="DO38" s="423"/>
      <c r="DP38" s="423"/>
      <c r="DQ38" s="423"/>
      <c r="DR38" s="423"/>
      <c r="DS38" s="423"/>
      <c r="DT38" s="423"/>
      <c r="DU38" s="423"/>
      <c r="DV38" s="423"/>
      <c r="DW38" s="423"/>
      <c r="DX38" s="423"/>
      <c r="DY38" s="423"/>
      <c r="DZ38" s="423"/>
      <c r="EA38" s="423"/>
      <c r="EB38" s="423"/>
      <c r="EC38" s="423"/>
      <c r="ED38" s="423"/>
      <c r="EE38" s="423"/>
      <c r="EF38" s="423"/>
      <c r="EG38" s="423"/>
      <c r="EH38" s="423"/>
      <c r="EI38" s="423"/>
      <c r="EJ38" s="423"/>
      <c r="EK38" s="423"/>
      <c r="EL38" s="423"/>
      <c r="EM38" s="423"/>
      <c r="EN38" s="423"/>
      <c r="EO38" s="423"/>
      <c r="EP38" s="423"/>
      <c r="EQ38" s="423"/>
      <c r="ER38" s="423"/>
      <c r="ES38" s="423"/>
      <c r="ET38" s="423"/>
      <c r="EU38" s="423"/>
      <c r="EV38" s="423"/>
      <c r="EW38" s="423"/>
      <c r="EX38" s="423"/>
      <c r="EY38" s="423"/>
      <c r="EZ38" s="423"/>
      <c r="FA38" s="423"/>
      <c r="FB38" s="423"/>
      <c r="FC38" s="423"/>
      <c r="FD38" s="423"/>
      <c r="FE38" s="423"/>
      <c r="FF38" s="423"/>
      <c r="FG38" s="423"/>
      <c r="FH38" s="423"/>
      <c r="FI38" s="423"/>
      <c r="FJ38" s="423"/>
      <c r="FK38" s="423"/>
      <c r="FL38" s="423"/>
      <c r="FM38" s="423"/>
      <c r="FN38" s="423"/>
      <c r="FO38" s="423"/>
      <c r="FP38" s="423"/>
      <c r="FQ38" s="423"/>
      <c r="FR38" s="423"/>
      <c r="FS38" s="423"/>
      <c r="FT38" s="423"/>
      <c r="FU38" s="423"/>
      <c r="FV38" s="423"/>
      <c r="FW38" s="423"/>
      <c r="FX38" s="423"/>
      <c r="FY38" s="423"/>
      <c r="FZ38" s="423"/>
      <c r="GA38" s="423"/>
      <c r="GB38" s="423"/>
      <c r="GC38" s="423"/>
      <c r="GD38" s="423"/>
      <c r="GE38" s="423"/>
      <c r="GF38" s="423"/>
      <c r="GG38" s="423"/>
      <c r="GH38" s="423"/>
      <c r="GI38" s="423"/>
      <c r="GJ38" s="423"/>
      <c r="GK38" s="423"/>
      <c r="GL38" s="423"/>
      <c r="GM38" s="423"/>
      <c r="GN38" s="423"/>
      <c r="GO38" s="423"/>
      <c r="GP38" s="423"/>
      <c r="GQ38" s="423"/>
      <c r="GR38" s="423"/>
      <c r="GS38" s="423"/>
      <c r="GT38" s="423"/>
      <c r="GU38" s="423"/>
      <c r="GV38" s="423"/>
      <c r="GW38" s="423"/>
      <c r="GX38" s="423"/>
      <c r="GY38" s="423"/>
      <c r="GZ38" s="423"/>
      <c r="HA38" s="423"/>
      <c r="HB38" s="423"/>
      <c r="HC38" s="423"/>
      <c r="HD38" s="423"/>
      <c r="HE38" s="423"/>
      <c r="HF38" s="423"/>
      <c r="HG38" s="423"/>
      <c r="HH38" s="423"/>
      <c r="HI38" s="423"/>
      <c r="HJ38" s="423"/>
      <c r="HK38" s="423"/>
      <c r="HL38" s="423"/>
      <c r="HM38" s="423"/>
      <c r="HN38" s="423"/>
      <c r="HO38" s="423"/>
      <c r="HP38" s="423"/>
      <c r="HQ38" s="423"/>
      <c r="HR38" s="423"/>
      <c r="HS38" s="423"/>
      <c r="HT38" s="423"/>
      <c r="HU38" s="423"/>
      <c r="HV38" s="423"/>
      <c r="HW38" s="423"/>
      <c r="HX38" s="423"/>
      <c r="HY38" s="423"/>
      <c r="HZ38" s="423"/>
      <c r="IA38" s="423"/>
      <c r="IB38" s="423"/>
      <c r="IC38" s="423"/>
      <c r="ID38" s="423"/>
      <c r="IE38" s="423"/>
      <c r="IF38" s="423"/>
      <c r="IG38" s="423"/>
      <c r="IH38" s="423"/>
      <c r="II38" s="423"/>
      <c r="IJ38" s="423"/>
      <c r="IK38" s="423"/>
      <c r="IL38" s="423"/>
      <c r="IM38" s="423"/>
      <c r="IN38" s="423"/>
      <c r="IO38" s="423"/>
      <c r="IP38" s="423"/>
      <c r="IQ38" s="423"/>
      <c r="IR38" s="423"/>
      <c r="IS38" s="423"/>
      <c r="IT38" s="423"/>
      <c r="IU38" s="423"/>
      <c r="IV38" s="423"/>
    </row>
    <row r="39" spans="1:256" hidden="1" x14ac:dyDescent="0.2">
      <c r="A39" s="369"/>
      <c r="B39" s="544" t="s">
        <v>469</v>
      </c>
      <c r="C39" s="544"/>
      <c r="D39" s="544"/>
      <c r="E39" s="544"/>
      <c r="F39" s="544"/>
      <c r="G39" s="544"/>
      <c r="H39" s="544"/>
      <c r="I39" s="544"/>
      <c r="J39" s="544"/>
      <c r="K39" s="423"/>
      <c r="L39" s="423"/>
      <c r="M39" s="423"/>
      <c r="N39" s="423"/>
      <c r="O39" s="423"/>
      <c r="P39" s="423"/>
      <c r="Q39" s="423"/>
      <c r="R39" s="423"/>
      <c r="S39" s="423"/>
      <c r="T39" s="423"/>
      <c r="U39" s="423"/>
      <c r="V39" s="423"/>
      <c r="W39" s="423"/>
      <c r="X39" s="423"/>
      <c r="Y39" s="423"/>
      <c r="Z39" s="423"/>
      <c r="AA39" s="423"/>
      <c r="AB39" s="423"/>
      <c r="AC39" s="423"/>
      <c r="AD39" s="423"/>
      <c r="AE39" s="423"/>
      <c r="AF39" s="423"/>
      <c r="AG39" s="423"/>
      <c r="AH39" s="423"/>
      <c r="AI39" s="423"/>
      <c r="AJ39" s="423"/>
      <c r="AK39" s="423"/>
      <c r="AL39" s="423"/>
      <c r="AM39" s="423"/>
      <c r="AN39" s="423"/>
      <c r="AO39" s="423"/>
      <c r="AP39" s="423"/>
      <c r="AQ39" s="423"/>
      <c r="AR39" s="423"/>
      <c r="AS39" s="423"/>
      <c r="AT39" s="423"/>
      <c r="AU39" s="423"/>
      <c r="AV39" s="423"/>
      <c r="AW39" s="423"/>
      <c r="AX39" s="423"/>
      <c r="AY39" s="423"/>
      <c r="AZ39" s="423"/>
      <c r="BA39" s="423"/>
      <c r="BB39" s="423"/>
      <c r="BC39" s="423"/>
      <c r="BD39" s="423"/>
      <c r="BE39" s="423"/>
      <c r="BF39" s="423"/>
      <c r="BG39" s="423"/>
      <c r="BH39" s="423"/>
      <c r="BI39" s="423"/>
      <c r="BJ39" s="423"/>
      <c r="BK39" s="423"/>
      <c r="BL39" s="423"/>
      <c r="BM39" s="423"/>
      <c r="BN39" s="423"/>
      <c r="BO39" s="423"/>
      <c r="BP39" s="423"/>
      <c r="BQ39" s="423"/>
      <c r="BR39" s="423"/>
      <c r="BS39" s="423"/>
      <c r="BT39" s="423"/>
      <c r="BU39" s="423"/>
      <c r="BV39" s="423"/>
      <c r="BW39" s="423"/>
      <c r="BX39" s="423"/>
      <c r="BY39" s="423"/>
      <c r="BZ39" s="423"/>
      <c r="CA39" s="423"/>
      <c r="CB39" s="423"/>
      <c r="CC39" s="423"/>
      <c r="CD39" s="423"/>
      <c r="CE39" s="423"/>
      <c r="CF39" s="423"/>
      <c r="CG39" s="423"/>
      <c r="CH39" s="423"/>
      <c r="CI39" s="423"/>
      <c r="CJ39" s="423"/>
      <c r="CK39" s="423"/>
      <c r="CL39" s="423"/>
      <c r="CM39" s="423"/>
      <c r="CN39" s="423"/>
      <c r="CO39" s="423"/>
      <c r="CP39" s="423"/>
      <c r="CQ39" s="423"/>
      <c r="CR39" s="423"/>
      <c r="CS39" s="423"/>
      <c r="CT39" s="423"/>
      <c r="CU39" s="423"/>
      <c r="CV39" s="423"/>
      <c r="CW39" s="423"/>
      <c r="CX39" s="423"/>
      <c r="CY39" s="423"/>
      <c r="CZ39" s="423"/>
      <c r="DA39" s="423"/>
      <c r="DB39" s="423"/>
      <c r="DC39" s="423"/>
      <c r="DD39" s="423"/>
      <c r="DE39" s="423"/>
      <c r="DF39" s="423"/>
      <c r="DG39" s="423"/>
      <c r="DH39" s="423"/>
      <c r="DI39" s="423"/>
      <c r="DJ39" s="423"/>
      <c r="DK39" s="423"/>
      <c r="DL39" s="423"/>
      <c r="DM39" s="423"/>
      <c r="DN39" s="423"/>
      <c r="DO39" s="423"/>
      <c r="DP39" s="423"/>
      <c r="DQ39" s="423"/>
      <c r="DR39" s="423"/>
      <c r="DS39" s="423"/>
      <c r="DT39" s="423"/>
      <c r="DU39" s="423"/>
      <c r="DV39" s="423"/>
      <c r="DW39" s="423"/>
      <c r="DX39" s="423"/>
      <c r="DY39" s="423"/>
      <c r="DZ39" s="423"/>
      <c r="EA39" s="423"/>
      <c r="EB39" s="423"/>
      <c r="EC39" s="423"/>
      <c r="ED39" s="423"/>
      <c r="EE39" s="423"/>
      <c r="EF39" s="423"/>
      <c r="EG39" s="423"/>
      <c r="EH39" s="423"/>
      <c r="EI39" s="423"/>
      <c r="EJ39" s="423"/>
      <c r="EK39" s="423"/>
      <c r="EL39" s="423"/>
      <c r="EM39" s="423"/>
      <c r="EN39" s="423"/>
      <c r="EO39" s="423"/>
      <c r="EP39" s="423"/>
      <c r="EQ39" s="423"/>
      <c r="ER39" s="423"/>
      <c r="ES39" s="423"/>
      <c r="ET39" s="423"/>
      <c r="EU39" s="423"/>
      <c r="EV39" s="423"/>
      <c r="EW39" s="423"/>
      <c r="EX39" s="423"/>
      <c r="EY39" s="423"/>
      <c r="EZ39" s="423"/>
      <c r="FA39" s="423"/>
      <c r="FB39" s="423"/>
      <c r="FC39" s="423"/>
      <c r="FD39" s="423"/>
      <c r="FE39" s="423"/>
      <c r="FF39" s="423"/>
      <c r="FG39" s="423"/>
      <c r="FH39" s="423"/>
      <c r="FI39" s="423"/>
      <c r="FJ39" s="423"/>
      <c r="FK39" s="423"/>
      <c r="FL39" s="423"/>
      <c r="FM39" s="423"/>
      <c r="FN39" s="423"/>
      <c r="FO39" s="423"/>
      <c r="FP39" s="423"/>
      <c r="FQ39" s="423"/>
      <c r="FR39" s="423"/>
      <c r="FS39" s="423"/>
      <c r="FT39" s="423"/>
      <c r="FU39" s="423"/>
      <c r="FV39" s="423"/>
      <c r="FW39" s="423"/>
      <c r="FX39" s="423"/>
      <c r="FY39" s="423"/>
      <c r="FZ39" s="423"/>
      <c r="GA39" s="423"/>
      <c r="GB39" s="423"/>
      <c r="GC39" s="423"/>
      <c r="GD39" s="423"/>
      <c r="GE39" s="423"/>
      <c r="GF39" s="423"/>
      <c r="GG39" s="423"/>
      <c r="GH39" s="423"/>
      <c r="GI39" s="423"/>
      <c r="GJ39" s="423"/>
      <c r="GK39" s="423"/>
      <c r="GL39" s="423"/>
      <c r="GM39" s="423"/>
      <c r="GN39" s="423"/>
      <c r="GO39" s="423"/>
      <c r="GP39" s="423"/>
      <c r="GQ39" s="423"/>
      <c r="GR39" s="423"/>
      <c r="GS39" s="423"/>
      <c r="GT39" s="423"/>
      <c r="GU39" s="423"/>
      <c r="GV39" s="423"/>
      <c r="GW39" s="423"/>
      <c r="GX39" s="423"/>
      <c r="GY39" s="423"/>
      <c r="GZ39" s="423"/>
      <c r="HA39" s="423"/>
      <c r="HB39" s="423"/>
      <c r="HC39" s="423"/>
      <c r="HD39" s="423"/>
      <c r="HE39" s="423"/>
      <c r="HF39" s="423"/>
      <c r="HG39" s="423"/>
      <c r="HH39" s="423"/>
      <c r="HI39" s="423"/>
      <c r="HJ39" s="423"/>
      <c r="HK39" s="423"/>
      <c r="HL39" s="423"/>
      <c r="HM39" s="423"/>
      <c r="HN39" s="423"/>
      <c r="HO39" s="423"/>
      <c r="HP39" s="423"/>
      <c r="HQ39" s="423"/>
      <c r="HR39" s="423"/>
      <c r="HS39" s="423"/>
      <c r="HT39" s="423"/>
      <c r="HU39" s="423"/>
      <c r="HV39" s="423"/>
      <c r="HW39" s="423"/>
      <c r="HX39" s="423"/>
      <c r="HY39" s="423"/>
      <c r="HZ39" s="423"/>
      <c r="IA39" s="423"/>
      <c r="IB39" s="423"/>
      <c r="IC39" s="423"/>
      <c r="ID39" s="423"/>
      <c r="IE39" s="423"/>
      <c r="IF39" s="423"/>
      <c r="IG39" s="423"/>
      <c r="IH39" s="423"/>
      <c r="II39" s="423"/>
      <c r="IJ39" s="423"/>
      <c r="IK39" s="423"/>
      <c r="IL39" s="423"/>
      <c r="IM39" s="423"/>
      <c r="IN39" s="423"/>
      <c r="IO39" s="423"/>
      <c r="IP39" s="423"/>
      <c r="IQ39" s="423"/>
      <c r="IR39" s="423"/>
      <c r="IS39" s="423"/>
      <c r="IT39" s="423"/>
      <c r="IU39" s="423"/>
      <c r="IV39" s="423"/>
    </row>
    <row r="40" spans="1:256" ht="31.5" customHeight="1" x14ac:dyDescent="0.2">
      <c r="A40" s="545" t="s">
        <v>470</v>
      </c>
      <c r="B40" s="546"/>
      <c r="C40" s="546"/>
      <c r="D40" s="546"/>
      <c r="E40" s="546"/>
      <c r="F40" s="546"/>
      <c r="G40" s="546"/>
      <c r="H40" s="546"/>
      <c r="I40" s="546"/>
      <c r="J40" s="546"/>
    </row>
    <row r="41" spans="1:256" x14ac:dyDescent="0.2">
      <c r="J41" s="67"/>
    </row>
    <row r="42" spans="1:256" x14ac:dyDescent="0.2">
      <c r="A42" s="547" t="s">
        <v>137</v>
      </c>
      <c r="B42" s="547"/>
      <c r="C42" s="116"/>
      <c r="D42" s="116"/>
      <c r="E42" s="116"/>
      <c r="F42" s="117"/>
      <c r="G42" s="119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  <c r="GV42" s="118"/>
      <c r="GW42" s="118"/>
      <c r="GX42" s="118"/>
      <c r="GY42" s="118"/>
      <c r="GZ42" s="118"/>
      <c r="HA42" s="118"/>
      <c r="HB42" s="118"/>
      <c r="HC42" s="118"/>
      <c r="HD42" s="118"/>
      <c r="HE42" s="118"/>
      <c r="HF42" s="118"/>
      <c r="HG42" s="118"/>
      <c r="HH42" s="118"/>
      <c r="HI42" s="118"/>
      <c r="HJ42" s="118"/>
      <c r="HK42" s="118"/>
      <c r="HL42" s="118"/>
      <c r="HM42" s="118"/>
      <c r="HN42" s="118"/>
      <c r="HO42" s="118"/>
      <c r="HP42" s="118"/>
      <c r="HQ42" s="118"/>
      <c r="HR42" s="118"/>
      <c r="HS42" s="118"/>
      <c r="HT42" s="118"/>
      <c r="HU42" s="118"/>
      <c r="HV42" s="118"/>
      <c r="HW42" s="118"/>
      <c r="HX42" s="118"/>
      <c r="HY42" s="118"/>
      <c r="HZ42" s="118"/>
      <c r="IA42" s="118"/>
      <c r="IB42" s="118"/>
      <c r="IC42" s="118"/>
      <c r="ID42" s="118"/>
      <c r="IE42" s="118"/>
      <c r="IF42" s="118"/>
      <c r="IG42" s="118"/>
      <c r="IH42" s="118"/>
      <c r="II42" s="118"/>
      <c r="IJ42" s="118"/>
      <c r="IK42" s="118"/>
      <c r="IL42" s="118"/>
      <c r="IM42" s="118"/>
      <c r="IN42" s="118"/>
      <c r="IO42" s="118"/>
      <c r="IP42" s="118"/>
      <c r="IQ42" s="118"/>
      <c r="IR42" s="118"/>
      <c r="IS42" s="118"/>
      <c r="IT42" s="118"/>
      <c r="IU42" s="118"/>
      <c r="IV42" s="118"/>
    </row>
    <row r="43" spans="1:256" x14ac:dyDescent="0.2">
      <c r="A43" s="117"/>
      <c r="B43" s="117"/>
      <c r="C43" s="117"/>
      <c r="D43" s="117"/>
      <c r="E43" s="117"/>
      <c r="F43" s="117"/>
      <c r="G43" s="116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  <c r="HD43" s="118"/>
      <c r="HE43" s="118"/>
      <c r="HF43" s="118"/>
      <c r="HG43" s="118"/>
      <c r="HH43" s="118"/>
      <c r="HI43" s="118"/>
      <c r="HJ43" s="118"/>
      <c r="HK43" s="118"/>
      <c r="HL43" s="118"/>
      <c r="HM43" s="118"/>
      <c r="HN43" s="118"/>
      <c r="HO43" s="118"/>
      <c r="HP43" s="118"/>
      <c r="HQ43" s="118"/>
      <c r="HR43" s="118"/>
      <c r="HS43" s="118"/>
      <c r="HT43" s="118"/>
      <c r="HU43" s="118"/>
      <c r="HV43" s="118"/>
      <c r="HW43" s="118"/>
      <c r="HX43" s="118"/>
      <c r="HY43" s="118"/>
      <c r="HZ43" s="118"/>
      <c r="IA43" s="118"/>
      <c r="IB43" s="118"/>
      <c r="IC43" s="118"/>
      <c r="ID43" s="118"/>
      <c r="IE43" s="118"/>
      <c r="IF43" s="118"/>
      <c r="IG43" s="118"/>
      <c r="IH43" s="118"/>
      <c r="II43" s="118"/>
      <c r="IJ43" s="118"/>
      <c r="IK43" s="118"/>
      <c r="IL43" s="118"/>
      <c r="IM43" s="118"/>
      <c r="IN43" s="118"/>
      <c r="IO43" s="118"/>
      <c r="IP43" s="118"/>
      <c r="IQ43" s="118"/>
      <c r="IR43" s="118"/>
      <c r="IS43" s="118"/>
      <c r="IT43" s="118"/>
      <c r="IU43" s="118"/>
      <c r="IV43" s="118"/>
    </row>
    <row r="44" spans="1:256" x14ac:dyDescent="0.2">
      <c r="A44" s="120"/>
      <c r="J44" s="67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85"/>
  <sheetViews>
    <sheetView showGridLines="0" view="pageBreakPreview" topLeftCell="A155" zoomScale="70" zoomScaleNormal="100" zoomScaleSheetLayoutView="70" workbookViewId="0">
      <selection activeCell="D189" sqref="D189"/>
    </sheetView>
  </sheetViews>
  <sheetFormatPr defaultRowHeight="16.5" x14ac:dyDescent="0.2"/>
  <cols>
    <col min="1" max="1" width="7.5703125" style="124" customWidth="1"/>
    <col min="2" max="2" width="19.42578125" style="124" customWidth="1"/>
    <col min="3" max="3" width="76.42578125" style="126" customWidth="1"/>
    <col min="4" max="4" width="11.85546875" style="124" customWidth="1"/>
    <col min="5" max="5" width="12.28515625" style="124" customWidth="1"/>
    <col min="6" max="6" width="13.5703125" style="127" customWidth="1"/>
    <col min="7" max="7" width="13.42578125" style="127" customWidth="1"/>
    <col min="8" max="8" width="12.28515625" style="124" customWidth="1"/>
    <col min="9" max="9" width="13.140625" style="127" customWidth="1"/>
    <col min="10" max="10" width="13.42578125" style="133" customWidth="1"/>
    <col min="11" max="11" width="10.7109375" style="22" customWidth="1"/>
    <col min="12" max="16384" width="9.140625" style="2"/>
  </cols>
  <sheetData>
    <row r="1" spans="1:11" x14ac:dyDescent="0.2">
      <c r="B1" s="125"/>
      <c r="J1" s="13" t="s">
        <v>431</v>
      </c>
    </row>
    <row r="2" spans="1:11" x14ac:dyDescent="0.2">
      <c r="A2" s="499" t="s">
        <v>34</v>
      </c>
      <c r="B2" s="499"/>
      <c r="C2" s="499"/>
      <c r="D2" s="499"/>
      <c r="E2" s="499"/>
      <c r="F2" s="499"/>
      <c r="G2" s="499"/>
      <c r="H2" s="499"/>
      <c r="I2" s="499"/>
      <c r="J2" s="499"/>
    </row>
    <row r="3" spans="1:11" ht="16.5" customHeight="1" x14ac:dyDescent="0.2">
      <c r="B3" s="128" t="s">
        <v>16</v>
      </c>
      <c r="C3" s="60" t="s">
        <v>416</v>
      </c>
      <c r="D3" s="352"/>
      <c r="E3" s="129"/>
      <c r="F3" s="129"/>
      <c r="G3" s="129"/>
      <c r="H3" s="129"/>
      <c r="I3" s="128"/>
      <c r="J3" s="129"/>
    </row>
    <row r="4" spans="1:11" x14ac:dyDescent="0.2">
      <c r="B4" s="128" t="s">
        <v>17</v>
      </c>
      <c r="C4" s="356" t="s">
        <v>423</v>
      </c>
      <c r="D4" s="130"/>
      <c r="E4" s="131"/>
      <c r="F4" s="131"/>
      <c r="G4" s="131"/>
      <c r="H4" s="131"/>
      <c r="I4" s="132"/>
      <c r="J4" s="131"/>
    </row>
    <row r="5" spans="1:11" ht="17.25" thickBot="1" x14ac:dyDescent="0.25"/>
    <row r="6" spans="1:11" ht="17.25" thickBot="1" x14ac:dyDescent="0.25">
      <c r="A6" s="500" t="s">
        <v>15</v>
      </c>
      <c r="B6" s="503" t="s">
        <v>35</v>
      </c>
      <c r="C6" s="503" t="s">
        <v>36</v>
      </c>
      <c r="D6" s="506" t="s">
        <v>20</v>
      </c>
      <c r="E6" s="509" t="s">
        <v>37</v>
      </c>
      <c r="F6" s="510"/>
      <c r="G6" s="510"/>
      <c r="H6" s="503"/>
      <c r="I6" s="503"/>
      <c r="J6" s="511"/>
    </row>
    <row r="7" spans="1:11" x14ac:dyDescent="0.2">
      <c r="A7" s="501"/>
      <c r="B7" s="504"/>
      <c r="C7" s="504"/>
      <c r="D7" s="507"/>
      <c r="E7" s="512" t="s">
        <v>39</v>
      </c>
      <c r="F7" s="503"/>
      <c r="G7" s="511"/>
      <c r="H7" s="513" t="s">
        <v>38</v>
      </c>
      <c r="I7" s="504"/>
      <c r="J7" s="514"/>
    </row>
    <row r="8" spans="1:11" ht="33.75" thickBot="1" x14ac:dyDescent="0.25">
      <c r="A8" s="502"/>
      <c r="B8" s="505"/>
      <c r="C8" s="505"/>
      <c r="D8" s="508"/>
      <c r="E8" s="134" t="s">
        <v>19</v>
      </c>
      <c r="F8" s="354" t="s">
        <v>40</v>
      </c>
      <c r="G8" s="135" t="s">
        <v>41</v>
      </c>
      <c r="H8" s="136" t="s">
        <v>19</v>
      </c>
      <c r="I8" s="354" t="s">
        <v>42</v>
      </c>
      <c r="J8" s="135" t="s">
        <v>41</v>
      </c>
    </row>
    <row r="9" spans="1:11" ht="17.25" thickBot="1" x14ac:dyDescent="0.25">
      <c r="A9" s="351">
        <v>1</v>
      </c>
      <c r="B9" s="137">
        <v>2</v>
      </c>
      <c r="C9" s="137">
        <v>3</v>
      </c>
      <c r="D9" s="138">
        <v>4</v>
      </c>
      <c r="E9" s="139">
        <v>5</v>
      </c>
      <c r="F9" s="137">
        <v>6</v>
      </c>
      <c r="G9" s="140">
        <v>7</v>
      </c>
      <c r="H9" s="141">
        <v>8</v>
      </c>
      <c r="I9" s="137">
        <v>9</v>
      </c>
      <c r="J9" s="140">
        <v>10</v>
      </c>
    </row>
    <row r="10" spans="1:11" x14ac:dyDescent="0.2">
      <c r="A10" s="142">
        <v>1</v>
      </c>
      <c r="B10" s="358" t="s">
        <v>140</v>
      </c>
      <c r="C10" s="359" t="s">
        <v>187</v>
      </c>
      <c r="D10" s="362" t="s">
        <v>21</v>
      </c>
      <c r="E10" s="328"/>
      <c r="F10" s="329"/>
      <c r="G10" s="143"/>
      <c r="H10" s="360">
        <v>4.7999999999999996E-3</v>
      </c>
      <c r="I10" s="361">
        <v>74465.09</v>
      </c>
      <c r="J10" s="143">
        <f>H10*I10</f>
        <v>357</v>
      </c>
      <c r="K10" s="2"/>
    </row>
    <row r="11" spans="1:11" x14ac:dyDescent="0.2">
      <c r="A11" s="142">
        <v>2</v>
      </c>
      <c r="B11" s="358" t="s">
        <v>160</v>
      </c>
      <c r="C11" s="359" t="s">
        <v>188</v>
      </c>
      <c r="D11" s="362" t="s">
        <v>21</v>
      </c>
      <c r="E11" s="363"/>
      <c r="F11" s="361"/>
      <c r="G11" s="144"/>
      <c r="H11" s="360">
        <v>1.9E-3</v>
      </c>
      <c r="I11" s="361">
        <v>108999.58</v>
      </c>
      <c r="J11" s="144">
        <f>H11*I11</f>
        <v>207</v>
      </c>
      <c r="K11" s="2"/>
    </row>
    <row r="12" spans="1:11" x14ac:dyDescent="0.2">
      <c r="A12" s="142">
        <v>3</v>
      </c>
      <c r="B12" s="358" t="s">
        <v>43</v>
      </c>
      <c r="C12" s="359" t="s">
        <v>189</v>
      </c>
      <c r="D12" s="362" t="s">
        <v>22</v>
      </c>
      <c r="E12" s="363"/>
      <c r="F12" s="361"/>
      <c r="G12" s="144"/>
      <c r="H12" s="360">
        <v>5.6578999999999997</v>
      </c>
      <c r="I12" s="361">
        <v>47.09</v>
      </c>
      <c r="J12" s="144">
        <f t="shared" ref="J12:J130" si="0">H12*I12</f>
        <v>266</v>
      </c>
      <c r="K12" s="2"/>
    </row>
    <row r="13" spans="1:11" x14ac:dyDescent="0.2">
      <c r="A13" s="142">
        <v>4</v>
      </c>
      <c r="B13" s="358" t="s">
        <v>161</v>
      </c>
      <c r="C13" s="359" t="s">
        <v>162</v>
      </c>
      <c r="D13" s="362" t="s">
        <v>21</v>
      </c>
      <c r="E13" s="363"/>
      <c r="F13" s="361"/>
      <c r="G13" s="144"/>
      <c r="H13" s="360">
        <v>5.9999999999999995E-4</v>
      </c>
      <c r="I13" s="361">
        <v>80297.03</v>
      </c>
      <c r="J13" s="144">
        <f t="shared" si="0"/>
        <v>48</v>
      </c>
      <c r="K13" s="2"/>
    </row>
    <row r="14" spans="1:11" x14ac:dyDescent="0.2">
      <c r="A14" s="142">
        <v>5</v>
      </c>
      <c r="B14" s="358" t="s">
        <v>190</v>
      </c>
      <c r="C14" s="359" t="s">
        <v>191</v>
      </c>
      <c r="D14" s="362" t="s">
        <v>21</v>
      </c>
      <c r="E14" s="363"/>
      <c r="F14" s="361"/>
      <c r="G14" s="144"/>
      <c r="H14" s="360">
        <v>1.6000000000000001E-3</v>
      </c>
      <c r="I14" s="361">
        <v>44614.41</v>
      </c>
      <c r="J14" s="144">
        <f t="shared" si="0"/>
        <v>71</v>
      </c>
      <c r="K14" s="2"/>
    </row>
    <row r="15" spans="1:11" x14ac:dyDescent="0.2">
      <c r="A15" s="142">
        <v>6</v>
      </c>
      <c r="B15" s="358" t="s">
        <v>192</v>
      </c>
      <c r="C15" s="359" t="s">
        <v>193</v>
      </c>
      <c r="D15" s="362" t="s">
        <v>21</v>
      </c>
      <c r="E15" s="363"/>
      <c r="F15" s="361"/>
      <c r="G15" s="144"/>
      <c r="H15" s="360">
        <v>6.0000000000000001E-3</v>
      </c>
      <c r="I15" s="361">
        <v>4093.86</v>
      </c>
      <c r="J15" s="144">
        <f t="shared" si="0"/>
        <v>25</v>
      </c>
      <c r="K15" s="2"/>
    </row>
    <row r="16" spans="1:11" x14ac:dyDescent="0.2">
      <c r="A16" s="142">
        <v>7</v>
      </c>
      <c r="B16" s="358" t="s">
        <v>58</v>
      </c>
      <c r="C16" s="359" t="s">
        <v>194</v>
      </c>
      <c r="D16" s="362" t="s">
        <v>21</v>
      </c>
      <c r="E16" s="363"/>
      <c r="F16" s="361"/>
      <c r="G16" s="144"/>
      <c r="H16" s="360">
        <v>2.2431000000000001</v>
      </c>
      <c r="I16" s="361">
        <v>33764.1</v>
      </c>
      <c r="J16" s="144">
        <f t="shared" si="0"/>
        <v>75736</v>
      </c>
      <c r="K16" s="2"/>
    </row>
    <row r="17" spans="1:11" x14ac:dyDescent="0.2">
      <c r="A17" s="142">
        <v>8</v>
      </c>
      <c r="B17" s="358" t="s">
        <v>195</v>
      </c>
      <c r="C17" s="359" t="s">
        <v>196</v>
      </c>
      <c r="D17" s="362" t="s">
        <v>21</v>
      </c>
      <c r="E17" s="363"/>
      <c r="F17" s="361"/>
      <c r="G17" s="144"/>
      <c r="H17" s="360">
        <v>1E-4</v>
      </c>
      <c r="I17" s="361">
        <v>41229.68</v>
      </c>
      <c r="J17" s="144">
        <f t="shared" si="0"/>
        <v>4</v>
      </c>
      <c r="K17" s="2"/>
    </row>
    <row r="18" spans="1:11" x14ac:dyDescent="0.2">
      <c r="A18" s="142">
        <v>9</v>
      </c>
      <c r="B18" s="358" t="s">
        <v>183</v>
      </c>
      <c r="C18" s="359" t="s">
        <v>184</v>
      </c>
      <c r="D18" s="362" t="s">
        <v>21</v>
      </c>
      <c r="E18" s="363"/>
      <c r="F18" s="361"/>
      <c r="G18" s="144"/>
      <c r="H18" s="360">
        <v>0.94599999999999995</v>
      </c>
      <c r="I18" s="361">
        <v>25993.4</v>
      </c>
      <c r="J18" s="144">
        <f t="shared" si="0"/>
        <v>24590</v>
      </c>
      <c r="K18" s="2"/>
    </row>
    <row r="19" spans="1:11" x14ac:dyDescent="0.2">
      <c r="A19" s="142">
        <v>10</v>
      </c>
      <c r="B19" s="358" t="s">
        <v>163</v>
      </c>
      <c r="C19" s="359" t="s">
        <v>197</v>
      </c>
      <c r="D19" s="362" t="s">
        <v>21</v>
      </c>
      <c r="E19" s="363"/>
      <c r="F19" s="361"/>
      <c r="G19" s="144"/>
      <c r="H19" s="360">
        <v>2.9999999999999997E-4</v>
      </c>
      <c r="I19" s="361">
        <v>56816.84</v>
      </c>
      <c r="J19" s="144">
        <f t="shared" si="0"/>
        <v>17</v>
      </c>
      <c r="K19" s="2"/>
    </row>
    <row r="20" spans="1:11" x14ac:dyDescent="0.2">
      <c r="A20" s="142">
        <v>11</v>
      </c>
      <c r="B20" s="358" t="s">
        <v>59</v>
      </c>
      <c r="C20" s="359" t="s">
        <v>198</v>
      </c>
      <c r="D20" s="362" t="s">
        <v>21</v>
      </c>
      <c r="E20" s="363"/>
      <c r="F20" s="361"/>
      <c r="G20" s="144"/>
      <c r="H20" s="360">
        <v>2.5000000000000001E-3</v>
      </c>
      <c r="I20" s="361">
        <v>40000</v>
      </c>
      <c r="J20" s="144">
        <f t="shared" si="0"/>
        <v>100</v>
      </c>
      <c r="K20" s="2"/>
    </row>
    <row r="21" spans="1:11" x14ac:dyDescent="0.2">
      <c r="A21" s="142">
        <v>12</v>
      </c>
      <c r="B21" s="358" t="s">
        <v>44</v>
      </c>
      <c r="C21" s="359" t="s">
        <v>125</v>
      </c>
      <c r="D21" s="362" t="s">
        <v>21</v>
      </c>
      <c r="E21" s="363"/>
      <c r="F21" s="361"/>
      <c r="G21" s="144"/>
      <c r="H21" s="360">
        <v>2.92E-2</v>
      </c>
      <c r="I21" s="361">
        <v>51280.93</v>
      </c>
      <c r="J21" s="144">
        <f t="shared" si="0"/>
        <v>1497</v>
      </c>
      <c r="K21" s="2"/>
    </row>
    <row r="22" spans="1:11" x14ac:dyDescent="0.2">
      <c r="A22" s="142">
        <v>13</v>
      </c>
      <c r="B22" s="358" t="s">
        <v>45</v>
      </c>
      <c r="C22" s="359" t="s">
        <v>199</v>
      </c>
      <c r="D22" s="362" t="s">
        <v>21</v>
      </c>
      <c r="E22" s="363"/>
      <c r="F22" s="361"/>
      <c r="G22" s="144"/>
      <c r="H22" s="360">
        <v>8.0000000000000002E-3</v>
      </c>
      <c r="I22" s="361">
        <v>130000</v>
      </c>
      <c r="J22" s="144">
        <f t="shared" si="0"/>
        <v>1040</v>
      </c>
      <c r="K22" s="2"/>
    </row>
    <row r="23" spans="1:11" x14ac:dyDescent="0.2">
      <c r="A23" s="142">
        <v>14</v>
      </c>
      <c r="B23" s="358" t="s">
        <v>141</v>
      </c>
      <c r="C23" s="359" t="s">
        <v>200</v>
      </c>
      <c r="D23" s="362" t="s">
        <v>21</v>
      </c>
      <c r="E23" s="363"/>
      <c r="F23" s="361"/>
      <c r="G23" s="144"/>
      <c r="H23" s="360">
        <v>1.6000000000000001E-3</v>
      </c>
      <c r="I23" s="361">
        <v>130000</v>
      </c>
      <c r="J23" s="144">
        <f t="shared" si="0"/>
        <v>208</v>
      </c>
      <c r="K23" s="2"/>
    </row>
    <row r="24" spans="1:11" x14ac:dyDescent="0.2">
      <c r="A24" s="142">
        <v>15</v>
      </c>
      <c r="B24" s="358" t="s">
        <v>201</v>
      </c>
      <c r="C24" s="359" t="s">
        <v>202</v>
      </c>
      <c r="D24" s="362" t="s">
        <v>21</v>
      </c>
      <c r="E24" s="363"/>
      <c r="F24" s="361"/>
      <c r="G24" s="144"/>
      <c r="H24" s="360">
        <v>8.0000000000000004E-4</v>
      </c>
      <c r="I24" s="361">
        <v>130000</v>
      </c>
      <c r="J24" s="144">
        <f t="shared" si="0"/>
        <v>104</v>
      </c>
      <c r="K24" s="2"/>
    </row>
    <row r="25" spans="1:11" x14ac:dyDescent="0.2">
      <c r="A25" s="142">
        <v>16</v>
      </c>
      <c r="B25" s="358" t="s">
        <v>60</v>
      </c>
      <c r="C25" s="359" t="s">
        <v>203</v>
      </c>
      <c r="D25" s="362" t="s">
        <v>21</v>
      </c>
      <c r="E25" s="363"/>
      <c r="F25" s="361"/>
      <c r="G25" s="144"/>
      <c r="H25" s="360">
        <v>8.0000000000000004E-4</v>
      </c>
      <c r="I25" s="361">
        <v>130000</v>
      </c>
      <c r="J25" s="144">
        <f t="shared" si="0"/>
        <v>104</v>
      </c>
      <c r="K25" s="2"/>
    </row>
    <row r="26" spans="1:11" x14ac:dyDescent="0.2">
      <c r="A26" s="142">
        <v>17</v>
      </c>
      <c r="B26" s="358" t="s">
        <v>142</v>
      </c>
      <c r="C26" s="359" t="s">
        <v>204</v>
      </c>
      <c r="D26" s="362" t="s">
        <v>21</v>
      </c>
      <c r="E26" s="363"/>
      <c r="F26" s="361"/>
      <c r="G26" s="144"/>
      <c r="H26" s="360">
        <v>1.89E-2</v>
      </c>
      <c r="I26" s="361">
        <v>130000</v>
      </c>
      <c r="J26" s="144">
        <f t="shared" si="0"/>
        <v>2457</v>
      </c>
      <c r="K26" s="2"/>
    </row>
    <row r="27" spans="1:11" x14ac:dyDescent="0.2">
      <c r="A27" s="142">
        <v>18</v>
      </c>
      <c r="B27" s="358" t="s">
        <v>205</v>
      </c>
      <c r="C27" s="359" t="s">
        <v>206</v>
      </c>
      <c r="D27" s="362" t="s">
        <v>21</v>
      </c>
      <c r="E27" s="363"/>
      <c r="F27" s="361"/>
      <c r="G27" s="144"/>
      <c r="H27" s="360">
        <v>3.2000000000000002E-3</v>
      </c>
      <c r="I27" s="361">
        <v>130000</v>
      </c>
      <c r="J27" s="144">
        <f t="shared" si="0"/>
        <v>416</v>
      </c>
      <c r="K27" s="2"/>
    </row>
    <row r="28" spans="1:11" x14ac:dyDescent="0.2">
      <c r="A28" s="142">
        <v>19</v>
      </c>
      <c r="B28" s="358" t="s">
        <v>61</v>
      </c>
      <c r="C28" s="359" t="s">
        <v>207</v>
      </c>
      <c r="D28" s="362" t="s">
        <v>21</v>
      </c>
      <c r="E28" s="363"/>
      <c r="F28" s="361"/>
      <c r="G28" s="144"/>
      <c r="H28" s="360">
        <v>1.1599999999999999E-2</v>
      </c>
      <c r="I28" s="361">
        <v>130000</v>
      </c>
      <c r="J28" s="144">
        <f t="shared" si="0"/>
        <v>1508</v>
      </c>
      <c r="K28" s="2"/>
    </row>
    <row r="29" spans="1:11" x14ac:dyDescent="0.2">
      <c r="A29" s="142">
        <v>20</v>
      </c>
      <c r="B29" s="358" t="s">
        <v>208</v>
      </c>
      <c r="C29" s="359" t="s">
        <v>209</v>
      </c>
      <c r="D29" s="362" t="s">
        <v>21</v>
      </c>
      <c r="E29" s="363"/>
      <c r="F29" s="361"/>
      <c r="G29" s="144"/>
      <c r="H29" s="360">
        <v>2.0000000000000001E-4</v>
      </c>
      <c r="I29" s="361">
        <v>130000</v>
      </c>
      <c r="J29" s="144">
        <f t="shared" si="0"/>
        <v>26</v>
      </c>
      <c r="K29" s="2"/>
    </row>
    <row r="30" spans="1:11" x14ac:dyDescent="0.2">
      <c r="A30" s="142">
        <v>21</v>
      </c>
      <c r="B30" s="358" t="s">
        <v>46</v>
      </c>
      <c r="C30" s="359" t="s">
        <v>128</v>
      </c>
      <c r="D30" s="362" t="s">
        <v>22</v>
      </c>
      <c r="E30" s="363"/>
      <c r="F30" s="361"/>
      <c r="G30" s="144"/>
      <c r="H30" s="360">
        <v>0.31630000000000003</v>
      </c>
      <c r="I30" s="361">
        <v>358.31</v>
      </c>
      <c r="J30" s="144">
        <f t="shared" si="0"/>
        <v>113</v>
      </c>
      <c r="K30" s="2"/>
    </row>
    <row r="31" spans="1:11" ht="33" x14ac:dyDescent="0.2">
      <c r="A31" s="142">
        <v>22</v>
      </c>
      <c r="B31" s="358" t="s">
        <v>143</v>
      </c>
      <c r="C31" s="359" t="s">
        <v>210</v>
      </c>
      <c r="D31" s="362" t="s">
        <v>21</v>
      </c>
      <c r="E31" s="360">
        <v>6.4799999999999996E-2</v>
      </c>
      <c r="F31" s="361">
        <v>34000</v>
      </c>
      <c r="G31" s="144">
        <f t="shared" ref="G31:G125" si="1">E31*F31</f>
        <v>2203</v>
      </c>
      <c r="H31" s="360"/>
      <c r="I31" s="361"/>
      <c r="J31" s="144"/>
      <c r="K31" s="2"/>
    </row>
    <row r="32" spans="1:11" ht="33" x14ac:dyDescent="0.2">
      <c r="A32" s="142">
        <v>23</v>
      </c>
      <c r="B32" s="358" t="s">
        <v>211</v>
      </c>
      <c r="C32" s="359" t="s">
        <v>212</v>
      </c>
      <c r="D32" s="362" t="s">
        <v>21</v>
      </c>
      <c r="E32" s="363"/>
      <c r="F32" s="361"/>
      <c r="G32" s="144"/>
      <c r="H32" s="360">
        <v>1.2999999999999999E-3</v>
      </c>
      <c r="I32" s="361">
        <v>33000</v>
      </c>
      <c r="J32" s="144">
        <f t="shared" si="0"/>
        <v>43</v>
      </c>
      <c r="K32" s="2"/>
    </row>
    <row r="33" spans="1:11" x14ac:dyDescent="0.2">
      <c r="A33" s="142">
        <v>24</v>
      </c>
      <c r="B33" s="358" t="s">
        <v>213</v>
      </c>
      <c r="C33" s="359" t="s">
        <v>214</v>
      </c>
      <c r="D33" s="362" t="s">
        <v>144</v>
      </c>
      <c r="E33" s="363"/>
      <c r="F33" s="361"/>
      <c r="G33" s="144"/>
      <c r="H33" s="360">
        <v>2.6240000000000001</v>
      </c>
      <c r="I33" s="361">
        <v>186.27</v>
      </c>
      <c r="J33" s="144">
        <f t="shared" si="0"/>
        <v>489</v>
      </c>
      <c r="K33" s="2"/>
    </row>
    <row r="34" spans="1:11" x14ac:dyDescent="0.2">
      <c r="A34" s="142">
        <v>25</v>
      </c>
      <c r="B34" s="358" t="s">
        <v>123</v>
      </c>
      <c r="C34" s="359" t="s">
        <v>126</v>
      </c>
      <c r="D34" s="362" t="s">
        <v>23</v>
      </c>
      <c r="E34" s="363"/>
      <c r="F34" s="361"/>
      <c r="G34" s="144"/>
      <c r="H34" s="360">
        <v>0.96</v>
      </c>
      <c r="I34" s="361">
        <v>106.76</v>
      </c>
      <c r="J34" s="144">
        <f t="shared" si="0"/>
        <v>102</v>
      </c>
      <c r="K34" s="2"/>
    </row>
    <row r="35" spans="1:11" x14ac:dyDescent="0.2">
      <c r="A35" s="142">
        <v>26</v>
      </c>
      <c r="B35" s="358" t="s">
        <v>62</v>
      </c>
      <c r="C35" s="359" t="s">
        <v>63</v>
      </c>
      <c r="D35" s="362" t="s">
        <v>21</v>
      </c>
      <c r="E35" s="363"/>
      <c r="F35" s="361"/>
      <c r="G35" s="144"/>
      <c r="H35" s="360">
        <v>9.9000000000000008E-3</v>
      </c>
      <c r="I35" s="361">
        <v>64245.66</v>
      </c>
      <c r="J35" s="144">
        <f t="shared" si="0"/>
        <v>636</v>
      </c>
      <c r="K35" s="2"/>
    </row>
    <row r="36" spans="1:11" x14ac:dyDescent="0.2">
      <c r="A36" s="142">
        <v>27</v>
      </c>
      <c r="B36" s="358" t="s">
        <v>215</v>
      </c>
      <c r="C36" s="359" t="s">
        <v>216</v>
      </c>
      <c r="D36" s="362" t="s">
        <v>23</v>
      </c>
      <c r="E36" s="363"/>
      <c r="F36" s="361"/>
      <c r="G36" s="144"/>
      <c r="H36" s="360">
        <v>2.7751999999999999</v>
      </c>
      <c r="I36" s="361">
        <v>13.77</v>
      </c>
      <c r="J36" s="144">
        <f t="shared" si="0"/>
        <v>38</v>
      </c>
      <c r="K36" s="2"/>
    </row>
    <row r="37" spans="1:11" x14ac:dyDescent="0.2">
      <c r="A37" s="142">
        <v>28</v>
      </c>
      <c r="B37" s="358" t="s">
        <v>217</v>
      </c>
      <c r="C37" s="359" t="s">
        <v>218</v>
      </c>
      <c r="D37" s="362" t="s">
        <v>21</v>
      </c>
      <c r="E37" s="363"/>
      <c r="F37" s="361"/>
      <c r="G37" s="144"/>
      <c r="H37" s="360">
        <v>7.5600000000000001E-2</v>
      </c>
      <c r="I37" s="361">
        <v>27574.35</v>
      </c>
      <c r="J37" s="144">
        <f t="shared" si="0"/>
        <v>2085</v>
      </c>
      <c r="K37" s="2"/>
    </row>
    <row r="38" spans="1:11" x14ac:dyDescent="0.2">
      <c r="A38" s="142">
        <v>29</v>
      </c>
      <c r="B38" s="358" t="s">
        <v>219</v>
      </c>
      <c r="C38" s="359" t="s">
        <v>220</v>
      </c>
      <c r="D38" s="362" t="s">
        <v>21</v>
      </c>
      <c r="E38" s="363"/>
      <c r="F38" s="361"/>
      <c r="G38" s="144"/>
      <c r="H38" s="360">
        <v>5.9999999999999995E-4</v>
      </c>
      <c r="I38" s="361">
        <v>92886</v>
      </c>
      <c r="J38" s="144">
        <f t="shared" si="0"/>
        <v>56</v>
      </c>
      <c r="K38" s="2"/>
    </row>
    <row r="39" spans="1:11" x14ac:dyDescent="0.2">
      <c r="A39" s="142">
        <v>30</v>
      </c>
      <c r="B39" s="358" t="s">
        <v>221</v>
      </c>
      <c r="C39" s="359" t="s">
        <v>222</v>
      </c>
      <c r="D39" s="362" t="s">
        <v>21</v>
      </c>
      <c r="E39" s="363"/>
      <c r="F39" s="361"/>
      <c r="G39" s="144"/>
      <c r="H39" s="360">
        <v>6.3E-3</v>
      </c>
      <c r="I39" s="361">
        <v>38300.300000000003</v>
      </c>
      <c r="J39" s="144">
        <f t="shared" si="0"/>
        <v>241</v>
      </c>
      <c r="K39" s="2"/>
    </row>
    <row r="40" spans="1:11" x14ac:dyDescent="0.2">
      <c r="A40" s="142">
        <v>31</v>
      </c>
      <c r="B40" s="358" t="s">
        <v>145</v>
      </c>
      <c r="C40" s="359" t="s">
        <v>223</v>
      </c>
      <c r="D40" s="362" t="s">
        <v>21</v>
      </c>
      <c r="E40" s="360">
        <v>4.1599999999999998E-2</v>
      </c>
      <c r="F40" s="361">
        <v>38000</v>
      </c>
      <c r="G40" s="144">
        <f t="shared" si="1"/>
        <v>1581</v>
      </c>
      <c r="H40" s="360"/>
      <c r="I40" s="361"/>
      <c r="J40" s="144"/>
      <c r="K40" s="2"/>
    </row>
    <row r="41" spans="1:11" x14ac:dyDescent="0.2">
      <c r="A41" s="142">
        <v>32</v>
      </c>
      <c r="B41" s="358" t="s">
        <v>146</v>
      </c>
      <c r="C41" s="359" t="s">
        <v>200</v>
      </c>
      <c r="D41" s="362" t="s">
        <v>23</v>
      </c>
      <c r="E41" s="363"/>
      <c r="F41" s="361"/>
      <c r="G41" s="144"/>
      <c r="H41" s="360">
        <v>1.04</v>
      </c>
      <c r="I41" s="361">
        <v>130</v>
      </c>
      <c r="J41" s="144">
        <f t="shared" si="0"/>
        <v>135</v>
      </c>
      <c r="K41" s="2"/>
    </row>
    <row r="42" spans="1:11" x14ac:dyDescent="0.2">
      <c r="A42" s="142">
        <v>33</v>
      </c>
      <c r="B42" s="358" t="s">
        <v>124</v>
      </c>
      <c r="C42" s="359" t="s">
        <v>63</v>
      </c>
      <c r="D42" s="362" t="s">
        <v>23</v>
      </c>
      <c r="E42" s="363"/>
      <c r="F42" s="361"/>
      <c r="G42" s="144"/>
      <c r="H42" s="360">
        <v>4.9400000000000004</v>
      </c>
      <c r="I42" s="361">
        <v>64.239999999999995</v>
      </c>
      <c r="J42" s="144">
        <f t="shared" si="0"/>
        <v>317</v>
      </c>
      <c r="K42" s="2"/>
    </row>
    <row r="43" spans="1:11" x14ac:dyDescent="0.2">
      <c r="A43" s="142">
        <v>34</v>
      </c>
      <c r="B43" s="358" t="s">
        <v>224</v>
      </c>
      <c r="C43" s="359" t="s">
        <v>225</v>
      </c>
      <c r="D43" s="362" t="s">
        <v>23</v>
      </c>
      <c r="E43" s="363"/>
      <c r="F43" s="361"/>
      <c r="G43" s="144"/>
      <c r="H43" s="360">
        <v>0.1</v>
      </c>
      <c r="I43" s="361">
        <v>275.32</v>
      </c>
      <c r="J43" s="144">
        <f t="shared" si="0"/>
        <v>28</v>
      </c>
      <c r="K43" s="2"/>
    </row>
    <row r="44" spans="1:11" x14ac:dyDescent="0.2">
      <c r="A44" s="142">
        <v>35</v>
      </c>
      <c r="B44" s="358" t="s">
        <v>226</v>
      </c>
      <c r="C44" s="359" t="s">
        <v>227</v>
      </c>
      <c r="D44" s="362" t="s">
        <v>21</v>
      </c>
      <c r="E44" s="363"/>
      <c r="F44" s="361"/>
      <c r="G44" s="144"/>
      <c r="H44" s="360">
        <v>4.4000000000000003E-3</v>
      </c>
      <c r="I44" s="361">
        <v>29406.9</v>
      </c>
      <c r="J44" s="144">
        <f t="shared" si="0"/>
        <v>129</v>
      </c>
      <c r="K44" s="2"/>
    </row>
    <row r="45" spans="1:11" x14ac:dyDescent="0.2">
      <c r="A45" s="142">
        <v>36</v>
      </c>
      <c r="B45" s="358" t="s">
        <v>228</v>
      </c>
      <c r="C45" s="359" t="s">
        <v>229</v>
      </c>
      <c r="D45" s="362" t="s">
        <v>23</v>
      </c>
      <c r="E45" s="363"/>
      <c r="F45" s="361"/>
      <c r="G45" s="144"/>
      <c r="H45" s="360">
        <v>4.7E-2</v>
      </c>
      <c r="I45" s="361">
        <v>107.97</v>
      </c>
      <c r="J45" s="144">
        <f t="shared" si="0"/>
        <v>5</v>
      </c>
      <c r="K45" s="2"/>
    </row>
    <row r="46" spans="1:11" x14ac:dyDescent="0.2">
      <c r="A46" s="142">
        <v>37</v>
      </c>
      <c r="B46" s="358" t="s">
        <v>230</v>
      </c>
      <c r="C46" s="359" t="s">
        <v>231</v>
      </c>
      <c r="D46" s="362" t="s">
        <v>23</v>
      </c>
      <c r="E46" s="363"/>
      <c r="F46" s="361"/>
      <c r="G46" s="144"/>
      <c r="H46" s="360">
        <v>0.73599999999999999</v>
      </c>
      <c r="I46" s="361">
        <v>123.91</v>
      </c>
      <c r="J46" s="144">
        <f t="shared" si="0"/>
        <v>91</v>
      </c>
      <c r="K46" s="2"/>
    </row>
    <row r="47" spans="1:11" x14ac:dyDescent="0.2">
      <c r="A47" s="142">
        <v>38</v>
      </c>
      <c r="B47" s="358" t="s">
        <v>47</v>
      </c>
      <c r="C47" s="359" t="s">
        <v>129</v>
      </c>
      <c r="D47" s="362" t="s">
        <v>23</v>
      </c>
      <c r="E47" s="363"/>
      <c r="F47" s="361"/>
      <c r="G47" s="144"/>
      <c r="H47" s="360">
        <v>0.77090000000000003</v>
      </c>
      <c r="I47" s="361">
        <v>29.69</v>
      </c>
      <c r="J47" s="144">
        <f t="shared" si="0"/>
        <v>23</v>
      </c>
      <c r="K47" s="2"/>
    </row>
    <row r="48" spans="1:11" x14ac:dyDescent="0.2">
      <c r="A48" s="142">
        <v>39</v>
      </c>
      <c r="B48" s="358" t="s">
        <v>232</v>
      </c>
      <c r="C48" s="359" t="s">
        <v>233</v>
      </c>
      <c r="D48" s="362" t="s">
        <v>49</v>
      </c>
      <c r="E48" s="363"/>
      <c r="F48" s="361"/>
      <c r="G48" s="144"/>
      <c r="H48" s="360">
        <v>2.2200000000000002</v>
      </c>
      <c r="I48" s="361">
        <v>39.14</v>
      </c>
      <c r="J48" s="144">
        <f t="shared" si="0"/>
        <v>87</v>
      </c>
      <c r="K48" s="2"/>
    </row>
    <row r="49" spans="1:11" x14ac:dyDescent="0.2">
      <c r="A49" s="142">
        <v>40</v>
      </c>
      <c r="B49" s="358" t="s">
        <v>48</v>
      </c>
      <c r="C49" s="359" t="s">
        <v>234</v>
      </c>
      <c r="D49" s="362" t="s">
        <v>21</v>
      </c>
      <c r="E49" s="363"/>
      <c r="F49" s="361"/>
      <c r="G49" s="144"/>
      <c r="H49" s="360">
        <v>6.9999999999999999E-4</v>
      </c>
      <c r="I49" s="361">
        <v>60937.81</v>
      </c>
      <c r="J49" s="144">
        <f t="shared" si="0"/>
        <v>43</v>
      </c>
      <c r="K49" s="2"/>
    </row>
    <row r="50" spans="1:11" x14ac:dyDescent="0.2">
      <c r="A50" s="142">
        <v>41</v>
      </c>
      <c r="B50" s="358" t="s">
        <v>147</v>
      </c>
      <c r="C50" s="359" t="s">
        <v>235</v>
      </c>
      <c r="D50" s="362" t="s">
        <v>21</v>
      </c>
      <c r="E50" s="363"/>
      <c r="F50" s="361"/>
      <c r="G50" s="144"/>
      <c r="H50" s="360">
        <v>1.1000000000000001E-3</v>
      </c>
      <c r="I50" s="361">
        <v>60261.82</v>
      </c>
      <c r="J50" s="144">
        <f t="shared" si="0"/>
        <v>66</v>
      </c>
      <c r="K50" s="2"/>
    </row>
    <row r="51" spans="1:11" x14ac:dyDescent="0.2">
      <c r="A51" s="142">
        <v>42</v>
      </c>
      <c r="B51" s="358" t="s">
        <v>236</v>
      </c>
      <c r="C51" s="359" t="s">
        <v>237</v>
      </c>
      <c r="D51" s="362" t="s">
        <v>144</v>
      </c>
      <c r="E51" s="363"/>
      <c r="F51" s="361"/>
      <c r="G51" s="144"/>
      <c r="H51" s="360">
        <v>2.6240000000000001</v>
      </c>
      <c r="I51" s="361">
        <v>68.94</v>
      </c>
      <c r="J51" s="144">
        <f t="shared" si="0"/>
        <v>181</v>
      </c>
      <c r="K51" s="2"/>
    </row>
    <row r="52" spans="1:11" x14ac:dyDescent="0.2">
      <c r="A52" s="142">
        <v>43</v>
      </c>
      <c r="B52" s="358" t="s">
        <v>148</v>
      </c>
      <c r="C52" s="359" t="s">
        <v>149</v>
      </c>
      <c r="D52" s="362" t="s">
        <v>150</v>
      </c>
      <c r="E52" s="363"/>
      <c r="F52" s="361"/>
      <c r="G52" s="144"/>
      <c r="H52" s="360">
        <v>4.0800000000000003E-2</v>
      </c>
      <c r="I52" s="361">
        <v>270.22000000000003</v>
      </c>
      <c r="J52" s="144">
        <f t="shared" si="0"/>
        <v>11</v>
      </c>
      <c r="K52" s="2"/>
    </row>
    <row r="53" spans="1:11" x14ac:dyDescent="0.2">
      <c r="A53" s="142">
        <v>44</v>
      </c>
      <c r="B53" s="358" t="s">
        <v>164</v>
      </c>
      <c r="C53" s="359" t="s">
        <v>165</v>
      </c>
      <c r="D53" s="362" t="s">
        <v>53</v>
      </c>
      <c r="E53" s="363"/>
      <c r="F53" s="361"/>
      <c r="G53" s="144"/>
      <c r="H53" s="360">
        <v>3.8559999999999999</v>
      </c>
      <c r="I53" s="361">
        <v>141.41</v>
      </c>
      <c r="J53" s="144">
        <f t="shared" si="0"/>
        <v>545</v>
      </c>
      <c r="K53" s="2"/>
    </row>
    <row r="54" spans="1:11" x14ac:dyDescent="0.2">
      <c r="A54" s="142">
        <v>45</v>
      </c>
      <c r="B54" s="358" t="s">
        <v>166</v>
      </c>
      <c r="C54" s="359" t="s">
        <v>167</v>
      </c>
      <c r="D54" s="362" t="s">
        <v>53</v>
      </c>
      <c r="E54" s="363"/>
      <c r="F54" s="361"/>
      <c r="G54" s="144"/>
      <c r="H54" s="360">
        <v>9.6259999999999994</v>
      </c>
      <c r="I54" s="361">
        <v>319.2</v>
      </c>
      <c r="J54" s="144">
        <f t="shared" si="0"/>
        <v>3073</v>
      </c>
      <c r="K54" s="2"/>
    </row>
    <row r="55" spans="1:11" x14ac:dyDescent="0.2">
      <c r="A55" s="142">
        <v>46</v>
      </c>
      <c r="B55" s="358" t="s">
        <v>78</v>
      </c>
      <c r="C55" s="359" t="s">
        <v>79</v>
      </c>
      <c r="D55" s="362" t="s">
        <v>21</v>
      </c>
      <c r="E55" s="363"/>
      <c r="F55" s="361"/>
      <c r="G55" s="144"/>
      <c r="H55" s="360">
        <v>2.5571000000000002</v>
      </c>
      <c r="I55" s="361">
        <v>130000</v>
      </c>
      <c r="J55" s="144">
        <f t="shared" si="0"/>
        <v>332423</v>
      </c>
      <c r="K55" s="2"/>
    </row>
    <row r="56" spans="1:11" x14ac:dyDescent="0.2">
      <c r="A56" s="142">
        <v>47</v>
      </c>
      <c r="B56" s="358" t="s">
        <v>168</v>
      </c>
      <c r="C56" s="359" t="s">
        <v>169</v>
      </c>
      <c r="D56" s="362" t="s">
        <v>21</v>
      </c>
      <c r="E56" s="363"/>
      <c r="F56" s="361"/>
      <c r="G56" s="144"/>
      <c r="H56" s="360">
        <v>4.0000000000000001E-3</v>
      </c>
      <c r="I56" s="361">
        <v>130000</v>
      </c>
      <c r="J56" s="144">
        <f t="shared" si="0"/>
        <v>520</v>
      </c>
      <c r="K56" s="2"/>
    </row>
    <row r="57" spans="1:11" x14ac:dyDescent="0.2">
      <c r="A57" s="142">
        <v>48</v>
      </c>
      <c r="B57" s="358" t="s">
        <v>238</v>
      </c>
      <c r="C57" s="359" t="s">
        <v>239</v>
      </c>
      <c r="D57" s="362" t="s">
        <v>21</v>
      </c>
      <c r="E57" s="363"/>
      <c r="F57" s="361"/>
      <c r="G57" s="144"/>
      <c r="H57" s="360">
        <v>0.12959999999999999</v>
      </c>
      <c r="I57" s="361">
        <v>130000</v>
      </c>
      <c r="J57" s="144">
        <f t="shared" si="0"/>
        <v>16848</v>
      </c>
      <c r="K57" s="2"/>
    </row>
    <row r="58" spans="1:11" x14ac:dyDescent="0.2">
      <c r="A58" s="142">
        <v>49</v>
      </c>
      <c r="B58" s="358" t="s">
        <v>240</v>
      </c>
      <c r="C58" s="359" t="s">
        <v>241</v>
      </c>
      <c r="D58" s="362" t="s">
        <v>53</v>
      </c>
      <c r="E58" s="363"/>
      <c r="F58" s="361"/>
      <c r="G58" s="144"/>
      <c r="H58" s="360">
        <v>1.6</v>
      </c>
      <c r="I58" s="361">
        <v>1500</v>
      </c>
      <c r="J58" s="144">
        <f t="shared" si="0"/>
        <v>2400</v>
      </c>
      <c r="K58" s="2"/>
    </row>
    <row r="59" spans="1:11" x14ac:dyDescent="0.2">
      <c r="A59" s="142">
        <v>50</v>
      </c>
      <c r="B59" s="358" t="s">
        <v>170</v>
      </c>
      <c r="C59" s="359" t="s">
        <v>171</v>
      </c>
      <c r="D59" s="362" t="s">
        <v>54</v>
      </c>
      <c r="E59" s="363"/>
      <c r="F59" s="361"/>
      <c r="G59" s="144"/>
      <c r="H59" s="360">
        <v>190.4</v>
      </c>
      <c r="I59" s="361">
        <v>80.22</v>
      </c>
      <c r="J59" s="144">
        <f t="shared" si="0"/>
        <v>15274</v>
      </c>
      <c r="K59" s="2"/>
    </row>
    <row r="60" spans="1:11" x14ac:dyDescent="0.2">
      <c r="A60" s="142">
        <v>51</v>
      </c>
      <c r="B60" s="358" t="s">
        <v>172</v>
      </c>
      <c r="C60" s="359" t="s">
        <v>173</v>
      </c>
      <c r="D60" s="362" t="s">
        <v>174</v>
      </c>
      <c r="E60" s="363"/>
      <c r="F60" s="361"/>
      <c r="G60" s="144"/>
      <c r="H60" s="360">
        <v>13.6</v>
      </c>
      <c r="I60" s="361">
        <v>319.2</v>
      </c>
      <c r="J60" s="144">
        <f t="shared" si="0"/>
        <v>4341</v>
      </c>
      <c r="K60" s="2"/>
    </row>
    <row r="61" spans="1:11" x14ac:dyDescent="0.2">
      <c r="A61" s="142">
        <v>52</v>
      </c>
      <c r="B61" s="358" t="s">
        <v>175</v>
      </c>
      <c r="C61" s="359" t="s">
        <v>176</v>
      </c>
      <c r="D61" s="362" t="s">
        <v>174</v>
      </c>
      <c r="E61" s="363"/>
      <c r="F61" s="361"/>
      <c r="G61" s="144"/>
      <c r="H61" s="360">
        <v>17</v>
      </c>
      <c r="I61" s="361">
        <v>58.8</v>
      </c>
      <c r="J61" s="144">
        <f t="shared" si="0"/>
        <v>1000</v>
      </c>
      <c r="K61" s="2"/>
    </row>
    <row r="62" spans="1:11" x14ac:dyDescent="0.2">
      <c r="A62" s="142">
        <v>53</v>
      </c>
      <c r="B62" s="358" t="s">
        <v>242</v>
      </c>
      <c r="C62" s="359" t="s">
        <v>127</v>
      </c>
      <c r="D62" s="362" t="s">
        <v>23</v>
      </c>
      <c r="E62" s="360">
        <v>7.4206000000000003</v>
      </c>
      <c r="F62" s="361">
        <v>132</v>
      </c>
      <c r="G62" s="144">
        <f t="shared" si="1"/>
        <v>980</v>
      </c>
      <c r="H62" s="360"/>
      <c r="I62" s="361"/>
      <c r="J62" s="144"/>
      <c r="K62" s="2"/>
    </row>
    <row r="63" spans="1:11" ht="33" x14ac:dyDescent="0.2">
      <c r="A63" s="142">
        <v>54</v>
      </c>
      <c r="B63" s="358" t="s">
        <v>64</v>
      </c>
      <c r="C63" s="359" t="s">
        <v>177</v>
      </c>
      <c r="D63" s="362" t="s">
        <v>22</v>
      </c>
      <c r="E63" s="363"/>
      <c r="F63" s="361"/>
      <c r="G63" s="144"/>
      <c r="H63" s="360">
        <v>113.40989999999999</v>
      </c>
      <c r="I63" s="361">
        <v>2365.3000000000002</v>
      </c>
      <c r="J63" s="144">
        <f t="shared" si="0"/>
        <v>268248</v>
      </c>
      <c r="K63" s="2"/>
    </row>
    <row r="64" spans="1:11" ht="33" x14ac:dyDescent="0.2">
      <c r="A64" s="142">
        <v>55</v>
      </c>
      <c r="B64" s="358" t="s">
        <v>65</v>
      </c>
      <c r="C64" s="359" t="s">
        <v>243</v>
      </c>
      <c r="D64" s="362" t="s">
        <v>22</v>
      </c>
      <c r="E64" s="363"/>
      <c r="F64" s="361"/>
      <c r="G64" s="144"/>
      <c r="H64" s="360">
        <v>1.2999999999999999E-3</v>
      </c>
      <c r="I64" s="361">
        <v>7001.47</v>
      </c>
      <c r="J64" s="144">
        <f t="shared" si="0"/>
        <v>9</v>
      </c>
      <c r="K64" s="2"/>
    </row>
    <row r="65" spans="1:11" ht="33" x14ac:dyDescent="0.2">
      <c r="A65" s="142">
        <v>56</v>
      </c>
      <c r="B65" s="358" t="s">
        <v>80</v>
      </c>
      <c r="C65" s="359" t="s">
        <v>244</v>
      </c>
      <c r="D65" s="362" t="s">
        <v>22</v>
      </c>
      <c r="E65" s="363"/>
      <c r="F65" s="361"/>
      <c r="G65" s="144"/>
      <c r="H65" s="360">
        <v>4.6689999999999996</v>
      </c>
      <c r="I65" s="361">
        <v>5759.56</v>
      </c>
      <c r="J65" s="144">
        <f t="shared" si="0"/>
        <v>26891</v>
      </c>
      <c r="K65" s="2"/>
    </row>
    <row r="66" spans="1:11" ht="49.5" x14ac:dyDescent="0.2">
      <c r="A66" s="142">
        <v>57</v>
      </c>
      <c r="B66" s="358" t="s">
        <v>245</v>
      </c>
      <c r="C66" s="359" t="s">
        <v>246</v>
      </c>
      <c r="D66" s="362" t="s">
        <v>54</v>
      </c>
      <c r="E66" s="363"/>
      <c r="F66" s="361"/>
      <c r="G66" s="144"/>
      <c r="H66" s="360">
        <v>0.4</v>
      </c>
      <c r="I66" s="361">
        <v>475.92</v>
      </c>
      <c r="J66" s="144">
        <f t="shared" si="0"/>
        <v>190</v>
      </c>
      <c r="K66" s="2"/>
    </row>
    <row r="67" spans="1:11" ht="49.5" x14ac:dyDescent="0.2">
      <c r="A67" s="142">
        <v>58</v>
      </c>
      <c r="B67" s="358" t="s">
        <v>247</v>
      </c>
      <c r="C67" s="359" t="s">
        <v>248</v>
      </c>
      <c r="D67" s="362" t="s">
        <v>54</v>
      </c>
      <c r="E67" s="360"/>
      <c r="F67" s="361"/>
      <c r="G67" s="144"/>
      <c r="H67" s="360">
        <v>50.48</v>
      </c>
      <c r="I67" s="361">
        <v>4500</v>
      </c>
      <c r="J67" s="144">
        <f t="shared" si="0"/>
        <v>227160</v>
      </c>
      <c r="K67" s="2"/>
    </row>
    <row r="68" spans="1:11" ht="49.5" x14ac:dyDescent="0.2">
      <c r="A68" s="142">
        <v>59</v>
      </c>
      <c r="B68" s="358" t="s">
        <v>249</v>
      </c>
      <c r="C68" s="359" t="s">
        <v>250</v>
      </c>
      <c r="D68" s="362" t="s">
        <v>54</v>
      </c>
      <c r="E68" s="363"/>
      <c r="F68" s="361"/>
      <c r="G68" s="144"/>
      <c r="H68" s="360">
        <v>0.39</v>
      </c>
      <c r="I68" s="361">
        <v>2236.65</v>
      </c>
      <c r="J68" s="144">
        <f t="shared" si="0"/>
        <v>872</v>
      </c>
      <c r="K68" s="2"/>
    </row>
    <row r="69" spans="1:11" x14ac:dyDescent="0.2">
      <c r="A69" s="142">
        <v>60</v>
      </c>
      <c r="B69" s="358" t="s">
        <v>251</v>
      </c>
      <c r="C69" s="359" t="s">
        <v>252</v>
      </c>
      <c r="D69" s="362" t="s">
        <v>21</v>
      </c>
      <c r="E69" s="363"/>
      <c r="F69" s="361"/>
      <c r="G69" s="144"/>
      <c r="H69" s="360">
        <v>0.12</v>
      </c>
      <c r="I69" s="361">
        <v>38605.71</v>
      </c>
      <c r="J69" s="144">
        <f t="shared" si="0"/>
        <v>4633</v>
      </c>
      <c r="K69" s="2"/>
    </row>
    <row r="70" spans="1:11" x14ac:dyDescent="0.2">
      <c r="A70" s="142">
        <v>61</v>
      </c>
      <c r="B70" s="358" t="s">
        <v>253</v>
      </c>
      <c r="C70" s="359" t="s">
        <v>254</v>
      </c>
      <c r="D70" s="362" t="s">
        <v>55</v>
      </c>
      <c r="E70" s="363"/>
      <c r="F70" s="361"/>
      <c r="G70" s="144"/>
      <c r="H70" s="360">
        <v>2</v>
      </c>
      <c r="I70" s="361">
        <v>103.97</v>
      </c>
      <c r="J70" s="144">
        <f t="shared" si="0"/>
        <v>208</v>
      </c>
      <c r="K70" s="2"/>
    </row>
    <row r="71" spans="1:11" x14ac:dyDescent="0.2">
      <c r="A71" s="142">
        <v>62</v>
      </c>
      <c r="B71" s="358" t="s">
        <v>255</v>
      </c>
      <c r="C71" s="359" t="s">
        <v>256</v>
      </c>
      <c r="D71" s="362" t="s">
        <v>21</v>
      </c>
      <c r="E71" s="363"/>
      <c r="F71" s="361"/>
      <c r="G71" s="144"/>
      <c r="H71" s="360">
        <v>0.26029999999999998</v>
      </c>
      <c r="I71" s="361">
        <v>70000.98</v>
      </c>
      <c r="J71" s="144">
        <f t="shared" si="0"/>
        <v>18221</v>
      </c>
      <c r="K71" s="2"/>
    </row>
    <row r="72" spans="1:11" x14ac:dyDescent="0.2">
      <c r="A72" s="142">
        <v>63</v>
      </c>
      <c r="B72" s="358" t="s">
        <v>50</v>
      </c>
      <c r="C72" s="359" t="s">
        <v>257</v>
      </c>
      <c r="D72" s="362" t="s">
        <v>21</v>
      </c>
      <c r="E72" s="363"/>
      <c r="F72" s="361"/>
      <c r="G72" s="144"/>
      <c r="H72" s="360">
        <v>5.8999999999999999E-3</v>
      </c>
      <c r="I72" s="361">
        <v>60359.23</v>
      </c>
      <c r="J72" s="144">
        <f t="shared" si="0"/>
        <v>356</v>
      </c>
      <c r="K72" s="2"/>
    </row>
    <row r="73" spans="1:11" x14ac:dyDescent="0.2">
      <c r="A73" s="142">
        <v>64</v>
      </c>
      <c r="B73" s="358" t="s">
        <v>51</v>
      </c>
      <c r="C73" s="359" t="s">
        <v>258</v>
      </c>
      <c r="D73" s="362" t="s">
        <v>21</v>
      </c>
      <c r="E73" s="363"/>
      <c r="F73" s="361"/>
      <c r="G73" s="144"/>
      <c r="H73" s="360">
        <v>1.9E-3</v>
      </c>
      <c r="I73" s="361">
        <v>66708.31</v>
      </c>
      <c r="J73" s="144">
        <f t="shared" si="0"/>
        <v>127</v>
      </c>
      <c r="K73" s="2"/>
    </row>
    <row r="74" spans="1:11" x14ac:dyDescent="0.2">
      <c r="A74" s="142">
        <v>65</v>
      </c>
      <c r="B74" s="358" t="s">
        <v>52</v>
      </c>
      <c r="C74" s="359" t="s">
        <v>178</v>
      </c>
      <c r="D74" s="362" t="s">
        <v>21</v>
      </c>
      <c r="E74" s="363"/>
      <c r="F74" s="361"/>
      <c r="G74" s="144"/>
      <c r="H74" s="360">
        <v>1.7999999999999999E-2</v>
      </c>
      <c r="I74" s="361">
        <v>85497.45</v>
      </c>
      <c r="J74" s="144">
        <f t="shared" si="0"/>
        <v>1539</v>
      </c>
      <c r="K74" s="2"/>
    </row>
    <row r="75" spans="1:11" x14ac:dyDescent="0.2">
      <c r="A75" s="142">
        <v>66</v>
      </c>
      <c r="B75" s="358" t="s">
        <v>151</v>
      </c>
      <c r="C75" s="359" t="s">
        <v>259</v>
      </c>
      <c r="D75" s="362" t="s">
        <v>21</v>
      </c>
      <c r="E75" s="363"/>
      <c r="F75" s="361"/>
      <c r="G75" s="144"/>
      <c r="H75" s="360">
        <v>1.6000000000000001E-3</v>
      </c>
      <c r="I75" s="361">
        <v>55542.37</v>
      </c>
      <c r="J75" s="144">
        <f t="shared" si="0"/>
        <v>89</v>
      </c>
      <c r="K75" s="2"/>
    </row>
    <row r="76" spans="1:11" x14ac:dyDescent="0.2">
      <c r="A76" s="142">
        <v>67</v>
      </c>
      <c r="B76" s="358" t="s">
        <v>179</v>
      </c>
      <c r="C76" s="359" t="s">
        <v>260</v>
      </c>
      <c r="D76" s="362" t="s">
        <v>21</v>
      </c>
      <c r="E76" s="363"/>
      <c r="F76" s="361"/>
      <c r="G76" s="144"/>
      <c r="H76" s="360">
        <v>4.4900000000000002E-2</v>
      </c>
      <c r="I76" s="361">
        <v>10175.24</v>
      </c>
      <c r="J76" s="144">
        <f t="shared" si="0"/>
        <v>457</v>
      </c>
      <c r="K76" s="2"/>
    </row>
    <row r="77" spans="1:11" ht="49.5" x14ac:dyDescent="0.2">
      <c r="A77" s="142">
        <v>68</v>
      </c>
      <c r="B77" s="358" t="s">
        <v>261</v>
      </c>
      <c r="C77" s="359" t="s">
        <v>262</v>
      </c>
      <c r="D77" s="362" t="s">
        <v>21</v>
      </c>
      <c r="E77" s="363"/>
      <c r="F77" s="361"/>
      <c r="G77" s="144"/>
      <c r="H77" s="360">
        <v>1.4E-3</v>
      </c>
      <c r="I77" s="361">
        <v>52842.71</v>
      </c>
      <c r="J77" s="144">
        <f t="shared" si="0"/>
        <v>74</v>
      </c>
      <c r="K77" s="2"/>
    </row>
    <row r="78" spans="1:11" ht="54" customHeight="1" x14ac:dyDescent="0.2">
      <c r="A78" s="142">
        <v>69</v>
      </c>
      <c r="B78" s="358" t="s">
        <v>66</v>
      </c>
      <c r="C78" s="359" t="s">
        <v>263</v>
      </c>
      <c r="D78" s="362" t="s">
        <v>21</v>
      </c>
      <c r="E78" s="363"/>
      <c r="F78" s="361"/>
      <c r="G78" s="144"/>
      <c r="H78" s="360">
        <v>8.9999999999999998E-4</v>
      </c>
      <c r="I78" s="361">
        <v>68427.88</v>
      </c>
      <c r="J78" s="144">
        <f t="shared" si="0"/>
        <v>62</v>
      </c>
      <c r="K78" s="2"/>
    </row>
    <row r="79" spans="1:11" ht="49.5" x14ac:dyDescent="0.2">
      <c r="A79" s="142">
        <v>70</v>
      </c>
      <c r="B79" s="358" t="s">
        <v>264</v>
      </c>
      <c r="C79" s="359" t="s">
        <v>265</v>
      </c>
      <c r="D79" s="362" t="s">
        <v>21</v>
      </c>
      <c r="E79" s="363"/>
      <c r="F79" s="361"/>
      <c r="G79" s="144"/>
      <c r="H79" s="360">
        <v>0.02</v>
      </c>
      <c r="I79" s="361">
        <v>69303.86</v>
      </c>
      <c r="J79" s="144">
        <f t="shared" si="0"/>
        <v>1386</v>
      </c>
      <c r="K79" s="2"/>
    </row>
    <row r="80" spans="1:11" x14ac:dyDescent="0.2">
      <c r="A80" s="142">
        <v>71</v>
      </c>
      <c r="B80" s="358" t="s">
        <v>266</v>
      </c>
      <c r="C80" s="359" t="s">
        <v>267</v>
      </c>
      <c r="D80" s="362" t="s">
        <v>21</v>
      </c>
      <c r="E80" s="363"/>
      <c r="F80" s="361"/>
      <c r="G80" s="144"/>
      <c r="H80" s="360">
        <v>1.18E-2</v>
      </c>
      <c r="I80" s="361">
        <v>31009.88</v>
      </c>
      <c r="J80" s="144">
        <f t="shared" si="0"/>
        <v>366</v>
      </c>
      <c r="K80" s="2"/>
    </row>
    <row r="81" spans="1:11" x14ac:dyDescent="0.2">
      <c r="A81" s="142">
        <v>72</v>
      </c>
      <c r="B81" s="358" t="s">
        <v>268</v>
      </c>
      <c r="C81" s="359" t="s">
        <v>269</v>
      </c>
      <c r="D81" s="362" t="s">
        <v>55</v>
      </c>
      <c r="E81" s="363"/>
      <c r="F81" s="361"/>
      <c r="G81" s="144"/>
      <c r="H81" s="360">
        <v>2</v>
      </c>
      <c r="I81" s="361">
        <v>17.78</v>
      </c>
      <c r="J81" s="144">
        <f t="shared" si="0"/>
        <v>36</v>
      </c>
      <c r="K81" s="2"/>
    </row>
    <row r="82" spans="1:11" x14ac:dyDescent="0.2">
      <c r="A82" s="142">
        <v>73</v>
      </c>
      <c r="B82" s="358" t="s">
        <v>270</v>
      </c>
      <c r="C82" s="359" t="s">
        <v>271</v>
      </c>
      <c r="D82" s="362" t="s">
        <v>22</v>
      </c>
      <c r="E82" s="363"/>
      <c r="F82" s="361"/>
      <c r="G82" s="144"/>
      <c r="H82" s="360">
        <v>1.53</v>
      </c>
      <c r="I82" s="361">
        <v>5208.34</v>
      </c>
      <c r="J82" s="144">
        <f t="shared" si="0"/>
        <v>7969</v>
      </c>
      <c r="K82" s="2"/>
    </row>
    <row r="83" spans="1:11" x14ac:dyDescent="0.2">
      <c r="A83" s="142">
        <v>74</v>
      </c>
      <c r="B83" s="358" t="s">
        <v>272</v>
      </c>
      <c r="C83" s="359" t="s">
        <v>273</v>
      </c>
      <c r="D83" s="362" t="s">
        <v>22</v>
      </c>
      <c r="E83" s="363"/>
      <c r="F83" s="361"/>
      <c r="G83" s="144"/>
      <c r="H83" s="360">
        <v>7.0599999999999996E-2</v>
      </c>
      <c r="I83" s="361">
        <v>6034.05</v>
      </c>
      <c r="J83" s="144">
        <f t="shared" si="0"/>
        <v>426</v>
      </c>
      <c r="K83" s="2"/>
    </row>
    <row r="84" spans="1:11" x14ac:dyDescent="0.2">
      <c r="A84" s="142">
        <v>75</v>
      </c>
      <c r="B84" s="358" t="s">
        <v>274</v>
      </c>
      <c r="C84" s="359" t="s">
        <v>275</v>
      </c>
      <c r="D84" s="362" t="s">
        <v>22</v>
      </c>
      <c r="E84" s="363"/>
      <c r="F84" s="361"/>
      <c r="G84" s="144"/>
      <c r="H84" s="360">
        <v>0.121</v>
      </c>
      <c r="I84" s="361">
        <v>3650.47</v>
      </c>
      <c r="J84" s="144">
        <f t="shared" si="0"/>
        <v>442</v>
      </c>
      <c r="K84" s="2"/>
    </row>
    <row r="85" spans="1:11" ht="33" x14ac:dyDescent="0.2">
      <c r="A85" s="142">
        <v>76</v>
      </c>
      <c r="B85" s="358" t="s">
        <v>180</v>
      </c>
      <c r="C85" s="359" t="s">
        <v>276</v>
      </c>
      <c r="D85" s="362" t="s">
        <v>22</v>
      </c>
      <c r="E85" s="363"/>
      <c r="F85" s="361"/>
      <c r="G85" s="144"/>
      <c r="H85" s="360">
        <v>3.1705999999999999</v>
      </c>
      <c r="I85" s="361">
        <v>1800</v>
      </c>
      <c r="J85" s="144">
        <f t="shared" si="0"/>
        <v>5707</v>
      </c>
      <c r="K85" s="2"/>
    </row>
    <row r="86" spans="1:11" x14ac:dyDescent="0.2">
      <c r="A86" s="142">
        <v>77</v>
      </c>
      <c r="B86" s="358" t="s">
        <v>277</v>
      </c>
      <c r="C86" s="359" t="s">
        <v>278</v>
      </c>
      <c r="D86" s="362" t="s">
        <v>22</v>
      </c>
      <c r="E86" s="363"/>
      <c r="F86" s="361"/>
      <c r="G86" s="144"/>
      <c r="H86" s="360">
        <v>0.374</v>
      </c>
      <c r="I86" s="361">
        <v>180</v>
      </c>
      <c r="J86" s="144">
        <f t="shared" si="0"/>
        <v>67</v>
      </c>
      <c r="K86" s="2"/>
    </row>
    <row r="87" spans="1:11" x14ac:dyDescent="0.2">
      <c r="A87" s="142">
        <v>78</v>
      </c>
      <c r="B87" s="358" t="s">
        <v>279</v>
      </c>
      <c r="C87" s="359" t="s">
        <v>280</v>
      </c>
      <c r="D87" s="362" t="s">
        <v>281</v>
      </c>
      <c r="E87" s="363"/>
      <c r="F87" s="361"/>
      <c r="G87" s="144"/>
      <c r="H87" s="360">
        <v>34</v>
      </c>
      <c r="I87" s="361">
        <v>2.0699999999999998</v>
      </c>
      <c r="J87" s="144">
        <f t="shared" si="0"/>
        <v>70</v>
      </c>
      <c r="K87" s="2"/>
    </row>
    <row r="88" spans="1:11" ht="33" x14ac:dyDescent="0.2">
      <c r="A88" s="142">
        <v>79</v>
      </c>
      <c r="B88" s="358" t="s">
        <v>282</v>
      </c>
      <c r="C88" s="359" t="s">
        <v>283</v>
      </c>
      <c r="D88" s="362" t="s">
        <v>155</v>
      </c>
      <c r="E88" s="363"/>
      <c r="F88" s="361"/>
      <c r="G88" s="144"/>
      <c r="H88" s="360">
        <v>2.0000000000000001E-4</v>
      </c>
      <c r="I88" s="361">
        <v>784041.18</v>
      </c>
      <c r="J88" s="144">
        <f t="shared" si="0"/>
        <v>157</v>
      </c>
      <c r="K88" s="2"/>
    </row>
    <row r="89" spans="1:11" ht="49.5" x14ac:dyDescent="0.2">
      <c r="A89" s="142">
        <v>80</v>
      </c>
      <c r="B89" s="358" t="s">
        <v>284</v>
      </c>
      <c r="C89" s="359" t="s">
        <v>285</v>
      </c>
      <c r="D89" s="362" t="s">
        <v>155</v>
      </c>
      <c r="E89" s="363"/>
      <c r="F89" s="361"/>
      <c r="G89" s="144"/>
      <c r="H89" s="360">
        <v>5.0000000000000001E-4</v>
      </c>
      <c r="I89" s="361">
        <v>61688.59</v>
      </c>
      <c r="J89" s="144">
        <f t="shared" si="0"/>
        <v>31</v>
      </c>
      <c r="K89" s="2"/>
    </row>
    <row r="90" spans="1:11" x14ac:dyDescent="0.2">
      <c r="A90" s="142">
        <v>81</v>
      </c>
      <c r="B90" s="358" t="s">
        <v>286</v>
      </c>
      <c r="C90" s="359" t="s">
        <v>287</v>
      </c>
      <c r="D90" s="362" t="s">
        <v>55</v>
      </c>
      <c r="E90" s="363"/>
      <c r="F90" s="361"/>
      <c r="G90" s="144"/>
      <c r="H90" s="360">
        <v>2</v>
      </c>
      <c r="I90" s="361">
        <v>28.56</v>
      </c>
      <c r="J90" s="144">
        <f t="shared" si="0"/>
        <v>57</v>
      </c>
      <c r="K90" s="2"/>
    </row>
    <row r="91" spans="1:11" x14ac:dyDescent="0.2">
      <c r="A91" s="142">
        <v>82</v>
      </c>
      <c r="B91" s="358" t="s">
        <v>288</v>
      </c>
      <c r="C91" s="359" t="s">
        <v>289</v>
      </c>
      <c r="D91" s="362" t="s">
        <v>54</v>
      </c>
      <c r="E91" s="363"/>
      <c r="F91" s="361"/>
      <c r="G91" s="144"/>
      <c r="H91" s="360">
        <v>0.48</v>
      </c>
      <c r="I91" s="361">
        <v>55.59</v>
      </c>
      <c r="J91" s="144">
        <f t="shared" si="0"/>
        <v>27</v>
      </c>
      <c r="K91" s="2"/>
    </row>
    <row r="92" spans="1:11" ht="49.5" x14ac:dyDescent="0.2">
      <c r="A92" s="142">
        <v>83</v>
      </c>
      <c r="B92" s="358" t="s">
        <v>67</v>
      </c>
      <c r="C92" s="359" t="s">
        <v>290</v>
      </c>
      <c r="D92" s="362" t="s">
        <v>68</v>
      </c>
      <c r="E92" s="363"/>
      <c r="F92" s="361"/>
      <c r="G92" s="144"/>
      <c r="H92" s="360">
        <v>2.4299999999999999E-2</v>
      </c>
      <c r="I92" s="361">
        <v>239.93</v>
      </c>
      <c r="J92" s="144">
        <f t="shared" si="0"/>
        <v>6</v>
      </c>
      <c r="K92" s="2"/>
    </row>
    <row r="93" spans="1:11" x14ac:dyDescent="0.2">
      <c r="A93" s="142">
        <v>84</v>
      </c>
      <c r="B93" s="358" t="s">
        <v>152</v>
      </c>
      <c r="C93" s="359" t="s">
        <v>291</v>
      </c>
      <c r="D93" s="362" t="s">
        <v>55</v>
      </c>
      <c r="E93" s="363"/>
      <c r="F93" s="361"/>
      <c r="G93" s="144"/>
      <c r="H93" s="360">
        <v>4.08</v>
      </c>
      <c r="I93" s="361">
        <v>186.35</v>
      </c>
      <c r="J93" s="144">
        <f t="shared" si="0"/>
        <v>760</v>
      </c>
      <c r="K93" s="2"/>
    </row>
    <row r="94" spans="1:11" x14ac:dyDescent="0.2">
      <c r="A94" s="142">
        <v>85</v>
      </c>
      <c r="B94" s="358" t="s">
        <v>153</v>
      </c>
      <c r="C94" s="359" t="s">
        <v>154</v>
      </c>
      <c r="D94" s="362" t="s">
        <v>144</v>
      </c>
      <c r="E94" s="363"/>
      <c r="F94" s="361"/>
      <c r="G94" s="144"/>
      <c r="H94" s="360">
        <v>0.88800000000000001</v>
      </c>
      <c r="I94" s="361">
        <v>293.8</v>
      </c>
      <c r="J94" s="144">
        <f t="shared" si="0"/>
        <v>261</v>
      </c>
      <c r="K94" s="2"/>
    </row>
    <row r="95" spans="1:11" x14ac:dyDescent="0.2">
      <c r="A95" s="142">
        <v>86</v>
      </c>
      <c r="B95" s="358" t="s">
        <v>292</v>
      </c>
      <c r="C95" s="359" t="s">
        <v>293</v>
      </c>
      <c r="D95" s="362" t="s">
        <v>21</v>
      </c>
      <c r="E95" s="363"/>
      <c r="F95" s="361"/>
      <c r="G95" s="144"/>
      <c r="H95" s="360">
        <v>1.67E-2</v>
      </c>
      <c r="I95" s="361">
        <v>45642.96</v>
      </c>
      <c r="J95" s="144">
        <f t="shared" si="0"/>
        <v>762</v>
      </c>
      <c r="K95" s="2"/>
    </row>
    <row r="96" spans="1:11" x14ac:dyDescent="0.2">
      <c r="A96" s="142">
        <v>87</v>
      </c>
      <c r="B96" s="358" t="s">
        <v>294</v>
      </c>
      <c r="C96" s="359" t="s">
        <v>295</v>
      </c>
      <c r="D96" s="362" t="s">
        <v>21</v>
      </c>
      <c r="E96" s="363"/>
      <c r="F96" s="361"/>
      <c r="G96" s="144"/>
      <c r="H96" s="360">
        <v>1.1999999999999999E-3</v>
      </c>
      <c r="I96" s="361">
        <v>499972.65</v>
      </c>
      <c r="J96" s="144">
        <f t="shared" si="0"/>
        <v>600</v>
      </c>
      <c r="K96" s="2"/>
    </row>
    <row r="97" spans="1:11" ht="33" x14ac:dyDescent="0.2">
      <c r="A97" s="142">
        <v>88</v>
      </c>
      <c r="B97" s="358" t="s">
        <v>296</v>
      </c>
      <c r="C97" s="359" t="s">
        <v>297</v>
      </c>
      <c r="D97" s="362" t="s">
        <v>21</v>
      </c>
      <c r="E97" s="363"/>
      <c r="F97" s="361"/>
      <c r="G97" s="144"/>
      <c r="H97" s="360">
        <v>8.9999999999999998E-4</v>
      </c>
      <c r="I97" s="361">
        <v>279092.08</v>
      </c>
      <c r="J97" s="144">
        <f t="shared" si="0"/>
        <v>251</v>
      </c>
      <c r="K97" s="2"/>
    </row>
    <row r="98" spans="1:11" x14ac:dyDescent="0.2">
      <c r="A98" s="142">
        <v>89</v>
      </c>
      <c r="B98" s="358" t="s">
        <v>69</v>
      </c>
      <c r="C98" s="359" t="s">
        <v>70</v>
      </c>
      <c r="D98" s="362" t="s">
        <v>23</v>
      </c>
      <c r="E98" s="363"/>
      <c r="F98" s="361"/>
      <c r="G98" s="144"/>
      <c r="H98" s="360">
        <v>0.16800000000000001</v>
      </c>
      <c r="I98" s="361">
        <v>119.72</v>
      </c>
      <c r="J98" s="144">
        <f t="shared" si="0"/>
        <v>20</v>
      </c>
      <c r="K98" s="2"/>
    </row>
    <row r="99" spans="1:11" ht="33" x14ac:dyDescent="0.2">
      <c r="A99" s="142">
        <v>90</v>
      </c>
      <c r="B99" s="358" t="s">
        <v>81</v>
      </c>
      <c r="C99" s="359" t="s">
        <v>298</v>
      </c>
      <c r="D99" s="362" t="s">
        <v>68</v>
      </c>
      <c r="E99" s="363"/>
      <c r="F99" s="361"/>
      <c r="G99" s="144"/>
      <c r="H99" s="360">
        <v>15.09</v>
      </c>
      <c r="I99" s="361">
        <v>4989.6000000000004</v>
      </c>
      <c r="J99" s="144">
        <f t="shared" si="0"/>
        <v>75293</v>
      </c>
      <c r="K99" s="2"/>
    </row>
    <row r="100" spans="1:11" x14ac:dyDescent="0.2">
      <c r="A100" s="142">
        <v>91</v>
      </c>
      <c r="B100" s="358" t="s">
        <v>82</v>
      </c>
      <c r="C100" s="359" t="s">
        <v>129</v>
      </c>
      <c r="D100" s="362" t="s">
        <v>23</v>
      </c>
      <c r="E100" s="363"/>
      <c r="F100" s="361"/>
      <c r="G100" s="144"/>
      <c r="H100" s="360">
        <v>53.321800000000003</v>
      </c>
      <c r="I100" s="361">
        <v>29.69</v>
      </c>
      <c r="J100" s="144">
        <f t="shared" si="0"/>
        <v>1583</v>
      </c>
      <c r="K100" s="2"/>
    </row>
    <row r="101" spans="1:11" x14ac:dyDescent="0.2">
      <c r="A101" s="142">
        <v>92</v>
      </c>
      <c r="B101" s="358" t="s">
        <v>83</v>
      </c>
      <c r="C101" s="359" t="s">
        <v>84</v>
      </c>
      <c r="D101" s="362" t="s">
        <v>21</v>
      </c>
      <c r="E101" s="360">
        <v>1.9E-2</v>
      </c>
      <c r="F101" s="361">
        <v>132000</v>
      </c>
      <c r="G101" s="144">
        <f t="shared" si="1"/>
        <v>2508</v>
      </c>
      <c r="H101" s="360"/>
      <c r="I101" s="361"/>
      <c r="J101" s="144"/>
      <c r="K101" s="2"/>
    </row>
    <row r="102" spans="1:11" ht="33" x14ac:dyDescent="0.2">
      <c r="A102" s="142">
        <v>93</v>
      </c>
      <c r="B102" s="358" t="s">
        <v>85</v>
      </c>
      <c r="C102" s="359" t="s">
        <v>299</v>
      </c>
      <c r="D102" s="362" t="s">
        <v>49</v>
      </c>
      <c r="E102" s="360">
        <v>197.5</v>
      </c>
      <c r="F102" s="361">
        <v>125</v>
      </c>
      <c r="G102" s="144">
        <f t="shared" si="1"/>
        <v>24688</v>
      </c>
      <c r="H102" s="360"/>
      <c r="I102" s="361"/>
      <c r="J102" s="144"/>
      <c r="K102" s="2"/>
    </row>
    <row r="103" spans="1:11" x14ac:dyDescent="0.2">
      <c r="A103" s="142">
        <v>94</v>
      </c>
      <c r="B103" s="358" t="s">
        <v>86</v>
      </c>
      <c r="C103" s="359" t="s">
        <v>300</v>
      </c>
      <c r="D103" s="362" t="s">
        <v>49</v>
      </c>
      <c r="E103" s="360">
        <v>91.98</v>
      </c>
      <c r="F103" s="361">
        <v>125</v>
      </c>
      <c r="G103" s="144">
        <f t="shared" si="1"/>
        <v>11498</v>
      </c>
      <c r="H103" s="360"/>
      <c r="I103" s="361"/>
      <c r="J103" s="144"/>
      <c r="K103" s="2"/>
    </row>
    <row r="104" spans="1:11" ht="33" x14ac:dyDescent="0.2">
      <c r="A104" s="142">
        <v>95</v>
      </c>
      <c r="B104" s="358" t="s">
        <v>301</v>
      </c>
      <c r="C104" s="359" t="s">
        <v>302</v>
      </c>
      <c r="D104" s="362" t="s">
        <v>53</v>
      </c>
      <c r="E104" s="363"/>
      <c r="F104" s="361"/>
      <c r="G104" s="144"/>
      <c r="H104" s="360">
        <v>8</v>
      </c>
      <c r="I104" s="361">
        <v>300</v>
      </c>
      <c r="J104" s="144">
        <f t="shared" si="0"/>
        <v>2400</v>
      </c>
      <c r="K104" s="2"/>
    </row>
    <row r="105" spans="1:11" x14ac:dyDescent="0.2">
      <c r="A105" s="142">
        <v>96</v>
      </c>
      <c r="B105" s="358" t="s">
        <v>303</v>
      </c>
      <c r="C105" s="359" t="s">
        <v>304</v>
      </c>
      <c r="D105" s="362" t="s">
        <v>53</v>
      </c>
      <c r="E105" s="363"/>
      <c r="F105" s="361"/>
      <c r="G105" s="144"/>
      <c r="H105" s="360">
        <v>16.899999999999999</v>
      </c>
      <c r="I105" s="361">
        <v>550</v>
      </c>
      <c r="J105" s="144">
        <f t="shared" si="0"/>
        <v>9295</v>
      </c>
      <c r="K105" s="2"/>
    </row>
    <row r="106" spans="1:11" ht="33" x14ac:dyDescent="0.2">
      <c r="A106" s="142">
        <v>97</v>
      </c>
      <c r="B106" s="358" t="s">
        <v>305</v>
      </c>
      <c r="C106" s="359" t="s">
        <v>306</v>
      </c>
      <c r="D106" s="362" t="s">
        <v>53</v>
      </c>
      <c r="E106" s="360">
        <v>4</v>
      </c>
      <c r="F106" s="361">
        <v>200</v>
      </c>
      <c r="G106" s="144">
        <f t="shared" si="1"/>
        <v>800</v>
      </c>
      <c r="H106" s="360"/>
      <c r="I106" s="361"/>
      <c r="J106" s="144"/>
      <c r="K106" s="2"/>
    </row>
    <row r="107" spans="1:11" ht="33" x14ac:dyDescent="0.2">
      <c r="A107" s="142">
        <v>98</v>
      </c>
      <c r="B107" s="358" t="s">
        <v>305</v>
      </c>
      <c r="C107" s="359" t="s">
        <v>307</v>
      </c>
      <c r="D107" s="362" t="s">
        <v>53</v>
      </c>
      <c r="E107" s="360">
        <v>2</v>
      </c>
      <c r="F107" s="361">
        <v>250</v>
      </c>
      <c r="G107" s="144">
        <f t="shared" si="1"/>
        <v>500</v>
      </c>
      <c r="H107" s="360"/>
      <c r="I107" s="361"/>
      <c r="J107" s="144"/>
      <c r="K107" s="2"/>
    </row>
    <row r="108" spans="1:11" ht="33" x14ac:dyDescent="0.2">
      <c r="A108" s="142">
        <v>99</v>
      </c>
      <c r="B108" s="358" t="s">
        <v>308</v>
      </c>
      <c r="C108" s="359" t="s">
        <v>309</v>
      </c>
      <c r="D108" s="362" t="s">
        <v>53</v>
      </c>
      <c r="E108" s="363"/>
      <c r="F108" s="361"/>
      <c r="G108" s="144"/>
      <c r="H108" s="360">
        <v>170</v>
      </c>
      <c r="I108" s="361">
        <v>300</v>
      </c>
      <c r="J108" s="144">
        <f t="shared" si="0"/>
        <v>51000</v>
      </c>
      <c r="K108" s="2"/>
    </row>
    <row r="109" spans="1:11" ht="33" x14ac:dyDescent="0.2">
      <c r="A109" s="142">
        <v>100</v>
      </c>
      <c r="B109" s="358" t="s">
        <v>308</v>
      </c>
      <c r="C109" s="359" t="s">
        <v>310</v>
      </c>
      <c r="D109" s="362" t="s">
        <v>53</v>
      </c>
      <c r="E109" s="360">
        <v>11</v>
      </c>
      <c r="F109" s="361">
        <v>250</v>
      </c>
      <c r="G109" s="144">
        <f t="shared" si="1"/>
        <v>2750</v>
      </c>
      <c r="H109" s="360"/>
      <c r="I109" s="361"/>
      <c r="J109" s="144"/>
      <c r="K109" s="2"/>
    </row>
    <row r="110" spans="1:11" ht="33" x14ac:dyDescent="0.2">
      <c r="A110" s="142">
        <v>101</v>
      </c>
      <c r="B110" s="358" t="s">
        <v>311</v>
      </c>
      <c r="C110" s="359" t="s">
        <v>472</v>
      </c>
      <c r="D110" s="362" t="s">
        <v>54</v>
      </c>
      <c r="E110" s="363"/>
      <c r="F110" s="361"/>
      <c r="G110" s="144"/>
      <c r="H110" s="360">
        <v>0.41199999999999998</v>
      </c>
      <c r="I110" s="361">
        <v>1020</v>
      </c>
      <c r="J110" s="144">
        <f t="shared" si="0"/>
        <v>420</v>
      </c>
      <c r="K110" s="2"/>
    </row>
    <row r="111" spans="1:11" ht="33" x14ac:dyDescent="0.2">
      <c r="A111" s="142">
        <v>102</v>
      </c>
      <c r="B111" s="358" t="s">
        <v>311</v>
      </c>
      <c r="C111" s="359" t="s">
        <v>473</v>
      </c>
      <c r="D111" s="362" t="s">
        <v>54</v>
      </c>
      <c r="E111" s="360">
        <v>2.5750000000000002</v>
      </c>
      <c r="F111" s="361">
        <v>3450</v>
      </c>
      <c r="G111" s="144">
        <f t="shared" si="1"/>
        <v>8884</v>
      </c>
      <c r="H111" s="360"/>
      <c r="I111" s="361"/>
      <c r="J111" s="144"/>
      <c r="K111" s="2"/>
    </row>
    <row r="112" spans="1:11" s="424" customFormat="1" ht="33" x14ac:dyDescent="0.2">
      <c r="A112" s="426">
        <v>103</v>
      </c>
      <c r="B112" s="427" t="s">
        <v>311</v>
      </c>
      <c r="C112" s="428" t="s">
        <v>474</v>
      </c>
      <c r="D112" s="429" t="s">
        <v>54</v>
      </c>
      <c r="E112" s="430" t="s">
        <v>429</v>
      </c>
      <c r="F112" s="431">
        <v>6750</v>
      </c>
      <c r="G112" s="144">
        <f t="shared" si="1"/>
        <v>11044350</v>
      </c>
      <c r="H112" s="430"/>
      <c r="I112" s="431"/>
      <c r="J112" s="144"/>
    </row>
    <row r="113" spans="1:11" x14ac:dyDescent="0.2">
      <c r="A113" s="142">
        <v>104</v>
      </c>
      <c r="B113" s="358" t="s">
        <v>312</v>
      </c>
      <c r="C113" s="359" t="s">
        <v>475</v>
      </c>
      <c r="D113" s="362" t="s">
        <v>53</v>
      </c>
      <c r="E113" s="363"/>
      <c r="F113" s="361"/>
      <c r="G113" s="144"/>
      <c r="H113" s="360">
        <v>2</v>
      </c>
      <c r="I113" s="361">
        <v>590</v>
      </c>
      <c r="J113" s="144">
        <f t="shared" si="0"/>
        <v>1180</v>
      </c>
      <c r="K113" s="2"/>
    </row>
    <row r="114" spans="1:11" x14ac:dyDescent="0.2">
      <c r="A114" s="142">
        <v>105</v>
      </c>
      <c r="B114" s="358" t="s">
        <v>313</v>
      </c>
      <c r="C114" s="359" t="s">
        <v>476</v>
      </c>
      <c r="D114" s="362" t="s">
        <v>53</v>
      </c>
      <c r="E114" s="363"/>
      <c r="F114" s="361"/>
      <c r="G114" s="144"/>
      <c r="H114" s="360">
        <v>2</v>
      </c>
      <c r="I114" s="361">
        <v>3940</v>
      </c>
      <c r="J114" s="144">
        <f t="shared" si="0"/>
        <v>7880</v>
      </c>
      <c r="K114" s="2"/>
    </row>
    <row r="115" spans="1:11" x14ac:dyDescent="0.2">
      <c r="A115" s="142">
        <v>106</v>
      </c>
      <c r="B115" s="358" t="s">
        <v>313</v>
      </c>
      <c r="C115" s="359" t="s">
        <v>477</v>
      </c>
      <c r="D115" s="362" t="s">
        <v>53</v>
      </c>
      <c r="E115" s="363"/>
      <c r="F115" s="361"/>
      <c r="G115" s="144"/>
      <c r="H115" s="360">
        <v>1</v>
      </c>
      <c r="I115" s="361">
        <v>96000</v>
      </c>
      <c r="J115" s="144">
        <f t="shared" si="0"/>
        <v>96000</v>
      </c>
      <c r="K115" s="2"/>
    </row>
    <row r="116" spans="1:11" ht="33" x14ac:dyDescent="0.2">
      <c r="A116" s="142">
        <v>107</v>
      </c>
      <c r="B116" s="358" t="s">
        <v>313</v>
      </c>
      <c r="C116" s="359" t="s">
        <v>478</v>
      </c>
      <c r="D116" s="362" t="s">
        <v>53</v>
      </c>
      <c r="E116" s="360">
        <v>1</v>
      </c>
      <c r="F116" s="361">
        <v>53000</v>
      </c>
      <c r="G116" s="144">
        <f t="shared" si="1"/>
        <v>53000</v>
      </c>
      <c r="H116" s="360"/>
      <c r="I116" s="361"/>
      <c r="J116" s="144"/>
      <c r="K116" s="2"/>
    </row>
    <row r="117" spans="1:11" ht="33" x14ac:dyDescent="0.2">
      <c r="A117" s="142">
        <v>108</v>
      </c>
      <c r="B117" s="358" t="s">
        <v>313</v>
      </c>
      <c r="C117" s="359" t="s">
        <v>479</v>
      </c>
      <c r="D117" s="362" t="s">
        <v>53</v>
      </c>
      <c r="E117" s="363"/>
      <c r="F117" s="361"/>
      <c r="G117" s="144"/>
      <c r="H117" s="360">
        <v>2</v>
      </c>
      <c r="I117" s="361">
        <v>14000</v>
      </c>
      <c r="J117" s="144">
        <f t="shared" si="0"/>
        <v>28000</v>
      </c>
      <c r="K117" s="2"/>
    </row>
    <row r="118" spans="1:11" x14ac:dyDescent="0.2">
      <c r="A118" s="142">
        <v>109</v>
      </c>
      <c r="B118" s="358" t="s">
        <v>313</v>
      </c>
      <c r="C118" s="359" t="s">
        <v>314</v>
      </c>
      <c r="D118" s="362" t="s">
        <v>53</v>
      </c>
      <c r="E118" s="363"/>
      <c r="F118" s="361"/>
      <c r="G118" s="144"/>
      <c r="H118" s="360">
        <v>1</v>
      </c>
      <c r="I118" s="361">
        <v>90000</v>
      </c>
      <c r="J118" s="144">
        <f t="shared" si="0"/>
        <v>90000</v>
      </c>
      <c r="K118" s="2"/>
    </row>
    <row r="119" spans="1:11" x14ac:dyDescent="0.2">
      <c r="A119" s="142">
        <v>110</v>
      </c>
      <c r="B119" s="358" t="s">
        <v>313</v>
      </c>
      <c r="C119" s="359" t="s">
        <v>315</v>
      </c>
      <c r="D119" s="362" t="s">
        <v>53</v>
      </c>
      <c r="E119" s="360">
        <v>8</v>
      </c>
      <c r="F119" s="361">
        <v>2500</v>
      </c>
      <c r="G119" s="144">
        <f t="shared" si="1"/>
        <v>20000</v>
      </c>
      <c r="H119" s="360"/>
      <c r="I119" s="361"/>
      <c r="J119" s="144"/>
      <c r="K119" s="2"/>
    </row>
    <row r="120" spans="1:11" x14ac:dyDescent="0.2">
      <c r="A120" s="142">
        <v>111</v>
      </c>
      <c r="B120" s="358" t="s">
        <v>313</v>
      </c>
      <c r="C120" s="359" t="s">
        <v>316</v>
      </c>
      <c r="D120" s="362" t="s">
        <v>53</v>
      </c>
      <c r="E120" s="363"/>
      <c r="F120" s="361"/>
      <c r="G120" s="144"/>
      <c r="H120" s="360">
        <v>4</v>
      </c>
      <c r="I120" s="361">
        <v>90000</v>
      </c>
      <c r="J120" s="144">
        <f t="shared" si="0"/>
        <v>360000</v>
      </c>
      <c r="K120" s="2"/>
    </row>
    <row r="121" spans="1:11" x14ac:dyDescent="0.2">
      <c r="A121" s="142">
        <v>112</v>
      </c>
      <c r="B121" s="358" t="s">
        <v>313</v>
      </c>
      <c r="C121" s="359" t="s">
        <v>317</v>
      </c>
      <c r="D121" s="362" t="s">
        <v>53</v>
      </c>
      <c r="E121" s="360">
        <v>2</v>
      </c>
      <c r="F121" s="361">
        <v>1650</v>
      </c>
      <c r="G121" s="144">
        <f t="shared" si="1"/>
        <v>3300</v>
      </c>
      <c r="H121" s="360"/>
      <c r="I121" s="361"/>
      <c r="J121" s="144"/>
      <c r="K121" s="2"/>
    </row>
    <row r="122" spans="1:11" ht="33" x14ac:dyDescent="0.2">
      <c r="A122" s="142">
        <v>113</v>
      </c>
      <c r="B122" s="358" t="s">
        <v>313</v>
      </c>
      <c r="C122" s="359" t="s">
        <v>481</v>
      </c>
      <c r="D122" s="362" t="s">
        <v>174</v>
      </c>
      <c r="E122" s="363"/>
      <c r="F122" s="361"/>
      <c r="G122" s="144"/>
      <c r="H122" s="360">
        <v>5.5</v>
      </c>
      <c r="I122" s="361">
        <v>430</v>
      </c>
      <c r="J122" s="144">
        <f t="shared" si="0"/>
        <v>2365</v>
      </c>
      <c r="K122" s="2"/>
    </row>
    <row r="123" spans="1:11" ht="33" x14ac:dyDescent="0.2">
      <c r="A123" s="142">
        <v>114</v>
      </c>
      <c r="B123" s="358" t="s">
        <v>313</v>
      </c>
      <c r="C123" s="359" t="s">
        <v>480</v>
      </c>
      <c r="D123" s="362" t="s">
        <v>174</v>
      </c>
      <c r="E123" s="363"/>
      <c r="F123" s="361"/>
      <c r="G123" s="144"/>
      <c r="H123" s="360">
        <v>0.68600000000000005</v>
      </c>
      <c r="I123" s="361">
        <v>460</v>
      </c>
      <c r="J123" s="144">
        <f t="shared" si="0"/>
        <v>316</v>
      </c>
      <c r="K123" s="2"/>
    </row>
    <row r="124" spans="1:11" x14ac:dyDescent="0.2">
      <c r="A124" s="142">
        <v>115</v>
      </c>
      <c r="B124" s="358" t="s">
        <v>313</v>
      </c>
      <c r="C124" s="359" t="s">
        <v>482</v>
      </c>
      <c r="D124" s="362" t="s">
        <v>22</v>
      </c>
      <c r="E124" s="363"/>
      <c r="F124" s="361"/>
      <c r="G124" s="144"/>
      <c r="H124" s="360">
        <v>80</v>
      </c>
      <c r="I124" s="361">
        <v>400</v>
      </c>
      <c r="J124" s="144">
        <f t="shared" si="0"/>
        <v>32000</v>
      </c>
      <c r="K124" s="2"/>
    </row>
    <row r="125" spans="1:11" ht="49.5" x14ac:dyDescent="0.2">
      <c r="A125" s="142">
        <v>116</v>
      </c>
      <c r="B125" s="358" t="s">
        <v>318</v>
      </c>
      <c r="C125" s="359" t="s">
        <v>319</v>
      </c>
      <c r="D125" s="362" t="s">
        <v>54</v>
      </c>
      <c r="E125" s="360">
        <v>1.6608000000000001</v>
      </c>
      <c r="F125" s="361">
        <v>3450</v>
      </c>
      <c r="G125" s="144">
        <f t="shared" si="1"/>
        <v>5730</v>
      </c>
      <c r="H125" s="360"/>
      <c r="I125" s="361"/>
      <c r="J125" s="144"/>
      <c r="K125" s="2"/>
    </row>
    <row r="126" spans="1:11" x14ac:dyDescent="0.2">
      <c r="A126" s="142">
        <v>117</v>
      </c>
      <c r="B126" s="358" t="s">
        <v>320</v>
      </c>
      <c r="C126" s="359" t="s">
        <v>156</v>
      </c>
      <c r="D126" s="362" t="s">
        <v>21</v>
      </c>
      <c r="E126" s="363"/>
      <c r="F126" s="361"/>
      <c r="G126" s="144"/>
      <c r="H126" s="360">
        <v>2.3999999999999998E-3</v>
      </c>
      <c r="I126" s="361">
        <v>130000</v>
      </c>
      <c r="J126" s="144">
        <f t="shared" si="0"/>
        <v>312</v>
      </c>
      <c r="K126" s="2"/>
    </row>
    <row r="127" spans="1:11" ht="33" x14ac:dyDescent="0.2">
      <c r="A127" s="142">
        <v>118</v>
      </c>
      <c r="B127" s="358" t="s">
        <v>321</v>
      </c>
      <c r="C127" s="359" t="s">
        <v>322</v>
      </c>
      <c r="D127" s="362" t="s">
        <v>55</v>
      </c>
      <c r="E127" s="363"/>
      <c r="F127" s="361"/>
      <c r="G127" s="144"/>
      <c r="H127" s="360">
        <v>2</v>
      </c>
      <c r="I127" s="361">
        <v>954.24</v>
      </c>
      <c r="J127" s="144">
        <f t="shared" si="0"/>
        <v>1908</v>
      </c>
      <c r="K127" s="2"/>
    </row>
    <row r="128" spans="1:11" x14ac:dyDescent="0.2">
      <c r="A128" s="142">
        <v>119</v>
      </c>
      <c r="B128" s="358" t="s">
        <v>323</v>
      </c>
      <c r="C128" s="359" t="s">
        <v>324</v>
      </c>
      <c r="D128" s="362" t="s">
        <v>22</v>
      </c>
      <c r="E128" s="363"/>
      <c r="F128" s="361"/>
      <c r="G128" s="144"/>
      <c r="H128" s="360">
        <v>0.27460000000000001</v>
      </c>
      <c r="I128" s="361">
        <v>47.09</v>
      </c>
      <c r="J128" s="144">
        <f t="shared" si="0"/>
        <v>13</v>
      </c>
      <c r="K128" s="2"/>
    </row>
    <row r="129" spans="1:11" x14ac:dyDescent="0.2">
      <c r="A129" s="142">
        <v>120</v>
      </c>
      <c r="B129" s="358" t="s">
        <v>325</v>
      </c>
      <c r="C129" s="359" t="s">
        <v>326</v>
      </c>
      <c r="D129" s="362" t="s">
        <v>55</v>
      </c>
      <c r="E129" s="363"/>
      <c r="F129" s="361"/>
      <c r="G129" s="144"/>
      <c r="H129" s="360">
        <v>6</v>
      </c>
      <c r="I129" s="361">
        <v>53.72</v>
      </c>
      <c r="J129" s="144">
        <f t="shared" si="0"/>
        <v>322</v>
      </c>
      <c r="K129" s="2"/>
    </row>
    <row r="130" spans="1:11" x14ac:dyDescent="0.2">
      <c r="A130" s="142">
        <v>121</v>
      </c>
      <c r="B130" s="358" t="s">
        <v>327</v>
      </c>
      <c r="C130" s="359" t="s">
        <v>328</v>
      </c>
      <c r="D130" s="362" t="s">
        <v>21</v>
      </c>
      <c r="E130" s="363"/>
      <c r="F130" s="361"/>
      <c r="G130" s="144"/>
      <c r="H130" s="360">
        <v>2.5999999999999999E-2</v>
      </c>
      <c r="I130" s="361">
        <v>40000</v>
      </c>
      <c r="J130" s="144">
        <f t="shared" si="0"/>
        <v>1040</v>
      </c>
      <c r="K130" s="2"/>
    </row>
    <row r="131" spans="1:11" x14ac:dyDescent="0.2">
      <c r="A131" s="142">
        <v>122</v>
      </c>
      <c r="B131" s="358" t="s">
        <v>329</v>
      </c>
      <c r="C131" s="359" t="s">
        <v>330</v>
      </c>
      <c r="D131" s="362" t="s">
        <v>21</v>
      </c>
      <c r="E131" s="363"/>
      <c r="F131" s="361"/>
      <c r="G131" s="144"/>
      <c r="H131" s="360">
        <v>2.3999999999999998E-3</v>
      </c>
      <c r="I131" s="361">
        <v>130000</v>
      </c>
      <c r="J131" s="144">
        <f t="shared" ref="J131:J176" si="2">H131*I131</f>
        <v>312</v>
      </c>
      <c r="K131" s="2"/>
    </row>
    <row r="132" spans="1:11" x14ac:dyDescent="0.2">
      <c r="A132" s="142">
        <v>123</v>
      </c>
      <c r="B132" s="358" t="s">
        <v>331</v>
      </c>
      <c r="C132" s="359" t="s">
        <v>202</v>
      </c>
      <c r="D132" s="362" t="s">
        <v>21</v>
      </c>
      <c r="E132" s="363"/>
      <c r="F132" s="361"/>
      <c r="G132" s="144"/>
      <c r="H132" s="360">
        <v>2.0000000000000001E-4</v>
      </c>
      <c r="I132" s="361">
        <v>130000</v>
      </c>
      <c r="J132" s="144">
        <f t="shared" si="2"/>
        <v>26</v>
      </c>
      <c r="K132" s="2"/>
    </row>
    <row r="133" spans="1:11" x14ac:dyDescent="0.2">
      <c r="A133" s="142">
        <v>124</v>
      </c>
      <c r="B133" s="358" t="s">
        <v>332</v>
      </c>
      <c r="C133" s="359" t="s">
        <v>333</v>
      </c>
      <c r="D133" s="362" t="s">
        <v>22</v>
      </c>
      <c r="E133" s="363"/>
      <c r="F133" s="361"/>
      <c r="G133" s="144"/>
      <c r="H133" s="360">
        <v>3.5000000000000003E-2</v>
      </c>
      <c r="I133" s="361">
        <v>358.31</v>
      </c>
      <c r="J133" s="144">
        <f t="shared" si="2"/>
        <v>13</v>
      </c>
      <c r="K133" s="2"/>
    </row>
    <row r="134" spans="1:11" x14ac:dyDescent="0.2">
      <c r="A134" s="142">
        <v>125</v>
      </c>
      <c r="B134" s="358" t="s">
        <v>334</v>
      </c>
      <c r="C134" s="359" t="s">
        <v>335</v>
      </c>
      <c r="D134" s="362" t="s">
        <v>21</v>
      </c>
      <c r="E134" s="363"/>
      <c r="F134" s="361"/>
      <c r="G134" s="144"/>
      <c r="H134" s="360">
        <v>2E-3</v>
      </c>
      <c r="I134" s="361">
        <v>30000</v>
      </c>
      <c r="J134" s="144">
        <f t="shared" si="2"/>
        <v>60</v>
      </c>
      <c r="K134" s="2"/>
    </row>
    <row r="135" spans="1:11" x14ac:dyDescent="0.2">
      <c r="A135" s="142">
        <v>126</v>
      </c>
      <c r="B135" s="358" t="s">
        <v>336</v>
      </c>
      <c r="C135" s="359" t="s">
        <v>337</v>
      </c>
      <c r="D135" s="362" t="s">
        <v>21</v>
      </c>
      <c r="E135" s="363"/>
      <c r="F135" s="361"/>
      <c r="G135" s="144"/>
      <c r="H135" s="360">
        <v>1E-3</v>
      </c>
      <c r="I135" s="361">
        <v>38000</v>
      </c>
      <c r="J135" s="144">
        <f t="shared" si="2"/>
        <v>38</v>
      </c>
      <c r="K135" s="2"/>
    </row>
    <row r="136" spans="1:11" x14ac:dyDescent="0.2">
      <c r="A136" s="142">
        <v>127</v>
      </c>
      <c r="B136" s="358" t="s">
        <v>338</v>
      </c>
      <c r="C136" s="359" t="s">
        <v>339</v>
      </c>
      <c r="D136" s="362" t="s">
        <v>21</v>
      </c>
      <c r="E136" s="363"/>
      <c r="F136" s="361"/>
      <c r="G136" s="144"/>
      <c r="H136" s="360">
        <v>0.01</v>
      </c>
      <c r="I136" s="361">
        <v>38000</v>
      </c>
      <c r="J136" s="144">
        <f t="shared" si="2"/>
        <v>380</v>
      </c>
      <c r="K136" s="2"/>
    </row>
    <row r="137" spans="1:11" x14ac:dyDescent="0.2">
      <c r="A137" s="142">
        <v>128</v>
      </c>
      <c r="B137" s="358" t="s">
        <v>340</v>
      </c>
      <c r="C137" s="359" t="s">
        <v>63</v>
      </c>
      <c r="D137" s="362" t="s">
        <v>21</v>
      </c>
      <c r="E137" s="363"/>
      <c r="F137" s="361"/>
      <c r="G137" s="144"/>
      <c r="H137" s="360">
        <v>2.0000000000000001E-4</v>
      </c>
      <c r="I137" s="361">
        <v>64245.66</v>
      </c>
      <c r="J137" s="144">
        <f t="shared" si="2"/>
        <v>13</v>
      </c>
      <c r="K137" s="2"/>
    </row>
    <row r="138" spans="1:11" x14ac:dyDescent="0.2">
      <c r="A138" s="142">
        <v>129</v>
      </c>
      <c r="B138" s="358" t="s">
        <v>341</v>
      </c>
      <c r="C138" s="359" t="s">
        <v>342</v>
      </c>
      <c r="D138" s="362" t="s">
        <v>23</v>
      </c>
      <c r="E138" s="363"/>
      <c r="F138" s="361"/>
      <c r="G138" s="144"/>
      <c r="H138" s="360">
        <v>4.8</v>
      </c>
      <c r="I138" s="361">
        <v>64.239999999999995</v>
      </c>
      <c r="J138" s="144">
        <f t="shared" si="2"/>
        <v>308</v>
      </c>
      <c r="K138" s="2"/>
    </row>
    <row r="139" spans="1:11" x14ac:dyDescent="0.2">
      <c r="A139" s="142">
        <v>130</v>
      </c>
      <c r="B139" s="358" t="s">
        <v>343</v>
      </c>
      <c r="C139" s="359" t="s">
        <v>129</v>
      </c>
      <c r="D139" s="362" t="s">
        <v>23</v>
      </c>
      <c r="E139" s="363"/>
      <c r="F139" s="361"/>
      <c r="G139" s="144"/>
      <c r="H139" s="360">
        <v>3.56E-2</v>
      </c>
      <c r="I139" s="361">
        <v>29.69</v>
      </c>
      <c r="J139" s="144">
        <f t="shared" si="2"/>
        <v>1</v>
      </c>
      <c r="K139" s="2"/>
    </row>
    <row r="140" spans="1:11" x14ac:dyDescent="0.2">
      <c r="A140" s="142">
        <v>131</v>
      </c>
      <c r="B140" s="358" t="s">
        <v>344</v>
      </c>
      <c r="C140" s="359" t="s">
        <v>345</v>
      </c>
      <c r="D140" s="362" t="s">
        <v>21</v>
      </c>
      <c r="E140" s="363"/>
      <c r="F140" s="361"/>
      <c r="G140" s="144"/>
      <c r="H140" s="360">
        <v>0.41599999999999998</v>
      </c>
      <c r="I140" s="361">
        <v>33000</v>
      </c>
      <c r="J140" s="144">
        <f t="shared" si="2"/>
        <v>13728</v>
      </c>
      <c r="K140" s="2"/>
    </row>
    <row r="141" spans="1:11" x14ac:dyDescent="0.2">
      <c r="A141" s="142">
        <v>132</v>
      </c>
      <c r="B141" s="358" t="s">
        <v>346</v>
      </c>
      <c r="C141" s="359" t="s">
        <v>347</v>
      </c>
      <c r="D141" s="362" t="s">
        <v>21</v>
      </c>
      <c r="E141" s="363"/>
      <c r="F141" s="361"/>
      <c r="G141" s="144"/>
      <c r="H141" s="360">
        <v>1.2E-2</v>
      </c>
      <c r="I141" s="361">
        <v>38000</v>
      </c>
      <c r="J141" s="144">
        <f t="shared" si="2"/>
        <v>456</v>
      </c>
      <c r="K141" s="2"/>
    </row>
    <row r="142" spans="1:11" x14ac:dyDescent="0.2">
      <c r="A142" s="142">
        <v>133</v>
      </c>
      <c r="B142" s="358" t="s">
        <v>348</v>
      </c>
      <c r="C142" s="359" t="s">
        <v>349</v>
      </c>
      <c r="D142" s="362" t="s">
        <v>21</v>
      </c>
      <c r="E142" s="363"/>
      <c r="F142" s="361"/>
      <c r="G142" s="144"/>
      <c r="H142" s="360">
        <v>7.5999999999999998E-2</v>
      </c>
      <c r="I142" s="361">
        <v>43000</v>
      </c>
      <c r="J142" s="144">
        <f t="shared" si="2"/>
        <v>3268</v>
      </c>
      <c r="K142" s="2"/>
    </row>
    <row r="143" spans="1:11" x14ac:dyDescent="0.2">
      <c r="A143" s="142">
        <v>134</v>
      </c>
      <c r="B143" s="358" t="s">
        <v>350</v>
      </c>
      <c r="C143" s="359" t="s">
        <v>351</v>
      </c>
      <c r="D143" s="362" t="s">
        <v>21</v>
      </c>
      <c r="E143" s="363"/>
      <c r="F143" s="361"/>
      <c r="G143" s="144"/>
      <c r="H143" s="360">
        <v>2.1999999999999999E-2</v>
      </c>
      <c r="I143" s="361">
        <v>43000</v>
      </c>
      <c r="J143" s="144">
        <f t="shared" si="2"/>
        <v>946</v>
      </c>
      <c r="K143" s="2"/>
    </row>
    <row r="144" spans="1:11" x14ac:dyDescent="0.2">
      <c r="A144" s="142">
        <v>135</v>
      </c>
      <c r="B144" s="358" t="s">
        <v>352</v>
      </c>
      <c r="C144" s="359" t="s">
        <v>353</v>
      </c>
      <c r="D144" s="362" t="s">
        <v>21</v>
      </c>
      <c r="E144" s="363"/>
      <c r="F144" s="361"/>
      <c r="G144" s="144"/>
      <c r="H144" s="360">
        <v>0.108</v>
      </c>
      <c r="I144" s="361">
        <v>38000</v>
      </c>
      <c r="J144" s="144">
        <f t="shared" si="2"/>
        <v>4104</v>
      </c>
      <c r="K144" s="2"/>
    </row>
    <row r="145" spans="1:11" x14ac:dyDescent="0.2">
      <c r="A145" s="142">
        <v>136</v>
      </c>
      <c r="B145" s="358" t="s">
        <v>354</v>
      </c>
      <c r="C145" s="359" t="s">
        <v>355</v>
      </c>
      <c r="D145" s="362" t="s">
        <v>21</v>
      </c>
      <c r="E145" s="363"/>
      <c r="F145" s="361"/>
      <c r="G145" s="144"/>
      <c r="H145" s="360">
        <v>0.01</v>
      </c>
      <c r="I145" s="361">
        <v>38000</v>
      </c>
      <c r="J145" s="144">
        <f t="shared" si="2"/>
        <v>380</v>
      </c>
      <c r="K145" s="2"/>
    </row>
    <row r="146" spans="1:11" x14ac:dyDescent="0.2">
      <c r="A146" s="142">
        <v>137</v>
      </c>
      <c r="B146" s="358" t="s">
        <v>356</v>
      </c>
      <c r="C146" s="359" t="s">
        <v>357</v>
      </c>
      <c r="D146" s="362" t="s">
        <v>21</v>
      </c>
      <c r="E146" s="363"/>
      <c r="F146" s="361"/>
      <c r="G146" s="144"/>
      <c r="H146" s="360">
        <v>3.5999999999999999E-3</v>
      </c>
      <c r="I146" s="361">
        <v>35000</v>
      </c>
      <c r="J146" s="144">
        <f t="shared" si="2"/>
        <v>126</v>
      </c>
      <c r="K146" s="2"/>
    </row>
    <row r="147" spans="1:11" x14ac:dyDescent="0.2">
      <c r="A147" s="142">
        <v>138</v>
      </c>
      <c r="B147" s="358" t="s">
        <v>358</v>
      </c>
      <c r="C147" s="359" t="s">
        <v>359</v>
      </c>
      <c r="D147" s="362" t="s">
        <v>21</v>
      </c>
      <c r="E147" s="363"/>
      <c r="F147" s="361"/>
      <c r="G147" s="144"/>
      <c r="H147" s="360">
        <v>1.7000000000000001E-2</v>
      </c>
      <c r="I147" s="361">
        <v>35000</v>
      </c>
      <c r="J147" s="144">
        <f t="shared" si="2"/>
        <v>595</v>
      </c>
      <c r="K147" s="2"/>
    </row>
    <row r="148" spans="1:11" x14ac:dyDescent="0.2">
      <c r="A148" s="142">
        <v>139</v>
      </c>
      <c r="B148" s="358" t="s">
        <v>360</v>
      </c>
      <c r="C148" s="359" t="s">
        <v>361</v>
      </c>
      <c r="D148" s="362" t="s">
        <v>21</v>
      </c>
      <c r="E148" s="363"/>
      <c r="F148" s="361"/>
      <c r="G148" s="144"/>
      <c r="H148" s="360">
        <v>0.04</v>
      </c>
      <c r="I148" s="361">
        <v>35000</v>
      </c>
      <c r="J148" s="144">
        <f t="shared" si="2"/>
        <v>1400</v>
      </c>
      <c r="K148" s="2"/>
    </row>
    <row r="149" spans="1:11" x14ac:dyDescent="0.2">
      <c r="A149" s="142">
        <v>140</v>
      </c>
      <c r="B149" s="358" t="s">
        <v>362</v>
      </c>
      <c r="C149" s="359" t="s">
        <v>363</v>
      </c>
      <c r="D149" s="362" t="s">
        <v>21</v>
      </c>
      <c r="E149" s="363"/>
      <c r="F149" s="361"/>
      <c r="G149" s="144"/>
      <c r="H149" s="360">
        <v>6.9000000000000006E-2</v>
      </c>
      <c r="I149" s="361">
        <v>35000</v>
      </c>
      <c r="J149" s="144">
        <f t="shared" si="2"/>
        <v>2415</v>
      </c>
      <c r="K149" s="2"/>
    </row>
    <row r="150" spans="1:11" ht="33" x14ac:dyDescent="0.2">
      <c r="A150" s="142">
        <v>141</v>
      </c>
      <c r="B150" s="358" t="s">
        <v>364</v>
      </c>
      <c r="C150" s="359" t="s">
        <v>365</v>
      </c>
      <c r="D150" s="362" t="s">
        <v>55</v>
      </c>
      <c r="E150" s="363"/>
      <c r="F150" s="361"/>
      <c r="G150" s="144"/>
      <c r="H150" s="360">
        <v>10</v>
      </c>
      <c r="I150" s="361">
        <v>2015.45</v>
      </c>
      <c r="J150" s="144">
        <f t="shared" si="2"/>
        <v>20155</v>
      </c>
      <c r="K150" s="2"/>
    </row>
    <row r="151" spans="1:11" x14ac:dyDescent="0.2">
      <c r="A151" s="142">
        <v>142</v>
      </c>
      <c r="B151" s="358" t="s">
        <v>366</v>
      </c>
      <c r="C151" s="359" t="s">
        <v>367</v>
      </c>
      <c r="D151" s="362" t="s">
        <v>54</v>
      </c>
      <c r="E151" s="360">
        <v>3.06</v>
      </c>
      <c r="F151" s="361">
        <v>250</v>
      </c>
      <c r="G151" s="144">
        <f t="shared" ref="G151:G164" si="3">E151*F151</f>
        <v>765</v>
      </c>
      <c r="H151" s="360"/>
      <c r="I151" s="361"/>
      <c r="J151" s="144"/>
      <c r="K151" s="2"/>
    </row>
    <row r="152" spans="1:11" x14ac:dyDescent="0.2">
      <c r="A152" s="142">
        <v>143</v>
      </c>
      <c r="B152" s="358" t="s">
        <v>368</v>
      </c>
      <c r="C152" s="359" t="s">
        <v>369</v>
      </c>
      <c r="D152" s="362" t="s">
        <v>54</v>
      </c>
      <c r="E152" s="363"/>
      <c r="F152" s="361"/>
      <c r="G152" s="144"/>
      <c r="H152" s="360">
        <v>23.76</v>
      </c>
      <c r="I152" s="361">
        <v>300</v>
      </c>
      <c r="J152" s="144">
        <f t="shared" si="2"/>
        <v>7128</v>
      </c>
      <c r="K152" s="2"/>
    </row>
    <row r="153" spans="1:11" x14ac:dyDescent="0.2">
      <c r="A153" s="142">
        <v>144</v>
      </c>
      <c r="B153" s="358" t="s">
        <v>370</v>
      </c>
      <c r="C153" s="359" t="s">
        <v>371</v>
      </c>
      <c r="D153" s="362" t="s">
        <v>54</v>
      </c>
      <c r="E153" s="363"/>
      <c r="F153" s="361"/>
      <c r="G153" s="144"/>
      <c r="H153" s="360">
        <v>2.0640000000000001</v>
      </c>
      <c r="I153" s="361">
        <v>350</v>
      </c>
      <c r="J153" s="144">
        <f t="shared" si="2"/>
        <v>722</v>
      </c>
      <c r="K153" s="2"/>
    </row>
    <row r="154" spans="1:11" x14ac:dyDescent="0.2">
      <c r="A154" s="142">
        <v>145</v>
      </c>
      <c r="B154" s="358" t="s">
        <v>372</v>
      </c>
      <c r="C154" s="359" t="s">
        <v>373</v>
      </c>
      <c r="D154" s="362" t="s">
        <v>54</v>
      </c>
      <c r="E154" s="363"/>
      <c r="F154" s="361"/>
      <c r="G154" s="144"/>
      <c r="H154" s="360">
        <v>23.562000000000001</v>
      </c>
      <c r="I154" s="361">
        <v>600</v>
      </c>
      <c r="J154" s="144">
        <f t="shared" si="2"/>
        <v>14137</v>
      </c>
      <c r="K154" s="2"/>
    </row>
    <row r="155" spans="1:11" x14ac:dyDescent="0.2">
      <c r="A155" s="142">
        <v>146</v>
      </c>
      <c r="B155" s="358" t="s">
        <v>372</v>
      </c>
      <c r="C155" s="359" t="s">
        <v>374</v>
      </c>
      <c r="D155" s="362" t="s">
        <v>54</v>
      </c>
      <c r="E155" s="363"/>
      <c r="F155" s="361"/>
      <c r="G155" s="144"/>
      <c r="H155" s="360">
        <v>36.36</v>
      </c>
      <c r="I155" s="361">
        <v>600</v>
      </c>
      <c r="J155" s="144">
        <f t="shared" si="2"/>
        <v>21816</v>
      </c>
      <c r="K155" s="2"/>
    </row>
    <row r="156" spans="1:11" x14ac:dyDescent="0.2">
      <c r="A156" s="142">
        <v>147</v>
      </c>
      <c r="B156" s="358" t="s">
        <v>375</v>
      </c>
      <c r="C156" s="359" t="s">
        <v>376</v>
      </c>
      <c r="D156" s="362" t="s">
        <v>54</v>
      </c>
      <c r="E156" s="360">
        <v>24.678000000000001</v>
      </c>
      <c r="F156" s="361">
        <v>960</v>
      </c>
      <c r="G156" s="144">
        <f t="shared" si="3"/>
        <v>23691</v>
      </c>
      <c r="H156" s="360"/>
      <c r="I156" s="361"/>
      <c r="J156" s="144"/>
      <c r="K156" s="2"/>
    </row>
    <row r="157" spans="1:11" x14ac:dyDescent="0.2">
      <c r="A157" s="142">
        <v>148</v>
      </c>
      <c r="B157" s="358" t="s">
        <v>377</v>
      </c>
      <c r="C157" s="359" t="s">
        <v>378</v>
      </c>
      <c r="D157" s="362" t="s">
        <v>54</v>
      </c>
      <c r="E157" s="360">
        <v>29.29</v>
      </c>
      <c r="F157" s="361">
        <v>1450</v>
      </c>
      <c r="G157" s="144">
        <f t="shared" si="3"/>
        <v>42471</v>
      </c>
      <c r="H157" s="360"/>
      <c r="I157" s="361"/>
      <c r="J157" s="144"/>
      <c r="K157" s="2"/>
    </row>
    <row r="158" spans="1:11" x14ac:dyDescent="0.2">
      <c r="A158" s="142">
        <v>149</v>
      </c>
      <c r="B158" s="358" t="s">
        <v>379</v>
      </c>
      <c r="C158" s="359" t="s">
        <v>380</v>
      </c>
      <c r="D158" s="362" t="s">
        <v>54</v>
      </c>
      <c r="E158" s="360">
        <v>3.37</v>
      </c>
      <c r="F158" s="361">
        <v>1450</v>
      </c>
      <c r="G158" s="144">
        <f t="shared" si="3"/>
        <v>4887</v>
      </c>
      <c r="H158" s="360"/>
      <c r="I158" s="361"/>
      <c r="J158" s="144"/>
      <c r="K158" s="2"/>
    </row>
    <row r="159" spans="1:11" x14ac:dyDescent="0.2">
      <c r="A159" s="142">
        <v>150</v>
      </c>
      <c r="B159" s="358" t="s">
        <v>381</v>
      </c>
      <c r="C159" s="359" t="s">
        <v>382</v>
      </c>
      <c r="D159" s="362" t="s">
        <v>54</v>
      </c>
      <c r="E159" s="363"/>
      <c r="F159" s="361"/>
      <c r="G159" s="144"/>
      <c r="H159" s="360">
        <v>0.1</v>
      </c>
      <c r="I159" s="361">
        <v>315.63</v>
      </c>
      <c r="J159" s="144">
        <f t="shared" si="2"/>
        <v>32</v>
      </c>
      <c r="K159" s="2"/>
    </row>
    <row r="160" spans="1:11" x14ac:dyDescent="0.2">
      <c r="A160" s="142">
        <v>151</v>
      </c>
      <c r="B160" s="358" t="s">
        <v>383</v>
      </c>
      <c r="C160" s="359" t="s">
        <v>384</v>
      </c>
      <c r="D160" s="362" t="s">
        <v>54</v>
      </c>
      <c r="E160" s="363"/>
      <c r="F160" s="361"/>
      <c r="G160" s="144"/>
      <c r="H160" s="360">
        <v>0.5</v>
      </c>
      <c r="I160" s="361">
        <v>960</v>
      </c>
      <c r="J160" s="144">
        <f t="shared" si="2"/>
        <v>480</v>
      </c>
      <c r="K160" s="2"/>
    </row>
    <row r="161" spans="1:11" x14ac:dyDescent="0.2">
      <c r="A161" s="142">
        <v>152</v>
      </c>
      <c r="B161" s="358" t="s">
        <v>385</v>
      </c>
      <c r="C161" s="359" t="s">
        <v>386</v>
      </c>
      <c r="D161" s="362" t="s">
        <v>21</v>
      </c>
      <c r="E161" s="363"/>
      <c r="F161" s="361"/>
      <c r="G161" s="144"/>
      <c r="H161" s="360">
        <v>0.56000000000000005</v>
      </c>
      <c r="I161" s="361">
        <v>51483.26</v>
      </c>
      <c r="J161" s="144">
        <f t="shared" si="2"/>
        <v>28831</v>
      </c>
      <c r="K161" s="2"/>
    </row>
    <row r="162" spans="1:11" x14ac:dyDescent="0.2">
      <c r="A162" s="142">
        <v>153</v>
      </c>
      <c r="B162" s="358" t="s">
        <v>387</v>
      </c>
      <c r="C162" s="359" t="s">
        <v>388</v>
      </c>
      <c r="D162" s="362" t="s">
        <v>21</v>
      </c>
      <c r="E162" s="363"/>
      <c r="F162" s="361"/>
      <c r="G162" s="144"/>
      <c r="H162" s="360">
        <v>5.4000000000000003E-3</v>
      </c>
      <c r="I162" s="361">
        <v>139347.51</v>
      </c>
      <c r="J162" s="144">
        <f t="shared" si="2"/>
        <v>752</v>
      </c>
      <c r="K162" s="2"/>
    </row>
    <row r="163" spans="1:11" x14ac:dyDescent="0.2">
      <c r="A163" s="142">
        <v>154</v>
      </c>
      <c r="B163" s="358" t="s">
        <v>389</v>
      </c>
      <c r="C163" s="359" t="s">
        <v>390</v>
      </c>
      <c r="D163" s="362" t="s">
        <v>21</v>
      </c>
      <c r="E163" s="363"/>
      <c r="F163" s="361"/>
      <c r="G163" s="144"/>
      <c r="H163" s="360">
        <v>2.8799999999999999E-2</v>
      </c>
      <c r="I163" s="361">
        <v>38000</v>
      </c>
      <c r="J163" s="144">
        <f t="shared" si="2"/>
        <v>1094</v>
      </c>
      <c r="K163" s="2"/>
    </row>
    <row r="164" spans="1:11" ht="33" x14ac:dyDescent="0.2">
      <c r="A164" s="142">
        <v>155</v>
      </c>
      <c r="B164" s="358" t="s">
        <v>391</v>
      </c>
      <c r="C164" s="359" t="s">
        <v>392</v>
      </c>
      <c r="D164" s="362" t="s">
        <v>55</v>
      </c>
      <c r="E164" s="360">
        <v>10</v>
      </c>
      <c r="F164" s="361">
        <v>18000</v>
      </c>
      <c r="G164" s="144">
        <f t="shared" si="3"/>
        <v>180000</v>
      </c>
      <c r="H164" s="360"/>
      <c r="I164" s="361"/>
      <c r="J164" s="144"/>
      <c r="K164" s="2"/>
    </row>
    <row r="165" spans="1:11" x14ac:dyDescent="0.2">
      <c r="A165" s="142">
        <v>156</v>
      </c>
      <c r="B165" s="358" t="s">
        <v>393</v>
      </c>
      <c r="C165" s="359" t="s">
        <v>394</v>
      </c>
      <c r="D165" s="362" t="s">
        <v>22</v>
      </c>
      <c r="E165" s="363"/>
      <c r="F165" s="361"/>
      <c r="G165" s="144"/>
      <c r="H165" s="360">
        <v>1.53</v>
      </c>
      <c r="I165" s="361">
        <v>2748.32</v>
      </c>
      <c r="J165" s="144">
        <f t="shared" si="2"/>
        <v>4205</v>
      </c>
      <c r="K165" s="2"/>
    </row>
    <row r="166" spans="1:11" x14ac:dyDescent="0.2">
      <c r="A166" s="142">
        <v>157</v>
      </c>
      <c r="B166" s="358" t="s">
        <v>395</v>
      </c>
      <c r="C166" s="359" t="s">
        <v>138</v>
      </c>
      <c r="D166" s="362" t="s">
        <v>22</v>
      </c>
      <c r="E166" s="363"/>
      <c r="F166" s="361"/>
      <c r="G166" s="144"/>
      <c r="H166" s="360">
        <v>6665</v>
      </c>
      <c r="I166" s="361">
        <v>158.4</v>
      </c>
      <c r="J166" s="144">
        <f t="shared" si="2"/>
        <v>1055736</v>
      </c>
      <c r="K166" s="2"/>
    </row>
    <row r="167" spans="1:11" ht="33" x14ac:dyDescent="0.2">
      <c r="A167" s="142">
        <v>158</v>
      </c>
      <c r="B167" s="358" t="s">
        <v>396</v>
      </c>
      <c r="C167" s="359" t="s">
        <v>397</v>
      </c>
      <c r="D167" s="362" t="s">
        <v>22</v>
      </c>
      <c r="E167" s="363"/>
      <c r="F167" s="361"/>
      <c r="G167" s="144"/>
      <c r="H167" s="360">
        <v>40.950000000000003</v>
      </c>
      <c r="I167" s="361">
        <v>1774</v>
      </c>
      <c r="J167" s="144">
        <f t="shared" si="2"/>
        <v>72645</v>
      </c>
      <c r="K167" s="2"/>
    </row>
    <row r="168" spans="1:11" x14ac:dyDescent="0.2">
      <c r="A168" s="142">
        <v>159</v>
      </c>
      <c r="B168" s="358" t="s">
        <v>398</v>
      </c>
      <c r="C168" s="359" t="s">
        <v>399</v>
      </c>
      <c r="D168" s="362" t="s">
        <v>23</v>
      </c>
      <c r="E168" s="363"/>
      <c r="F168" s="361"/>
      <c r="G168" s="144"/>
      <c r="H168" s="360">
        <v>35.64</v>
      </c>
      <c r="I168" s="361">
        <v>314.05</v>
      </c>
      <c r="J168" s="144">
        <f t="shared" si="2"/>
        <v>11193</v>
      </c>
      <c r="K168" s="2"/>
    </row>
    <row r="169" spans="1:11" ht="33" x14ac:dyDescent="0.2">
      <c r="A169" s="142">
        <v>160</v>
      </c>
      <c r="B169" s="358" t="s">
        <v>400</v>
      </c>
      <c r="C169" s="359" t="s">
        <v>401</v>
      </c>
      <c r="D169" s="362" t="s">
        <v>155</v>
      </c>
      <c r="E169" s="363"/>
      <c r="F169" s="361"/>
      <c r="G169" s="144"/>
      <c r="H169" s="360">
        <v>2E-3</v>
      </c>
      <c r="I169" s="361">
        <v>52220.66</v>
      </c>
      <c r="J169" s="144">
        <f t="shared" si="2"/>
        <v>104</v>
      </c>
      <c r="K169" s="2"/>
    </row>
    <row r="170" spans="1:11" x14ac:dyDescent="0.2">
      <c r="A170" s="142">
        <v>161</v>
      </c>
      <c r="B170" s="358" t="s">
        <v>402</v>
      </c>
      <c r="C170" s="359" t="s">
        <v>403</v>
      </c>
      <c r="D170" s="362" t="s">
        <v>55</v>
      </c>
      <c r="E170" s="363"/>
      <c r="F170" s="361"/>
      <c r="G170" s="144"/>
      <c r="H170" s="360">
        <v>1</v>
      </c>
      <c r="I170" s="361">
        <v>19000</v>
      </c>
      <c r="J170" s="144">
        <f t="shared" si="2"/>
        <v>19000</v>
      </c>
      <c r="K170" s="2"/>
    </row>
    <row r="171" spans="1:11" x14ac:dyDescent="0.2">
      <c r="A171" s="142">
        <v>162</v>
      </c>
      <c r="B171" s="358" t="s">
        <v>404</v>
      </c>
      <c r="C171" s="359" t="s">
        <v>405</v>
      </c>
      <c r="D171" s="362" t="s">
        <v>55</v>
      </c>
      <c r="E171" s="363"/>
      <c r="F171" s="361"/>
      <c r="G171" s="144"/>
      <c r="H171" s="360">
        <v>2</v>
      </c>
      <c r="I171" s="361">
        <v>21000</v>
      </c>
      <c r="J171" s="144">
        <f t="shared" si="2"/>
        <v>42000</v>
      </c>
      <c r="K171" s="2"/>
    </row>
    <row r="172" spans="1:11" x14ac:dyDescent="0.2">
      <c r="A172" s="142">
        <v>163</v>
      </c>
      <c r="B172" s="358" t="s">
        <v>406</v>
      </c>
      <c r="C172" s="359" t="s">
        <v>407</v>
      </c>
      <c r="D172" s="362" t="s">
        <v>55</v>
      </c>
      <c r="E172" s="363"/>
      <c r="F172" s="361"/>
      <c r="G172" s="144"/>
      <c r="H172" s="360">
        <v>1</v>
      </c>
      <c r="I172" s="361">
        <v>29500</v>
      </c>
      <c r="J172" s="144">
        <f t="shared" si="2"/>
        <v>29500</v>
      </c>
      <c r="K172" s="2"/>
    </row>
    <row r="173" spans="1:11" x14ac:dyDescent="0.2">
      <c r="A173" s="142">
        <v>164</v>
      </c>
      <c r="B173" s="358" t="s">
        <v>408</v>
      </c>
      <c r="C173" s="359" t="s">
        <v>409</v>
      </c>
      <c r="D173" s="362" t="s">
        <v>55</v>
      </c>
      <c r="E173" s="363"/>
      <c r="F173" s="361"/>
      <c r="G173" s="144"/>
      <c r="H173" s="360">
        <v>1</v>
      </c>
      <c r="I173" s="361">
        <v>477.04</v>
      </c>
      <c r="J173" s="144">
        <f t="shared" si="2"/>
        <v>477</v>
      </c>
      <c r="K173" s="2"/>
    </row>
    <row r="174" spans="1:11" x14ac:dyDescent="0.2">
      <c r="A174" s="142">
        <v>165</v>
      </c>
      <c r="B174" s="358" t="s">
        <v>410</v>
      </c>
      <c r="C174" s="359" t="s">
        <v>411</v>
      </c>
      <c r="D174" s="362" t="s">
        <v>55</v>
      </c>
      <c r="E174" s="363"/>
      <c r="F174" s="361"/>
      <c r="G174" s="144"/>
      <c r="H174" s="360">
        <v>1</v>
      </c>
      <c r="I174" s="361">
        <v>1140.3</v>
      </c>
      <c r="J174" s="144">
        <f t="shared" si="2"/>
        <v>1140</v>
      </c>
      <c r="K174" s="2"/>
    </row>
    <row r="175" spans="1:11" x14ac:dyDescent="0.2">
      <c r="A175" s="142">
        <v>166</v>
      </c>
      <c r="B175" s="358" t="s">
        <v>412</v>
      </c>
      <c r="C175" s="359" t="s">
        <v>413</v>
      </c>
      <c r="D175" s="362" t="s">
        <v>55</v>
      </c>
      <c r="E175" s="363"/>
      <c r="F175" s="361"/>
      <c r="G175" s="144"/>
      <c r="H175" s="360">
        <v>1</v>
      </c>
      <c r="I175" s="361">
        <v>342.55</v>
      </c>
      <c r="J175" s="144">
        <f t="shared" si="2"/>
        <v>343</v>
      </c>
      <c r="K175" s="2"/>
    </row>
    <row r="176" spans="1:11" ht="50.25" thickBot="1" x14ac:dyDescent="0.25">
      <c r="A176" s="142">
        <v>167</v>
      </c>
      <c r="B176" s="358" t="s">
        <v>414</v>
      </c>
      <c r="C176" s="359" t="s">
        <v>415</v>
      </c>
      <c r="D176" s="362" t="s">
        <v>68</v>
      </c>
      <c r="E176" s="363"/>
      <c r="F176" s="361"/>
      <c r="G176" s="144"/>
      <c r="H176" s="360">
        <v>1.1999999999999999E-3</v>
      </c>
      <c r="I176" s="361">
        <v>239.93</v>
      </c>
      <c r="J176" s="425">
        <f t="shared" si="2"/>
        <v>0.3</v>
      </c>
      <c r="K176" s="2"/>
    </row>
    <row r="177" spans="1:12" ht="17.25" thickBot="1" x14ac:dyDescent="0.25">
      <c r="A177" s="488"/>
      <c r="B177" s="489"/>
      <c r="C177" s="489"/>
      <c r="D177" s="490"/>
      <c r="E177" s="145"/>
      <c r="F177" s="146"/>
      <c r="G177" s="147">
        <f>SUM(G10:G176)</f>
        <v>11434586</v>
      </c>
      <c r="H177" s="491" t="s">
        <v>56</v>
      </c>
      <c r="I177" s="492"/>
      <c r="J177" s="147">
        <f>SUM(J10:J176)</f>
        <v>3180047</v>
      </c>
      <c r="K177" s="2"/>
    </row>
    <row r="178" spans="1:12" ht="17.25" thickBot="1" x14ac:dyDescent="0.25">
      <c r="A178" s="493" t="s">
        <v>57</v>
      </c>
      <c r="B178" s="494"/>
      <c r="C178" s="494"/>
      <c r="D178" s="495"/>
      <c r="E178" s="496">
        <f>G177+J177</f>
        <v>14614633</v>
      </c>
      <c r="F178" s="497"/>
      <c r="G178" s="497"/>
      <c r="H178" s="497"/>
      <c r="I178" s="497"/>
      <c r="J178" s="498"/>
      <c r="K178" s="2"/>
    </row>
    <row r="179" spans="1:12" x14ac:dyDescent="0.2">
      <c r="A179" s="148"/>
      <c r="C179" s="149"/>
      <c r="E179" s="133"/>
      <c r="F179" s="133"/>
      <c r="G179" s="133"/>
      <c r="H179" s="133"/>
      <c r="I179" s="150"/>
    </row>
    <row r="180" spans="1:12" x14ac:dyDescent="0.2">
      <c r="A180" s="148"/>
      <c r="C180" s="149"/>
      <c r="E180" s="133"/>
      <c r="F180" s="133"/>
      <c r="G180" s="133"/>
      <c r="H180" s="133"/>
      <c r="I180" s="150"/>
    </row>
    <row r="181" spans="1:12" x14ac:dyDescent="0.2">
      <c r="A181" s="148"/>
      <c r="C181" s="149"/>
      <c r="E181" s="133"/>
      <c r="F181" s="133"/>
      <c r="G181" s="133"/>
      <c r="H181" s="133"/>
      <c r="I181" s="150"/>
    </row>
    <row r="182" spans="1:12" x14ac:dyDescent="0.2">
      <c r="A182" s="148"/>
      <c r="C182" s="149"/>
      <c r="E182" s="133"/>
      <c r="F182" s="133"/>
      <c r="G182" s="133"/>
      <c r="H182" s="133"/>
      <c r="I182" s="150"/>
    </row>
    <row r="183" spans="1:12" x14ac:dyDescent="0.2">
      <c r="A183" s="148"/>
      <c r="C183" s="151"/>
      <c r="D183" s="148"/>
      <c r="E183" s="152"/>
      <c r="F183" s="153"/>
      <c r="G183" s="153"/>
    </row>
    <row r="184" spans="1:12" x14ac:dyDescent="0.2">
      <c r="C184" s="30"/>
      <c r="D184" s="6"/>
      <c r="E184" s="6"/>
      <c r="F184" s="10"/>
      <c r="G184" s="10"/>
      <c r="H184" s="6"/>
      <c r="I184" s="10"/>
      <c r="L184" s="37"/>
    </row>
    <row r="185" spans="1:12" x14ac:dyDescent="0.2">
      <c r="C185" s="30"/>
      <c r="D185" s="6"/>
      <c r="E185" s="6"/>
      <c r="F185" s="10"/>
      <c r="G185" s="10"/>
      <c r="H185" s="6"/>
      <c r="I185" s="10"/>
    </row>
  </sheetData>
  <autoFilter ref="A9:J178"/>
  <mergeCells count="12">
    <mergeCell ref="A177:D177"/>
    <mergeCell ref="H177:I177"/>
    <mergeCell ref="A178:D178"/>
    <mergeCell ref="E178:J178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4"/>
  <sheetViews>
    <sheetView showGridLines="0" view="pageBreakPreview" zoomScale="70" zoomScaleNormal="100" zoomScaleSheetLayoutView="70" workbookViewId="0">
      <selection activeCell="H13" sqref="H13:I13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1" x14ac:dyDescent="0.2">
      <c r="B1" s="7"/>
      <c r="J1" s="13" t="s">
        <v>186</v>
      </c>
    </row>
    <row r="2" spans="1:11" x14ac:dyDescent="0.2">
      <c r="A2" s="523" t="s">
        <v>122</v>
      </c>
      <c r="B2" s="523"/>
      <c r="C2" s="523"/>
      <c r="D2" s="523"/>
      <c r="E2" s="523"/>
      <c r="F2" s="523"/>
      <c r="G2" s="523"/>
      <c r="H2" s="523"/>
      <c r="I2" s="523"/>
      <c r="J2" s="523"/>
    </row>
    <row r="3" spans="1:11" x14ac:dyDescent="0.2">
      <c r="B3" s="14" t="s">
        <v>16</v>
      </c>
      <c r="C3" s="524" t="str">
        <f>'прил.3 к ф.8.6'!C3</f>
        <v>Обустройство Ново-Покурского месторождения нефти. Кусты скважин №75, 76, 77.</v>
      </c>
      <c r="D3" s="524"/>
      <c r="E3" s="524"/>
      <c r="F3" s="524"/>
      <c r="G3" s="524"/>
      <c r="H3" s="524"/>
      <c r="I3" s="524"/>
      <c r="J3" s="524"/>
    </row>
    <row r="4" spans="1:11" x14ac:dyDescent="0.2">
      <c r="B4" s="15" t="s">
        <v>17</v>
      </c>
      <c r="C4" s="542" t="str">
        <f>'прил.3 к ф.8.6'!C4</f>
        <v>Нефтегазопровод т.вр.к. 45 - т.вр.к. 77, 1.</v>
      </c>
      <c r="D4" s="543"/>
      <c r="E4" s="543"/>
      <c r="F4" s="543"/>
      <c r="G4" s="543"/>
      <c r="H4" s="543"/>
      <c r="I4" s="543"/>
      <c r="J4" s="543"/>
    </row>
    <row r="5" spans="1:11" ht="17.25" thickBot="1" x14ac:dyDescent="0.25"/>
    <row r="6" spans="1:11" ht="18" thickBot="1" x14ac:dyDescent="0.25">
      <c r="A6" s="525" t="s">
        <v>87</v>
      </c>
      <c r="B6" s="526"/>
      <c r="C6" s="526"/>
      <c r="D6" s="526"/>
      <c r="E6" s="526"/>
      <c r="F6" s="526"/>
      <c r="G6" s="526"/>
      <c r="H6" s="526"/>
      <c r="I6" s="526"/>
      <c r="J6" s="527"/>
      <c r="K6" s="2"/>
    </row>
    <row r="7" spans="1:11" ht="17.25" customHeight="1" thickBot="1" x14ac:dyDescent="0.25">
      <c r="A7" s="528" t="s">
        <v>15</v>
      </c>
      <c r="B7" s="531" t="s">
        <v>35</v>
      </c>
      <c r="C7" s="531" t="s">
        <v>89</v>
      </c>
      <c r="D7" s="534" t="s">
        <v>20</v>
      </c>
      <c r="E7" s="537" t="s">
        <v>37</v>
      </c>
      <c r="F7" s="538"/>
      <c r="G7" s="538"/>
      <c r="H7" s="538"/>
      <c r="I7" s="538"/>
      <c r="J7" s="539"/>
      <c r="K7" s="2"/>
    </row>
    <row r="8" spans="1:11" ht="17.25" customHeight="1" x14ac:dyDescent="0.2">
      <c r="A8" s="529"/>
      <c r="B8" s="532"/>
      <c r="C8" s="532"/>
      <c r="D8" s="535"/>
      <c r="E8" s="540" t="s">
        <v>39</v>
      </c>
      <c r="F8" s="531"/>
      <c r="G8" s="541"/>
      <c r="H8" s="540" t="s">
        <v>38</v>
      </c>
      <c r="I8" s="531"/>
      <c r="J8" s="541"/>
      <c r="K8" s="2"/>
    </row>
    <row r="9" spans="1:11" ht="33.75" thickBot="1" x14ac:dyDescent="0.25">
      <c r="A9" s="530"/>
      <c r="B9" s="533"/>
      <c r="C9" s="533"/>
      <c r="D9" s="536"/>
      <c r="E9" s="16" t="s">
        <v>19</v>
      </c>
      <c r="F9" s="355" t="s">
        <v>40</v>
      </c>
      <c r="G9" s="17" t="s">
        <v>41</v>
      </c>
      <c r="H9" s="16" t="s">
        <v>19</v>
      </c>
      <c r="I9" s="355" t="s">
        <v>42</v>
      </c>
      <c r="J9" s="17" t="s">
        <v>41</v>
      </c>
      <c r="K9" s="2"/>
    </row>
    <row r="10" spans="1:11" ht="34.5" customHeight="1" x14ac:dyDescent="0.2">
      <c r="A10" s="353">
        <v>1</v>
      </c>
      <c r="B10" s="339" t="s">
        <v>312</v>
      </c>
      <c r="C10" s="340" t="s">
        <v>417</v>
      </c>
      <c r="D10" s="344" t="s">
        <v>53</v>
      </c>
      <c r="E10" s="328">
        <v>2</v>
      </c>
      <c r="F10" s="329"/>
      <c r="G10" s="365">
        <f t="shared" ref="G10:G11" si="0">E10*F10</f>
        <v>0</v>
      </c>
      <c r="H10" s="346"/>
      <c r="I10" s="329"/>
      <c r="J10" s="348">
        <f t="shared" ref="J10:J11" si="1">H10*I10</f>
        <v>0</v>
      </c>
      <c r="K10" s="2"/>
    </row>
    <row r="11" spans="1:11" ht="34.5" customHeight="1" x14ac:dyDescent="0.2">
      <c r="A11" s="357">
        <v>2</v>
      </c>
      <c r="B11" s="358" t="s">
        <v>313</v>
      </c>
      <c r="C11" s="359" t="s">
        <v>418</v>
      </c>
      <c r="D11" s="362" t="s">
        <v>53</v>
      </c>
      <c r="E11" s="363">
        <v>1</v>
      </c>
      <c r="F11" s="361"/>
      <c r="G11" s="366">
        <f t="shared" si="0"/>
        <v>0</v>
      </c>
      <c r="H11" s="368"/>
      <c r="I11" s="361"/>
      <c r="J11" s="364">
        <f t="shared" si="1"/>
        <v>0</v>
      </c>
      <c r="K11" s="2"/>
    </row>
    <row r="12" spans="1:11" ht="39" customHeight="1" thickBot="1" x14ac:dyDescent="0.25">
      <c r="A12" s="341">
        <v>3</v>
      </c>
      <c r="B12" s="342" t="s">
        <v>318</v>
      </c>
      <c r="C12" s="343" t="s">
        <v>419</v>
      </c>
      <c r="D12" s="345" t="s">
        <v>181</v>
      </c>
      <c r="E12" s="330"/>
      <c r="F12" s="331"/>
      <c r="G12" s="367">
        <f>E12*F12</f>
        <v>0</v>
      </c>
      <c r="H12" s="347">
        <v>1</v>
      </c>
      <c r="I12" s="350">
        <v>50000</v>
      </c>
      <c r="J12" s="349">
        <f>H12*I12</f>
        <v>50000</v>
      </c>
      <c r="K12" s="2"/>
    </row>
    <row r="13" spans="1:11" ht="17.25" thickBot="1" x14ac:dyDescent="0.25">
      <c r="A13" s="332"/>
      <c r="B13" s="333" t="s">
        <v>77</v>
      </c>
      <c r="C13" s="334"/>
      <c r="D13" s="335"/>
      <c r="E13" s="336" t="s">
        <v>56</v>
      </c>
      <c r="F13" s="337"/>
      <c r="G13" s="338">
        <f>SUM(G12:G12)</f>
        <v>0</v>
      </c>
      <c r="H13" s="515" t="s">
        <v>56</v>
      </c>
      <c r="I13" s="516"/>
      <c r="J13" s="338">
        <f>SUM(J12:J12)</f>
        <v>50000</v>
      </c>
      <c r="K13" s="2"/>
    </row>
    <row r="14" spans="1:11" ht="17.25" thickBot="1" x14ac:dyDescent="0.25">
      <c r="A14" s="517" t="s">
        <v>88</v>
      </c>
      <c r="B14" s="518"/>
      <c r="C14" s="518"/>
      <c r="D14" s="519"/>
      <c r="E14" s="520">
        <f>G13+J13</f>
        <v>50000</v>
      </c>
      <c r="F14" s="521"/>
      <c r="G14" s="521"/>
      <c r="H14" s="521"/>
      <c r="I14" s="521"/>
      <c r="J14" s="522"/>
      <c r="K14" s="2"/>
    </row>
    <row r="17" spans="1:13" x14ac:dyDescent="0.2">
      <c r="A17" s="24"/>
      <c r="B17" s="6"/>
      <c r="C17" s="26" t="s">
        <v>90</v>
      </c>
      <c r="D17" s="27"/>
      <c r="E17" s="27"/>
      <c r="F17" s="28"/>
      <c r="G17" s="28"/>
      <c r="H17" s="29" t="s">
        <v>91</v>
      </c>
      <c r="I17" s="10"/>
      <c r="K17" s="36"/>
      <c r="L17" s="37"/>
    </row>
    <row r="18" spans="1:13" x14ac:dyDescent="0.2">
      <c r="A18" s="24"/>
      <c r="B18" s="6"/>
      <c r="C18" s="61"/>
      <c r="D18" s="62"/>
      <c r="E18" s="62"/>
      <c r="F18" s="63"/>
      <c r="G18" s="63"/>
      <c r="H18" s="64"/>
      <c r="I18" s="10"/>
      <c r="K18" s="36"/>
      <c r="L18" s="37"/>
    </row>
    <row r="19" spans="1:13" x14ac:dyDescent="0.2">
      <c r="B19" s="6"/>
      <c r="C19" s="30"/>
      <c r="D19" s="12"/>
      <c r="E19" s="12"/>
      <c r="F19" s="25"/>
      <c r="G19" s="25"/>
      <c r="H19" s="31"/>
      <c r="I19" s="10"/>
      <c r="K19" s="36"/>
      <c r="L19" s="37"/>
    </row>
    <row r="20" spans="1:13" x14ac:dyDescent="0.2">
      <c r="B20" s="6"/>
      <c r="C20" s="26" t="s">
        <v>92</v>
      </c>
      <c r="D20" s="27"/>
      <c r="E20" s="27"/>
      <c r="F20" s="28"/>
      <c r="G20" s="28"/>
      <c r="H20" s="29" t="s">
        <v>93</v>
      </c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8"/>
      <c r="M21" s="5"/>
    </row>
    <row r="22" spans="1:13" x14ac:dyDescent="0.2">
      <c r="B22" s="6"/>
      <c r="C22" s="30"/>
      <c r="D22" s="12"/>
      <c r="E22" s="12"/>
      <c r="F22" s="25"/>
      <c r="G22" s="25"/>
      <c r="H22" s="31"/>
      <c r="I22" s="10"/>
      <c r="K22" s="18"/>
      <c r="L22" s="39"/>
      <c r="M22" s="5"/>
    </row>
    <row r="23" spans="1:13" x14ac:dyDescent="0.2">
      <c r="B23" s="6"/>
      <c r="C23" s="26" t="s">
        <v>159</v>
      </c>
      <c r="D23" s="27"/>
      <c r="E23" s="27"/>
      <c r="F23" s="28"/>
      <c r="G23" s="28"/>
      <c r="H23" s="29" t="s">
        <v>483</v>
      </c>
      <c r="I23" s="10"/>
      <c r="K23" s="35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30"/>
      <c r="D25" s="12"/>
      <c r="E25" s="12"/>
      <c r="F25" s="25"/>
      <c r="G25" s="25"/>
      <c r="H25" s="31"/>
      <c r="I25" s="10"/>
      <c r="K25" s="18"/>
      <c r="L25" s="38"/>
      <c r="M25" s="5"/>
    </row>
    <row r="26" spans="1:13" x14ac:dyDescent="0.2">
      <c r="B26" s="6"/>
      <c r="C26" s="26" t="s">
        <v>158</v>
      </c>
      <c r="D26" s="123"/>
      <c r="E26" s="27"/>
      <c r="F26" s="29"/>
      <c r="G26" s="29"/>
      <c r="H26" s="29" t="s">
        <v>157</v>
      </c>
      <c r="I26" s="10"/>
      <c r="L26" s="37"/>
    </row>
    <row r="27" spans="1:13" x14ac:dyDescent="0.2">
      <c r="B27" s="154"/>
      <c r="C27" s="155"/>
      <c r="D27" s="156"/>
      <c r="E27" s="157"/>
      <c r="F27" s="7"/>
      <c r="K27" s="20"/>
      <c r="L27" s="23"/>
      <c r="M27" s="5"/>
    </row>
    <row r="28" spans="1:13" x14ac:dyDescent="0.2">
      <c r="B28" s="154"/>
      <c r="C28" s="155"/>
      <c r="D28" s="156"/>
      <c r="E28" s="157"/>
      <c r="F28" s="7"/>
      <c r="K28" s="5"/>
      <c r="L28" s="21"/>
      <c r="M28" s="5"/>
    </row>
    <row r="29" spans="1:13" x14ac:dyDescent="0.2">
      <c r="B29" s="154"/>
      <c r="C29" s="155"/>
      <c r="D29" s="156"/>
      <c r="E29" s="157"/>
      <c r="F29" s="7"/>
      <c r="K29" s="5"/>
      <c r="L29" s="21"/>
      <c r="M29" s="5"/>
    </row>
    <row r="30" spans="1:13" x14ac:dyDescent="0.2">
      <c r="B30" s="154"/>
      <c r="C30" s="155"/>
      <c r="D30" s="156"/>
      <c r="E30" s="157"/>
      <c r="F30" s="7"/>
    </row>
    <row r="31" spans="1:13" x14ac:dyDescent="0.2">
      <c r="B31" s="154"/>
      <c r="C31" s="155"/>
      <c r="D31" s="156"/>
      <c r="E31" s="157"/>
      <c r="F31" s="7"/>
    </row>
    <row r="32" spans="1:13" x14ac:dyDescent="0.2">
      <c r="B32" s="154"/>
      <c r="C32" s="155"/>
      <c r="D32" s="156"/>
      <c r="E32" s="157"/>
      <c r="F32" s="7"/>
    </row>
    <row r="33" spans="2:6" x14ac:dyDescent="0.2">
      <c r="B33" s="154"/>
      <c r="C33" s="155"/>
      <c r="D33" s="156"/>
      <c r="E33" s="157"/>
      <c r="F33" s="7"/>
    </row>
    <row r="34" spans="2:6" x14ac:dyDescent="0.2">
      <c r="B34" s="154"/>
      <c r="C34" s="155"/>
      <c r="D34" s="156"/>
      <c r="E34" s="157"/>
      <c r="F34" s="7"/>
    </row>
    <row r="35" spans="2:6" x14ac:dyDescent="0.2">
      <c r="B35" s="154"/>
      <c r="C35" s="155"/>
      <c r="D35" s="156"/>
      <c r="E35" s="157"/>
      <c r="F35" s="7"/>
    </row>
    <row r="36" spans="2:6" x14ac:dyDescent="0.2">
      <c r="B36" s="154"/>
      <c r="C36" s="155"/>
      <c r="D36" s="156"/>
      <c r="E36" s="157"/>
      <c r="F36" s="7"/>
    </row>
    <row r="37" spans="2:6" x14ac:dyDescent="0.2">
      <c r="B37" s="154"/>
      <c r="C37" s="155"/>
      <c r="D37" s="156"/>
      <c r="E37" s="157"/>
      <c r="F37" s="7"/>
    </row>
    <row r="38" spans="2:6" x14ac:dyDescent="0.2">
      <c r="B38" s="154"/>
      <c r="C38" s="155"/>
      <c r="D38" s="156"/>
      <c r="E38" s="157"/>
      <c r="F38" s="7"/>
    </row>
    <row r="39" spans="2:6" x14ac:dyDescent="0.2">
      <c r="B39" s="154"/>
      <c r="C39" s="155"/>
      <c r="D39" s="156"/>
      <c r="E39" s="157"/>
      <c r="F39" s="7"/>
    </row>
    <row r="40" spans="2:6" x14ac:dyDescent="0.2">
      <c r="B40" s="154"/>
      <c r="C40" s="155"/>
      <c r="D40" s="156"/>
      <c r="E40" s="157"/>
      <c r="F40" s="7"/>
    </row>
    <row r="41" spans="2:6" x14ac:dyDescent="0.2">
      <c r="B41" s="154"/>
      <c r="C41" s="155"/>
      <c r="D41" s="156"/>
      <c r="E41" s="157"/>
      <c r="F41" s="7"/>
    </row>
    <row r="42" spans="2:6" x14ac:dyDescent="0.2">
      <c r="B42" s="154"/>
      <c r="C42" s="155"/>
      <c r="D42" s="156"/>
      <c r="E42" s="157"/>
      <c r="F42" s="7"/>
    </row>
    <row r="43" spans="2:6" x14ac:dyDescent="0.2">
      <c r="B43" s="158"/>
      <c r="C43" s="159"/>
      <c r="D43" s="160"/>
      <c r="E43" s="161"/>
      <c r="F43" s="7"/>
    </row>
    <row r="44" spans="2:6" x14ac:dyDescent="0.2">
      <c r="B44" s="7"/>
      <c r="C44" s="32"/>
      <c r="D44" s="33"/>
      <c r="E44" s="34"/>
      <c r="F44" s="7"/>
    </row>
  </sheetData>
  <mergeCells count="14">
    <mergeCell ref="H13:I13"/>
    <mergeCell ref="A14:D14"/>
    <mergeCell ref="E14:J14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8.6</vt:lpstr>
      <vt:lpstr>Пр. 1 к ф. 8.6</vt:lpstr>
      <vt:lpstr>прил. №2 к ф.8.6</vt:lpstr>
      <vt:lpstr>прил.3 к ф.8.6</vt:lpstr>
      <vt:lpstr>Оборудование</vt:lpstr>
      <vt:lpstr>'прил.3 к ф.8.6'!Заголовки_для_печати</vt:lpstr>
      <vt:lpstr>Оборудование!Область_печати</vt:lpstr>
      <vt:lpstr>'прил.3 к ф.8.6'!Область_печати</vt:lpstr>
      <vt:lpstr>'Форма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2016-04-11T03:43:35Z</cp:lastPrinted>
  <dcterms:created xsi:type="dcterms:W3CDTF">2014-07-13T09:38:46Z</dcterms:created>
  <dcterms:modified xsi:type="dcterms:W3CDTF">2016-04-12T08:17:15Z</dcterms:modified>
</cp:coreProperties>
</file>