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760"/>
  </bookViews>
  <sheets>
    <sheet name="Форма 8.2" sheetId="24" r:id="rId1"/>
    <sheet name="Приложение №1 к форме 8.2" sheetId="22" r:id="rId2"/>
    <sheet name="Приложение №2 к Форме 8.2" sheetId="23" r:id="rId3"/>
    <sheet name="Приложение №3 к форме 8.2" sheetId="25" r:id="rId4"/>
    <sheet name="Оборудование" sheetId="26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8.2'!$A$10:$J$158</definedName>
    <definedName name="DATE_1">#N/A</definedName>
    <definedName name="deviation1" localSheetId="4">#REF!</definedName>
    <definedName name="deviation1" localSheetId="3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0">#REF!</definedName>
    <definedName name="Excel_BuiltIn_Print_Area_1">#REF!</definedName>
    <definedName name="Excel_BuiltIn_Print_Area_4" localSheetId="4">#REF!</definedName>
    <definedName name="Excel_BuiltIn_Print_Area_4">#REF!</definedName>
    <definedName name="Excel_BuiltIn_Print_Area_5" localSheetId="4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8.2'!$8:$8</definedName>
    <definedName name="_xlnm.Print_Titles" localSheetId="3">'Приложение №3 к форме 8.2'!#REF!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0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>#REF!</definedName>
    <definedName name="зпмес" localSheetId="4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Оборудование!$A$1:$J$31</definedName>
    <definedName name="_xlnm.Print_Area" localSheetId="1">'Приложение №1 к форме 8.2'!$A$1:$J$19</definedName>
    <definedName name="_xlnm.Print_Area" localSheetId="2">'Приложение №2 к Форме 8.2'!$A$1:$M$24</definedName>
    <definedName name="_xlnm.Print_Area" localSheetId="3">'Приложение №3 к форме 8.2'!$A$1:$J$176</definedName>
    <definedName name="_xlnm.Print_Area" localSheetId="0">'Форма 8.2'!$A$1:$W$50</definedName>
    <definedName name="оборз" localSheetId="4">#REF!</definedName>
    <definedName name="оборз" localSheetId="3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0">#REF!</definedName>
    <definedName name="ператр2">#REF!</definedName>
    <definedName name="перм" localSheetId="4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0">#REF!</definedName>
    <definedName name="прем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4">#REF!</definedName>
    <definedName name="эмм">#REF!</definedName>
  </definedNames>
  <calcPr calcId="145621" iterateDelta="0" fullPrecision="0"/>
</workbook>
</file>

<file path=xl/calcChain.xml><?xml version="1.0" encoding="utf-8"?>
<calcChain xmlns="http://schemas.openxmlformats.org/spreadsheetml/2006/main">
  <c r="J11" i="26" l="1"/>
  <c r="G11" i="26"/>
  <c r="J10" i="26"/>
  <c r="J12" i="26" s="1"/>
  <c r="G10" i="26"/>
  <c r="G12" i="26" s="1"/>
  <c r="E13" i="26" s="1"/>
  <c r="C4" i="26"/>
  <c r="J156" i="25"/>
  <c r="G156" i="25"/>
  <c r="J155" i="25"/>
  <c r="G155" i="25"/>
  <c r="J154" i="25"/>
  <c r="G154" i="25"/>
  <c r="J153" i="25"/>
  <c r="G153" i="25"/>
  <c r="J152" i="25"/>
  <c r="G152" i="25"/>
  <c r="J151" i="25"/>
  <c r="G151" i="25"/>
  <c r="J150" i="25"/>
  <c r="G150" i="25"/>
  <c r="J149" i="25"/>
  <c r="G149" i="25"/>
  <c r="J148" i="25"/>
  <c r="G148" i="25"/>
  <c r="J147" i="25"/>
  <c r="G147" i="25"/>
  <c r="J146" i="25"/>
  <c r="G146" i="25"/>
  <c r="J145" i="25"/>
  <c r="G145" i="25"/>
  <c r="J144" i="25"/>
  <c r="G144" i="25"/>
  <c r="J143" i="25"/>
  <c r="G143" i="25"/>
  <c r="J142" i="25"/>
  <c r="G142" i="25"/>
  <c r="J141" i="25"/>
  <c r="G141" i="25"/>
  <c r="J140" i="25"/>
  <c r="G140" i="25"/>
  <c r="J139" i="25"/>
  <c r="G139" i="25"/>
  <c r="J138" i="25"/>
  <c r="G138" i="25"/>
  <c r="J137" i="25"/>
  <c r="G137" i="25"/>
  <c r="J136" i="25"/>
  <c r="G136" i="25"/>
  <c r="J135" i="25"/>
  <c r="G135" i="25"/>
  <c r="J134" i="25"/>
  <c r="G134" i="25"/>
  <c r="J133" i="25"/>
  <c r="G133" i="25"/>
  <c r="J132" i="25"/>
  <c r="G132" i="25"/>
  <c r="J131" i="25"/>
  <c r="G131" i="25"/>
  <c r="J130" i="25"/>
  <c r="G130" i="25"/>
  <c r="J129" i="25"/>
  <c r="G129" i="25"/>
  <c r="J128" i="25"/>
  <c r="G128" i="25"/>
  <c r="J127" i="25"/>
  <c r="G127" i="25"/>
  <c r="J126" i="25"/>
  <c r="G126" i="25"/>
  <c r="J125" i="25"/>
  <c r="G125" i="25"/>
  <c r="J124" i="25"/>
  <c r="G124" i="25"/>
  <c r="J123" i="25"/>
  <c r="G123" i="25"/>
  <c r="J122" i="25"/>
  <c r="G122" i="25"/>
  <c r="J121" i="25"/>
  <c r="G121" i="25"/>
  <c r="J120" i="25"/>
  <c r="G120" i="25"/>
  <c r="J119" i="25"/>
  <c r="G119" i="25"/>
  <c r="J118" i="25"/>
  <c r="G118" i="25"/>
  <c r="J117" i="25"/>
  <c r="G117" i="25"/>
  <c r="J116" i="25"/>
  <c r="G116" i="25"/>
  <c r="J115" i="25"/>
  <c r="G115" i="25"/>
  <c r="J114" i="25"/>
  <c r="G114" i="25"/>
  <c r="J113" i="25"/>
  <c r="G113" i="25"/>
  <c r="J112" i="25"/>
  <c r="G112" i="25"/>
  <c r="J111" i="25"/>
  <c r="G111" i="25"/>
  <c r="J110" i="25"/>
  <c r="G110" i="25"/>
  <c r="J109" i="25"/>
  <c r="G109" i="25"/>
  <c r="J108" i="25"/>
  <c r="G108" i="25"/>
  <c r="J107" i="25"/>
  <c r="G107" i="25"/>
  <c r="J106" i="25"/>
  <c r="G106" i="25"/>
  <c r="J105" i="25"/>
  <c r="G105" i="25"/>
  <c r="J104" i="25"/>
  <c r="G104" i="25"/>
  <c r="J103" i="25"/>
  <c r="G103" i="25"/>
  <c r="J102" i="25"/>
  <c r="G102" i="25"/>
  <c r="J101" i="25"/>
  <c r="G101" i="25"/>
  <c r="J100" i="25"/>
  <c r="G100" i="25"/>
  <c r="J99" i="25"/>
  <c r="G99" i="25"/>
  <c r="J98" i="25"/>
  <c r="G98" i="25"/>
  <c r="J97" i="25"/>
  <c r="G97" i="25"/>
  <c r="J96" i="25"/>
  <c r="G96" i="25"/>
  <c r="J95" i="25"/>
  <c r="G95" i="25"/>
  <c r="J94" i="25"/>
  <c r="G94" i="25"/>
  <c r="J93" i="25"/>
  <c r="G93" i="25"/>
  <c r="J92" i="25"/>
  <c r="G92" i="25"/>
  <c r="J91" i="25"/>
  <c r="G91" i="25"/>
  <c r="J90" i="25"/>
  <c r="G90" i="25"/>
  <c r="J89" i="25"/>
  <c r="G89" i="25"/>
  <c r="J88" i="25"/>
  <c r="G88" i="25"/>
  <c r="J87" i="25"/>
  <c r="G87" i="25"/>
  <c r="J86" i="25"/>
  <c r="G86" i="25"/>
  <c r="J85" i="25"/>
  <c r="G85" i="25"/>
  <c r="J84" i="25"/>
  <c r="G84" i="25"/>
  <c r="J83" i="25"/>
  <c r="G83" i="25"/>
  <c r="J82" i="25"/>
  <c r="G82" i="25"/>
  <c r="J81" i="25"/>
  <c r="G81" i="25"/>
  <c r="J80" i="25"/>
  <c r="G80" i="25"/>
  <c r="J79" i="25"/>
  <c r="G79" i="25"/>
  <c r="J78" i="25"/>
  <c r="G78" i="25"/>
  <c r="J77" i="25"/>
  <c r="G77" i="25"/>
  <c r="J76" i="25"/>
  <c r="G76" i="25"/>
  <c r="J75" i="25"/>
  <c r="G75" i="25"/>
  <c r="J74" i="25"/>
  <c r="G74" i="25"/>
  <c r="J73" i="25"/>
  <c r="G73" i="25"/>
  <c r="J72" i="25"/>
  <c r="G72" i="25"/>
  <c r="J71" i="25"/>
  <c r="G71" i="25"/>
  <c r="J70" i="25"/>
  <c r="G70" i="25"/>
  <c r="J69" i="25"/>
  <c r="G69" i="25"/>
  <c r="J68" i="25"/>
  <c r="G68" i="25"/>
  <c r="J67" i="25"/>
  <c r="G67" i="25"/>
  <c r="J66" i="25"/>
  <c r="G66" i="25"/>
  <c r="J65" i="25"/>
  <c r="G65" i="25"/>
  <c r="J64" i="25"/>
  <c r="G64" i="25"/>
  <c r="J63" i="25"/>
  <c r="G63" i="25"/>
  <c r="J62" i="25"/>
  <c r="G62" i="25"/>
  <c r="J61" i="25"/>
  <c r="G61" i="25"/>
  <c r="J60" i="25"/>
  <c r="G60" i="25"/>
  <c r="J59" i="25"/>
  <c r="G59" i="25"/>
  <c r="J58" i="25"/>
  <c r="G58" i="25"/>
  <c r="J57" i="25"/>
  <c r="G57" i="25"/>
  <c r="J56" i="25"/>
  <c r="G56" i="25"/>
  <c r="J55" i="25"/>
  <c r="G55" i="25"/>
  <c r="J54" i="25"/>
  <c r="G54" i="25"/>
  <c r="J53" i="25"/>
  <c r="G53" i="25"/>
  <c r="J52" i="25"/>
  <c r="G52" i="25"/>
  <c r="J51" i="25"/>
  <c r="G51" i="25"/>
  <c r="J50" i="25"/>
  <c r="G50" i="25"/>
  <c r="J49" i="25"/>
  <c r="G49" i="25"/>
  <c r="J48" i="25"/>
  <c r="G48" i="25"/>
  <c r="J47" i="25"/>
  <c r="G47" i="25"/>
  <c r="J46" i="25"/>
  <c r="G46" i="25"/>
  <c r="J45" i="25"/>
  <c r="G45" i="25"/>
  <c r="J44" i="25"/>
  <c r="G44" i="25"/>
  <c r="J43" i="25"/>
  <c r="G43" i="25"/>
  <c r="J42" i="25"/>
  <c r="G42" i="25"/>
  <c r="J41" i="25"/>
  <c r="G41" i="25"/>
  <c r="J40" i="25"/>
  <c r="G40" i="25"/>
  <c r="J39" i="25"/>
  <c r="G39" i="25"/>
  <c r="J38" i="25"/>
  <c r="G38" i="25"/>
  <c r="J37" i="25"/>
  <c r="G37" i="25"/>
  <c r="J36" i="25"/>
  <c r="G36" i="25"/>
  <c r="J35" i="25"/>
  <c r="G35" i="25"/>
  <c r="J34" i="25"/>
  <c r="G34" i="25"/>
  <c r="J33" i="25"/>
  <c r="G33" i="25"/>
  <c r="J32" i="25"/>
  <c r="G32" i="25"/>
  <c r="J31" i="25"/>
  <c r="G31" i="25"/>
  <c r="J30" i="25"/>
  <c r="G30" i="25"/>
  <c r="J29" i="25"/>
  <c r="G29" i="25"/>
  <c r="J28" i="25"/>
  <c r="G28" i="25"/>
  <c r="J27" i="25"/>
  <c r="G27" i="25"/>
  <c r="J26" i="25"/>
  <c r="G26" i="25"/>
  <c r="J25" i="25"/>
  <c r="G25" i="25"/>
  <c r="J24" i="25"/>
  <c r="G24" i="25"/>
  <c r="J23" i="25"/>
  <c r="G23" i="25"/>
  <c r="J22" i="25"/>
  <c r="G22" i="25"/>
  <c r="J21" i="25"/>
  <c r="G21" i="25"/>
  <c r="J20" i="25"/>
  <c r="G20" i="25"/>
  <c r="J19" i="25"/>
  <c r="G19" i="25"/>
  <c r="J18" i="25"/>
  <c r="G18" i="25"/>
  <c r="J17" i="25"/>
  <c r="G17" i="25"/>
  <c r="J16" i="25"/>
  <c r="G16" i="25"/>
  <c r="J15" i="25"/>
  <c r="G15" i="25"/>
  <c r="J14" i="25"/>
  <c r="G14" i="25"/>
  <c r="J13" i="25"/>
  <c r="G13" i="25"/>
  <c r="J12" i="25"/>
  <c r="G12" i="25"/>
  <c r="J11" i="25"/>
  <c r="G11" i="25"/>
  <c r="J10" i="25"/>
  <c r="J157" i="25" s="1"/>
  <c r="G10" i="25"/>
  <c r="G157" i="25" s="1"/>
  <c r="L16" i="24"/>
  <c r="K16" i="24"/>
  <c r="J16" i="24"/>
  <c r="D50" i="24" s="1"/>
  <c r="I16" i="24"/>
  <c r="D49" i="24" s="1"/>
  <c r="H16" i="24"/>
  <c r="G16" i="24"/>
  <c r="F16" i="24"/>
  <c r="E16" i="24"/>
  <c r="D16" i="24"/>
  <c r="T15" i="24"/>
  <c r="S15" i="24"/>
  <c r="R15" i="24"/>
  <c r="M15" i="24"/>
  <c r="C15" i="24"/>
  <c r="T14" i="24"/>
  <c r="S14" i="24"/>
  <c r="R14" i="24"/>
  <c r="V14" i="24" s="1"/>
  <c r="M14" i="24"/>
  <c r="C14" i="24"/>
  <c r="T13" i="24"/>
  <c r="S13" i="24"/>
  <c r="R13" i="24"/>
  <c r="M13" i="24"/>
  <c r="C13" i="24"/>
  <c r="T12" i="24"/>
  <c r="T16" i="24" s="1"/>
  <c r="S12" i="24"/>
  <c r="R12" i="24"/>
  <c r="V12" i="24" s="1"/>
  <c r="M12" i="24"/>
  <c r="C12" i="24"/>
  <c r="C16" i="24" s="1"/>
  <c r="C3" i="24"/>
  <c r="C2" i="24"/>
  <c r="R16" i="24" l="1"/>
  <c r="S16" i="24"/>
  <c r="C21" i="24"/>
  <c r="C27" i="24" s="1"/>
  <c r="E158" i="25"/>
  <c r="V13" i="24"/>
  <c r="V16" i="24" s="1"/>
  <c r="V15" i="24"/>
  <c r="U15" i="24"/>
  <c r="W15" i="24" s="1"/>
  <c r="U13" i="24"/>
  <c r="U12" i="24"/>
  <c r="U14" i="24"/>
  <c r="W14" i="24" s="1"/>
  <c r="M16" i="24"/>
  <c r="M20" i="23"/>
  <c r="J14" i="22"/>
  <c r="W13" i="24" l="1"/>
  <c r="W16" i="24"/>
  <c r="U16" i="24"/>
  <c r="W17" i="24" s="1"/>
  <c r="W12" i="24"/>
  <c r="W18" i="24" l="1"/>
  <c r="W19" i="24" s="1"/>
  <c r="W22" i="24" l="1"/>
  <c r="W21" i="24"/>
  <c r="W20" i="24" s="1"/>
  <c r="W27" i="24" s="1"/>
  <c r="W28" i="24" l="1"/>
  <c r="W29" i="24" s="1"/>
  <c r="W30" i="24" l="1"/>
  <c r="W31" i="2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<sst xmlns="http://schemas.openxmlformats.org/spreadsheetml/2006/main" count="705" uniqueCount="453">
  <si>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</si>
  <si>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</si>
  <si>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</si>
  <si>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</si>
  <si>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</si>
  <si>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</si>
  <si>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</si>
  <si>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</si>
  <si>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</si>
  <si>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</si>
  <si>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</si>
  <si>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</si>
  <si>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</si>
  <si>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</si>
  <si>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</si>
  <si>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</si>
  <si>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</si>
  <si>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</si>
  <si>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Стоимость, руб.</t>
  </si>
  <si>
    <t>Всего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</si>
  <si>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</si>
  <si>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</si>
  <si>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</si>
  <si>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</si>
  <si>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</si>
  <si>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</si>
  <si>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</si>
  <si>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</si>
  <si>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</si>
  <si>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</si>
  <si>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</si>
  <si>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</si>
  <si>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</si>
  <si>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</si>
  <si>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</si>
  <si>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</si>
  <si>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</si>
  <si>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</si>
  <si>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</si>
  <si>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</si>
  <si>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</si>
  <si>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</si>
  <si>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</si>
  <si>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</si>
  <si>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</si>
  <si>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</si>
  <si>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</si>
  <si>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</si>
  <si>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</si>
  <si>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</si>
  <si>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Приложение №2 к форме 8.2</t>
  </si>
  <si>
    <t>Приложение №1 к форме 8.2</t>
  </si>
  <si>
    <t xml:space="preserve">Расчет договорной цены  строительства объекта </t>
  </si>
  <si>
    <t>Форма 8.2</t>
  </si>
  <si>
    <t>Протяженность:</t>
  </si>
  <si>
    <t>км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</si>
  <si>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</si>
  <si>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</si>
  <si>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</si>
  <si>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</si>
  <si>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</si>
  <si>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</si>
  <si>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</si>
  <si>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</si>
  <si>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</si>
  <si>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</si>
  <si>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</si>
  <si>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</si>
  <si>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</si>
  <si>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</si>
  <si>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</si>
  <si>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</si>
  <si>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</si>
  <si>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</si>
  <si>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</si>
  <si>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</si>
  <si>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</si>
  <si>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</si>
  <si>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</si>
  <si>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Строительно-монтажные работы</t>
  </si>
  <si>
    <t xml:space="preserve">2712/2015 </t>
  </si>
  <si>
    <t>Вырубка просеки</t>
  </si>
  <si>
    <t xml:space="preserve">2713/2015 </t>
  </si>
  <si>
    <t>Нефтегазопровод</t>
  </si>
  <si>
    <t xml:space="preserve">2714/2015 </t>
  </si>
  <si>
    <t>Инженерная подготовка Узел 2,3</t>
  </si>
  <si>
    <t xml:space="preserve">2715/2015 </t>
  </si>
  <si>
    <t>Строительные работы Узел 1,2,3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</si>
  <si>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</si>
  <si>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</si>
  <si>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</si>
  <si>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</si>
  <si>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</si>
  <si>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</si>
  <si>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</si>
  <si>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</si>
  <si>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</si>
  <si>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</si>
  <si>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Пусконаладочные работы (Приложение 5)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</si>
  <si>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</si>
  <si>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</si>
  <si>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</si>
  <si>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</si>
  <si>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</si>
  <si>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</si>
  <si>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</si>
  <si>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</si>
  <si>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</si>
  <si>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</si>
  <si>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ПНР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</si>
  <si>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</si>
  <si>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</si>
  <si>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</si>
  <si>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</si>
  <si>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</si>
  <si>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</si>
  <si>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</si>
  <si>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</si>
  <si>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</si>
  <si>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</si>
  <si>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</si>
  <si>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</si>
  <si>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</si>
  <si>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</si>
  <si>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</si>
  <si>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Приложение №3 к форме 8.2</t>
  </si>
  <si>
    <t>Ориетировочная стоимость материалов</t>
  </si>
  <si>
    <t>Обустройство Южно-Аганского месторождения нефти. Куст скважин №10.</t>
  </si>
  <si>
    <t>Нефтегазопровод к. 10 - т.вр.к. 12.</t>
  </si>
  <si>
    <t>Код ресурса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</si>
  <si>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</si>
  <si>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</si>
  <si>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</si>
  <si>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</si>
  <si>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</si>
  <si>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</si>
  <si>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</si>
  <si>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</si>
  <si>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>101-0090</t>
  </si>
  <si>
    <t>Болты с шестигранной головкой диаметром резьбы: 10 мм</t>
  </si>
  <si>
    <t>т</t>
  </si>
  <si>
    <t>101-0223</t>
  </si>
  <si>
    <t>Грунтовка: В-КФ-093 красно-коричневая, серая, черная</t>
  </si>
  <si>
    <t>101-0324</t>
  </si>
  <si>
    <t>Кислород технический...</t>
  </si>
  <si>
    <t>м3</t>
  </si>
  <si>
    <t>101-0485</t>
  </si>
  <si>
    <t>Краска ХВ-161 перхлорвиниловая фасадная марок А, Б</t>
  </si>
  <si>
    <t>101-0585</t>
  </si>
  <si>
    <t>Масло дизельное моторное М-10ДМ</t>
  </si>
  <si>
    <t>101-0620</t>
  </si>
  <si>
    <t>Мел природный молотый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</si>
  <si>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</si>
  <si>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</si>
  <si>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</si>
  <si>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</si>
  <si>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101-0813</t>
  </si>
  <si>
    <t>Проволока стальная низкоуглеродистая разного назначения оцинкованная диаметром: 3,0 мм...</t>
  </si>
  <si>
    <t>101-0837</t>
  </si>
  <si>
    <t>Растворитель марки: Р-4А</t>
  </si>
  <si>
    <t>101-1019</t>
  </si>
  <si>
    <t>Швеллеры № 40 из стали марки: Ст0</t>
  </si>
  <si>
    <t>0</t>
  </si>
  <si>
    <t>101-1145</t>
  </si>
  <si>
    <t>Профили фасонные горячекатаные для шпунтовых свай Л4 и Л5 массой от 50 до 100 кг, сталь марки: 16ХГ</t>
  </si>
  <si>
    <t>101-1292</t>
  </si>
  <si>
    <t>Уайт-спирит...</t>
  </si>
  <si>
    <t>101-1513</t>
  </si>
  <si>
    <t>Электроды диаметром: 4 мм Э42</t>
  </si>
  <si>
    <t>101-1514</t>
  </si>
  <si>
    <t>Электроды диаметром: 4 мм Э42А</t>
  </si>
  <si>
    <t>101-1517</t>
  </si>
  <si>
    <t>Электроды диаметром: 4 мм Э50</t>
  </si>
  <si>
    <t>101-1519</t>
  </si>
  <si>
    <t>Электроды диаметром: 4 мм Э55</t>
  </si>
  <si>
    <t>101-1521</t>
  </si>
  <si>
    <t>Электроды диаметром: 5 мм Э42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</si>
  <si>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</si>
  <si>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</si>
  <si>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</si>
  <si>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</si>
  <si>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</si>
  <si>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</t>
  </si>
  <si>
    <t>101-1597</t>
  </si>
  <si>
    <t>Брезент</t>
  </si>
  <si>
    <t>м2</t>
  </si>
  <si>
    <t>101-1602</t>
  </si>
  <si>
    <t>Ацетилен газообразный технический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</si>
  <si>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</si>
  <si>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</si>
  <si>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</si>
  <si>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</si>
  <si>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</si>
  <si>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</si>
  <si>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</si>
  <si>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</si>
  <si>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</t>
  </si>
  <si>
    <t>кг</t>
  </si>
  <si>
    <t>101-1714</t>
  </si>
  <si>
    <t>Болты с гайками и шайбами строительные</t>
  </si>
  <si>
    <t>101-1757</t>
  </si>
  <si>
    <t>Ветошь</t>
  </si>
  <si>
    <t>101-1782</t>
  </si>
  <si>
    <t>Ткань мешочная</t>
  </si>
  <si>
    <t>10 м2</t>
  </si>
  <si>
    <t>101-1889</t>
  </si>
  <si>
    <t>Сталь полосовая: 40х4 мм, кипящая</t>
  </si>
  <si>
    <t>101-1891</t>
  </si>
  <si>
    <t>Сталь легированная</t>
  </si>
  <si>
    <t>101-1924</t>
  </si>
  <si>
    <t>101-1968</t>
  </si>
  <si>
    <t>Грунтовка битумная под полимерное или резиновое покрытие</t>
  </si>
  <si>
    <t>101-1977</t>
  </si>
  <si>
    <t>101-1994</t>
  </si>
  <si>
    <t>Краски маркировочные МКЭ-4</t>
  </si>
  <si>
    <t>101-1995</t>
  </si>
  <si>
    <t>Мастика битумная</t>
  </si>
  <si>
    <t>101-2036</t>
  </si>
  <si>
    <t>Болты с гайками и шайбами оцинкованные, диаметр: 6 мм</t>
  </si>
  <si>
    <t>101-2143</t>
  </si>
  <si>
    <t>Краска</t>
  </si>
  <si>
    <t>101-2278</t>
  </si>
  <si>
    <t>Пропан-бутан, смесь техническая</t>
  </si>
  <si>
    <t>101-2370</t>
  </si>
  <si>
    <t>Салфетки хлопчатобумажные</t>
  </si>
  <si>
    <t>101-2467</t>
  </si>
  <si>
    <t>Растворитель марки: Р-4</t>
  </si>
  <si>
    <t>101-2468</t>
  </si>
  <si>
    <t>Растворитель марки: Р-5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</si>
  <si>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</si>
  <si>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</si>
  <si>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</si>
  <si>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</si>
  <si>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</si>
  <si>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101-9412</t>
  </si>
  <si>
    <t>Шлифкруги</t>
  </si>
  <si>
    <t>шт</t>
  </si>
  <si>
    <t>101-9429</t>
  </si>
  <si>
    <t>Щетки кольцевые проволочные</t>
  </si>
  <si>
    <t>101-9511</t>
  </si>
  <si>
    <t>Электроды с основным покрытием класса Э42А диаметром 2,5 мм</t>
  </si>
  <si>
    <t>101-9512</t>
  </si>
  <si>
    <t>Электроды с основным покрытием класса Э42А диаметром 3 мм</t>
  </si>
  <si>
    <t>101-9514</t>
  </si>
  <si>
    <t>Электроды с основным покрытием класса Э50А диаметром 4 мм</t>
  </si>
  <si>
    <t>101-9580</t>
  </si>
  <si>
    <t>Знаки опознавательные металлические;шт.</t>
  </si>
  <si>
    <t>101-9703</t>
  </si>
  <si>
    <t>Пленка радиографическая рулонная</t>
  </si>
  <si>
    <t>м</t>
  </si>
  <si>
    <t>101-9707</t>
  </si>
  <si>
    <t>Фотопроявитель</t>
  </si>
  <si>
    <t>л</t>
  </si>
  <si>
    <t>101-9708</t>
  </si>
  <si>
    <t>Фотофиксаж</t>
  </si>
  <si>
    <t>101-9738</t>
  </si>
  <si>
    <t>Праймер эпоксидный</t>
  </si>
  <si>
    <t>102-0008</t>
  </si>
  <si>
    <t>Лесоматериалы круглые хвойных пород для строительства диаметром 14-24 см, длиной 3-6,5 м...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</si>
  <si>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</si>
  <si>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</si>
  <si>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</si>
  <si>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</t>
  </si>
  <si>
    <t>102-0117</t>
  </si>
  <si>
    <t>Доски обрезные хвойных пород длиной: 2-3,75 м, шириной 75-150 мм, толщиной 32-40 мм, III сорта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</si>
  <si>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</si>
  <si>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</si>
  <si>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</si>
  <si>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</si>
  <si>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103-1009</t>
  </si>
  <si>
    <t>Фасонные стальные сварные части, диаметр: до 800 мм</t>
  </si>
  <si>
    <t>110-0256</t>
  </si>
  <si>
    <t>Конструкции стальные: отдельностоящих молниеотводов ОРУ</t>
  </si>
  <si>
    <t>113-0021</t>
  </si>
  <si>
    <t>Грунтовка: ГФ-021 красно-коричневая...</t>
  </si>
  <si>
    <t>113-0073</t>
  </si>
  <si>
    <t>Клей фенолполивинилацетатный марки: БФ-2, БФ-2Н, сорт высший</t>
  </si>
  <si>
    <t>113-0077</t>
  </si>
  <si>
    <t>Ксилол нефтяной марки А...</t>
  </si>
  <si>
    <t>113-0246</t>
  </si>
  <si>
    <t>Эмаль ПФ-115 серая...</t>
  </si>
  <si>
    <t>113-0263</t>
  </si>
  <si>
    <t>Эмаль кремнийорганическая: КО-174</t>
  </si>
  <si>
    <t>113-1786</t>
  </si>
  <si>
    <t>Лак битумный: БТ-123</t>
  </si>
  <si>
    <t>114-0021</t>
  </si>
  <si>
    <t>Удобрения: сложно-смешанные гранулированные насыпью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</si>
  <si>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</si>
  <si>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</si>
  <si>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</si>
  <si>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</si>
  <si>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408-0015</t>
  </si>
  <si>
    <t>Щебень из природного камня для строительных работ марка: 800, фракция 20-40 мм</t>
  </si>
  <si>
    <t>408-0122</t>
  </si>
  <si>
    <t>Песок для строительных работ природный</t>
  </si>
  <si>
    <t>501-0005</t>
  </si>
  <si>
    <t>Кабели силовые на напряжение 1000 В с медными жилами в свинцовой оболочке марки: СБГУ, с числом жил - 3 и сечением 50 мм2</t>
  </si>
  <si>
    <t>1000 м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</si>
  <si>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</si>
  <si>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</t>
  </si>
  <si>
    <t>507-0983</t>
  </si>
  <si>
    <t>Фланцы стальные плоские приварные из стали ВСт3сп2, ВСт3сп3, давлением: 1,0 МПа (10 кгс/см2), диаметром 50 мм</t>
  </si>
  <si>
    <t>шт.</t>
  </si>
  <si>
    <t>507-0988</t>
  </si>
  <si>
    <t>Фланцы стальные плоские приварные из стали ВСт3сп2, ВСт3сп3, давлением: 1,0 МПа (10 кгс/см2), диаметром 150 мм</t>
  </si>
  <si>
    <t>507-2833</t>
  </si>
  <si>
    <t>Маты высокотемпературные марки МВТ-20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</si>
  <si>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</si>
  <si>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</si>
  <si>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10 м</t>
  </si>
  <si>
    <t>509-0038</t>
  </si>
  <si>
    <t>Наконечники кабельные: для электротехнических установок</t>
  </si>
  <si>
    <t>509-0102</t>
  </si>
  <si>
    <t>Скобы</t>
  </si>
  <si>
    <t>509-0918</t>
  </si>
  <si>
    <t>Картон асбестовый общего назначения марки: КАОН-1 толщиной 2 мм</t>
  </si>
  <si>
    <t>509-0963</t>
  </si>
  <si>
    <t>Ткань асбестовая: со стеклонитью АСТ-1 толщиной 1,8 мм</t>
  </si>
  <si>
    <t>509-0987</t>
  </si>
  <si>
    <t>Шнур асбестовый общего назначения марки: ШАОН диаметром 2,0-2,5 мм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</si>
  <si>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</si>
  <si>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</si>
  <si>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</si>
  <si>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</t>
  </si>
  <si>
    <t>542-0042</t>
  </si>
  <si>
    <t>548-0005</t>
  </si>
  <si>
    <t>Грунтовка ГТ-752</t>
  </si>
  <si>
    <t>548-0007</t>
  </si>
  <si>
    <t>Лента поливинилхлоридная для изоляции газонефтепродуктопроводов ПВХ-БК (липкая), толщиной 0.4 мм</t>
  </si>
  <si>
    <t>548-0009</t>
  </si>
  <si>
    <t>Пленка оберточная ПЭКОМ толщиной 0.6 мм</t>
  </si>
  <si>
    <t>548-0027</t>
  </si>
  <si>
    <t>Манжета предохраняющая для заделки концов кожуха трубопроводов Ду 400 мм</t>
  </si>
  <si>
    <t>548-0040</t>
  </si>
  <si>
    <t>Кольца центрирующие для труб Ду 400 мм</t>
  </si>
  <si>
    <t>548-9111</t>
  </si>
  <si>
    <t>Манжета термоусадочная для изоляции трубопровода из труб с заводской изоляцией Ду 200 мм</t>
  </si>
  <si>
    <t>данные Заказчика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</si>
  <si>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Д159*8 мм  (2485/3,97)</t>
  </si>
  <si>
    <t>Трубы стальные бесшовные, горячедеформированные с полным  наружным  2-х слойным полиэтиленовым покрытием и внутренним эпоксидным покрытием   Д57*6 мм  (1200/3,97)</t>
  </si>
  <si>
    <t>прайс-лист</t>
  </si>
  <si>
    <t>Быстроразъемное соединение БРС "2"  Ду 50 (1800/3,97)</t>
  </si>
  <si>
    <t>Опора 159-КП-А11 (198/3,97)</t>
  </si>
  <si>
    <t>Прайс-лист</t>
  </si>
  <si>
    <t>Кольцо предохранительное диэлектрическое "Спейсер" ТУ 2291-034-00203803-2005 d159мм (5430/3,97)</t>
  </si>
  <si>
    <t>комплект</t>
  </si>
  <si>
    <t>Манжета герметизирующие   ll -A 159/426 (4600/3,97)</t>
  </si>
  <si>
    <t>хомуты стяжные (2190/3,97)</t>
  </si>
  <si>
    <t>Отборное устройство РУ40 МПа 40-70-ст.20-МП (590/3,97)</t>
  </si>
  <si>
    <t>Втулки 159*8 (1456/3,97)</t>
  </si>
  <si>
    <t>Втулки 114*8 (990/3,97)</t>
  </si>
  <si>
    <t>Жидкое керамическое теплоизоляционное покрытие "Корунд Антикор" (460/3,32)</t>
  </si>
  <si>
    <t>Жидкое керамическое теплоизоляционное покрытие  "Корунд Классик" (430/3,32)</t>
  </si>
  <si>
    <t>Задвижка клиновая с выдвижным шпилем. Д-150мм Ру-4.0 Мпа (14940/3,97)</t>
  </si>
  <si>
    <t>Задвижка клиновая с выдвижным шпилем. Д-50мм Ру-4.0 Мпа (7068/3,97)</t>
  </si>
  <si>
    <t>1 шт</t>
  </si>
  <si>
    <t>СЦМ-101-1513</t>
  </si>
  <si>
    <t>Электроды диаметром 4 мм Э42</t>
  </si>
  <si>
    <t>ТСЦ-101-0324</t>
  </si>
  <si>
    <t>Кислород технический: газообразный</t>
  </si>
  <si>
    <t>ТСЦ-101-0956</t>
  </si>
  <si>
    <t>Навес</t>
  </si>
  <si>
    <t>ТСЦ-101-1513</t>
  </si>
  <si>
    <t>Электроды диаметром: 4 мм Э42...</t>
  </si>
  <si>
    <t>ТСЦ-101-1602</t>
  </si>
  <si>
    <t>ТСЦ-101-1616</t>
  </si>
  <si>
    <t>Сталь круглая  диаметром: 10 мм</t>
  </si>
  <si>
    <t>ТСЦ-101-1641</t>
  </si>
  <si>
    <t>Сталь угловая 50x50x5 мм</t>
  </si>
  <si>
    <t>ТСЦ-101-1755</t>
  </si>
  <si>
    <t>Сталь полосовая, 2*30мм</t>
  </si>
  <si>
    <t>ТСЦ-101-1977</t>
  </si>
  <si>
    <t>Болты с гайками и шайбами...</t>
  </si>
  <si>
    <t>ТСЦ-101-2490</t>
  </si>
  <si>
    <t>Лента поливинилхлоридная «Полилен-40-ЛИ-63»</t>
  </si>
  <si>
    <t>Лента поливинилхлоридная для изоляции</t>
  </si>
  <si>
    <t>ТСЦ-101-2576</t>
  </si>
  <si>
    <t>Болты с гайками и шайбами М16</t>
  </si>
  <si>
    <t>ТСЦ-101-3412</t>
  </si>
  <si>
    <t>Оцинкованная кровельная сталь</t>
  </si>
  <si>
    <t>ТСЦ-101-3770</t>
  </si>
  <si>
    <t>Сталь листовая 2 мм</t>
  </si>
  <si>
    <t>ТСЦ-101-3773</t>
  </si>
  <si>
    <t>Сталь листовая 4 мм</t>
  </si>
  <si>
    <t>ТСЦ-101-3775</t>
  </si>
  <si>
    <t>Сталь листовая   6,0 мм</t>
  </si>
  <si>
    <t>ТСЦ-101-3776</t>
  </si>
  <si>
    <t>Сталь листовая 8 мм</t>
  </si>
  <si>
    <t>ТСЦ-101-3777</t>
  </si>
  <si>
    <t>Сталь листовая 10мм</t>
  </si>
  <si>
    <t>ТСЦ-101-4331</t>
  </si>
  <si>
    <t>Знаки дорожные на оцинкованной подоснове со световозвращающей пленкой: информационные, размером 350х450 мм</t>
  </si>
  <si>
    <t>ТСЦ-103-0144</t>
  </si>
  <si>
    <t>Трубы стальные электросварные прямошовные 76*3,5мм</t>
  </si>
  <si>
    <t>ТСЦ-103-0145 прим</t>
  </si>
  <si>
    <t>Трубы стальные электросварные д-76*5 мм   (0,042)</t>
  </si>
  <si>
    <t>ТСЦ-103-0169</t>
  </si>
  <si>
    <t>Трубы стальные электросварные д-114*5,5 мм...</t>
  </si>
  <si>
    <t>ТСЦ-103-0178</t>
  </si>
  <si>
    <t>Трубы стальные электросварные прямошовные159*6мм</t>
  </si>
  <si>
    <t>ТСЦ-103-0190</t>
  </si>
  <si>
    <t>Трубы стальные электросварные прямошовные  диаметр: 219 мм, толщина стенки 6 мм</t>
  </si>
  <si>
    <t>ТСЦ-103-0192</t>
  </si>
  <si>
    <t>Трубы стальные электросварные прямошовные 219*8мм</t>
  </si>
  <si>
    <t>ТСЦ-110-0243</t>
  </si>
  <si>
    <t>Стойки металлические для дорожных знаков д-114*5 мм             L=4 м</t>
  </si>
  <si>
    <t>ТСЦ-201-0850</t>
  </si>
  <si>
    <t>Конструкции стальные...</t>
  </si>
  <si>
    <t>ТСЦ-204-0004</t>
  </si>
  <si>
    <t>Горячекатаная арматурная сталь гладкая класса А-I, диаметром: 12 мм</t>
  </si>
  <si>
    <t>ТСЦ-407-0028</t>
  </si>
  <si>
    <t>Смесь пескоцементная</t>
  </si>
  <si>
    <t>ТСЦ-408-0122</t>
  </si>
  <si>
    <t>Песок</t>
  </si>
  <si>
    <t>ТСЦ-414-0137</t>
  </si>
  <si>
    <t>Семена  трав</t>
  </si>
  <si>
    <t>ТСЦ-501-0601</t>
  </si>
  <si>
    <t>Кабели силовые переносные с гибкими медными жилами в резиновой оболочке марки: КГ, с числом жил - 1 и сечением 6 мм2</t>
  </si>
  <si>
    <t>ТСЦ-507-1998</t>
  </si>
  <si>
    <t>Отводы 90 град. д-159*8-20А</t>
  </si>
  <si>
    <t>ТСЦ-507-2181</t>
  </si>
  <si>
    <t>Тройники равнопроходные д-159*10-20А</t>
  </si>
  <si>
    <t>ТСЦ-507-2224</t>
  </si>
  <si>
    <t>Тройники переходные 159х10-114х10 мм</t>
  </si>
  <si>
    <t>Тройники переходные 159х8-108х8 мм</t>
  </si>
  <si>
    <t>ТСЦ-507-2298</t>
  </si>
  <si>
    <t>Переходы  159х8-57х4 мм</t>
  </si>
  <si>
    <t>Переходы  114х8-57х4 мм</t>
  </si>
  <si>
    <t>ТСЦ-509-0068</t>
  </si>
  <si>
    <t>Обертка защитная на полиэтиленовой основе «Полилен-0Б 40-ОБ-63»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</si>
  <si>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</si>
  <si>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</si>
  <si>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</si>
  <si>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</si>
  <si>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</si>
  <si>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</si>
  <si>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</si>
  <si>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</si>
  <si>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Вед.инженер</t>
  </si>
  <si>
    <t>Чорный А.В.</t>
  </si>
  <si>
    <t>Вед.специалист ОЦиПТДпоКСиРО</t>
  </si>
  <si>
    <t>Ваструкова И. А.</t>
  </si>
  <si>
    <t>Ориетировочная стоимость оборудования</t>
  </si>
  <si>
    <t>Обустройство Ватинского месторождения нефти. Куст скважин №185 бис.</t>
  </si>
  <si>
    <t>Перечень оборудования</t>
  </si>
  <si>
    <t>Наименование оборудования</t>
  </si>
  <si>
    <t>Прай-лист</t>
  </si>
  <si>
    <t>Манометр МП4-У-250  (1009/4,33)</t>
  </si>
  <si>
    <t>Стоимость комплекта оборудования для узла контроля коррозии "Моникор УКК-СТ/40-Гр" (71400,45/4,33)</t>
  </si>
  <si>
    <t>к-т</t>
  </si>
  <si>
    <t/>
  </si>
  <si>
    <t>Общая стоимость оборудования</t>
  </si>
  <si>
    <t>Специалист ОЦиПТДпоКСиРО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</si>
</sst>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_-* #,##0.00_р_._-;\-* #,##0.00_р_._-;_-* \-??_р_._-;_-@_-"/>
    <numFmt numFmtId="188" formatCode="General_)"/>
    <numFmt numFmtId="189" formatCode="0.0"/>
    <numFmt numFmtId="190" formatCode="#,##0.000"/>
    <numFmt numFmtId="191" formatCode="0.00_)"/>
    <numFmt numFmtId="192" formatCode="0.0%"/>
  </numFmts>
  <fonts count="9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8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0" applyNumberFormat="0" applyAlignment="0" applyProtection="0">
      <alignment horizontal="left" vertical="center"/>
    </xf>
    <xf numFmtId="0" fontId="33" fillId="0" borderId="11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5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3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5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11" fillId="0" borderId="5">
      <alignment horizontal="center"/>
    </xf>
    <xf numFmtId="0" fontId="11" fillId="0" borderId="0">
      <alignment vertical="top"/>
    </xf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7" fillId="16" borderId="16"/>
    <xf numFmtId="14" fontId="16" fillId="0" borderId="0">
      <alignment horizontal="right"/>
    </xf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5">
      <alignment horizontal="right"/>
    </xf>
    <xf numFmtId="0" fontId="9" fillId="0" borderId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5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5">
      <alignment horizontal="left"/>
    </xf>
    <xf numFmtId="0" fontId="59" fillId="25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3">
      <alignment horizontal="centerContinuous"/>
    </xf>
    <xf numFmtId="0" fontId="11" fillId="0" borderId="5">
      <alignment horizontal="center"/>
    </xf>
    <xf numFmtId="0" fontId="11" fillId="0" borderId="5">
      <alignment horizontal="center" wrapText="1"/>
    </xf>
    <xf numFmtId="0" fontId="9" fillId="0" borderId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5" applyNumberFormat="0" applyAlignment="0">
      <alignment horizontal="left"/>
    </xf>
    <xf numFmtId="0" fontId="9" fillId="25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5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44" fillId="7" borderId="14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2" applyNumberFormat="0" applyFont="0" applyAlignment="0" applyProtection="0"/>
    <xf numFmtId="0" fontId="62" fillId="0" borderId="24" applyNumberFormat="0" applyFill="0" applyAlignment="0" applyProtection="0"/>
    <xf numFmtId="0" fontId="9" fillId="0" borderId="0"/>
    <xf numFmtId="187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56" fillId="0" borderId="0"/>
    <xf numFmtId="0" fontId="10" fillId="0" borderId="0"/>
    <xf numFmtId="188" fontId="72" fillId="0" borderId="0"/>
    <xf numFmtId="0" fontId="55" fillId="0" borderId="0"/>
    <xf numFmtId="0" fontId="9" fillId="0" borderId="0"/>
    <xf numFmtId="0" fontId="56" fillId="0" borderId="0" applyProtection="0"/>
  </cellStyleXfs>
  <cellXfs count="513">
    <xf numFmtId="0" fontId="0" fillId="0" borderId="0" xfId="0"/>
    <xf numFmtId="4" fontId="69" fillId="0" borderId="0" xfId="2251" applyFont="1" applyAlignment="1"/>
    <xf numFmtId="4" fontId="69" fillId="0" borderId="0" xfId="2251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1" applyFont="1">
      <alignment vertical="center"/>
    </xf>
    <xf numFmtId="0" fontId="73" fillId="0" borderId="0" xfId="797" applyFont="1" applyFill="1" applyAlignment="1"/>
    <xf numFmtId="0" fontId="66" fillId="0" borderId="0" xfId="2251" applyNumberFormat="1" applyFont="1" applyAlignment="1"/>
    <xf numFmtId="3" fontId="11" fillId="0" borderId="16" xfId="2251" applyNumberFormat="1" applyFont="1" applyBorder="1" applyAlignment="1">
      <alignment horizontal="center" vertical="center" wrapText="1"/>
    </xf>
    <xf numFmtId="3" fontId="11" fillId="0" borderId="31" xfId="2251" applyNumberFormat="1" applyFont="1" applyBorder="1" applyAlignment="1">
      <alignment horizontal="center" vertical="center" wrapText="1"/>
    </xf>
    <xf numFmtId="4" fontId="11" fillId="25" borderId="1" xfId="2251" applyFont="1" applyFill="1" applyBorder="1" applyAlignment="1">
      <alignment vertical="center" wrapText="1"/>
    </xf>
    <xf numFmtId="4" fontId="11" fillId="25" borderId="2" xfId="2251" applyFont="1" applyFill="1" applyBorder="1" applyAlignment="1">
      <alignment horizontal="left" vertical="center" wrapText="1"/>
    </xf>
    <xf numFmtId="3" fontId="11" fillId="0" borderId="2" xfId="2251" applyNumberFormat="1" applyFont="1" applyBorder="1" applyAlignment="1">
      <alignment horizontal="center" vertical="center" wrapText="1"/>
    </xf>
    <xf numFmtId="4" fontId="11" fillId="0" borderId="2" xfId="2251" applyNumberFormat="1" applyFont="1" applyBorder="1" applyAlignment="1">
      <alignment horizontal="center" vertical="center" wrapText="1"/>
    </xf>
    <xf numFmtId="4" fontId="11" fillId="0" borderId="3" xfId="2251" applyNumberFormat="1" applyFont="1" applyBorder="1" applyAlignment="1">
      <alignment horizontal="center" vertical="center" wrapText="1"/>
    </xf>
    <xf numFmtId="4" fontId="11" fillId="25" borderId="4" xfId="2251" applyFont="1" applyFill="1" applyBorder="1" applyAlignment="1">
      <alignment vertical="center" wrapText="1"/>
    </xf>
    <xf numFmtId="4" fontId="11" fillId="25" borderId="5" xfId="2251" applyFont="1" applyFill="1" applyBorder="1" applyAlignment="1">
      <alignment horizontal="left" vertical="center" wrapText="1"/>
    </xf>
    <xf numFmtId="3" fontId="11" fillId="0" borderId="5" xfId="2251" applyNumberFormat="1" applyFont="1" applyBorder="1" applyAlignment="1">
      <alignment horizontal="center" vertical="center" wrapText="1"/>
    </xf>
    <xf numFmtId="4" fontId="11" fillId="0" borderId="5" xfId="2251" applyNumberFormat="1" applyFont="1" applyBorder="1" applyAlignment="1">
      <alignment horizontal="center" vertical="center" wrapText="1"/>
    </xf>
    <xf numFmtId="4" fontId="11" fillId="0" borderId="6" xfId="2251" applyNumberFormat="1" applyFont="1" applyBorder="1" applyAlignment="1">
      <alignment horizontal="center" vertical="center" wrapText="1"/>
    </xf>
    <xf numFmtId="4" fontId="11" fillId="0" borderId="4" xfId="2251" applyFont="1" applyFill="1" applyBorder="1" applyAlignment="1">
      <alignment horizontal="left" vertical="center" wrapText="1"/>
    </xf>
    <xf numFmtId="4" fontId="69" fillId="25" borderId="5" xfId="2251" applyFont="1" applyFill="1" applyBorder="1" applyAlignment="1">
      <alignment horizontal="left" vertical="center" wrapText="1"/>
    </xf>
    <xf numFmtId="4" fontId="11" fillId="0" borderId="5" xfId="2251" applyFont="1" applyBorder="1" applyAlignment="1">
      <alignment horizontal="center" vertical="center" wrapText="1"/>
    </xf>
    <xf numFmtId="4" fontId="11" fillId="0" borderId="32" xfId="2251" applyFont="1" applyFill="1" applyBorder="1" applyAlignment="1">
      <alignment horizontal="left" vertical="center" wrapText="1"/>
    </xf>
    <xf numFmtId="4" fontId="69" fillId="25" borderId="33" xfId="2251" applyFont="1" applyFill="1" applyBorder="1" applyAlignment="1">
      <alignment horizontal="left" vertical="center" wrapText="1"/>
    </xf>
    <xf numFmtId="3" fontId="11" fillId="0" borderId="33" xfId="2251" applyNumberFormat="1" applyFont="1" applyBorder="1" applyAlignment="1">
      <alignment horizontal="center" vertical="center" wrapText="1"/>
    </xf>
    <xf numFmtId="4" fontId="11" fillId="0" borderId="33" xfId="2251" applyNumberFormat="1" applyFont="1" applyBorder="1" applyAlignment="1">
      <alignment horizontal="center" vertical="center" wrapText="1"/>
    </xf>
    <xf numFmtId="4" fontId="11" fillId="0" borderId="33" xfId="2251" applyFont="1" applyBorder="1" applyAlignment="1">
      <alignment horizontal="center" vertical="center" wrapText="1"/>
    </xf>
    <xf numFmtId="4" fontId="11" fillId="0" borderId="34" xfId="2251" applyNumberFormat="1" applyFont="1" applyBorder="1" applyAlignment="1">
      <alignment horizontal="center" vertical="center" wrapText="1"/>
    </xf>
    <xf numFmtId="4" fontId="66" fillId="0" borderId="16" xfId="2251" applyNumberFormat="1" applyFont="1" applyBorder="1" applyAlignment="1">
      <alignment horizontal="right" vertical="top" wrapText="1"/>
    </xf>
    <xf numFmtId="0" fontId="11" fillId="0" borderId="7" xfId="2252" applyFont="1" applyBorder="1"/>
    <xf numFmtId="0" fontId="11" fillId="0" borderId="0" xfId="2252" applyFont="1"/>
    <xf numFmtId="0" fontId="75" fillId="28" borderId="0" xfId="798" applyNumberFormat="1" applyFont="1" applyFill="1" applyAlignment="1">
      <alignment vertical="center" wrapText="1"/>
    </xf>
    <xf numFmtId="4" fontId="71" fillId="28" borderId="0" xfId="2251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69" fillId="28" borderId="5" xfId="797" applyNumberFormat="1" applyFont="1" applyFill="1" applyBorder="1" applyAlignment="1">
      <alignment horizontal="center" vertical="center" wrapText="1"/>
    </xf>
    <xf numFmtId="0" fontId="76" fillId="28" borderId="0" xfId="797" applyFont="1" applyFill="1"/>
    <xf numFmtId="0" fontId="11" fillId="28" borderId="0" xfId="797" applyFont="1" applyFill="1" applyAlignment="1">
      <alignment vertical="top"/>
    </xf>
    <xf numFmtId="49" fontId="69" fillId="28" borderId="38" xfId="797" applyNumberFormat="1" applyFont="1" applyFill="1" applyBorder="1" applyAlignment="1">
      <alignment horizontal="center" vertical="center" wrapText="1"/>
    </xf>
    <xf numFmtId="49" fontId="69" fillId="28" borderId="39" xfId="797" applyNumberFormat="1" applyFont="1" applyFill="1" applyBorder="1" applyAlignment="1">
      <alignment horizontal="center" vertical="center" wrapText="1"/>
    </xf>
    <xf numFmtId="49" fontId="69" fillId="28" borderId="40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7" fillId="28" borderId="41" xfId="797" applyFont="1" applyFill="1" applyBorder="1" applyAlignment="1">
      <alignment vertical="top"/>
    </xf>
    <xf numFmtId="49" fontId="69" fillId="28" borderId="42" xfId="797" applyNumberFormat="1" applyFont="1" applyFill="1" applyBorder="1" applyAlignment="1">
      <alignment horizontal="center" vertical="top" wrapText="1"/>
    </xf>
    <xf numFmtId="49" fontId="69" fillId="28" borderId="43" xfId="797" applyNumberFormat="1" applyFont="1" applyFill="1" applyBorder="1" applyAlignment="1">
      <alignment horizontal="left" vertical="top" wrapText="1"/>
    </xf>
    <xf numFmtId="190" fontId="77" fillId="28" borderId="43" xfId="797" applyNumberFormat="1" applyFont="1" applyFill="1" applyBorder="1" applyAlignment="1">
      <alignment horizontal="center" vertical="top"/>
    </xf>
    <xf numFmtId="0" fontId="69" fillId="28" borderId="43" xfId="797" applyNumberFormat="1" applyFont="1" applyFill="1" applyBorder="1" applyAlignment="1">
      <alignment horizontal="center" vertical="top"/>
    </xf>
    <xf numFmtId="0" fontId="69" fillId="28" borderId="43" xfId="797" applyFont="1" applyFill="1" applyBorder="1" applyAlignment="1">
      <alignment horizontal="center" vertical="top"/>
    </xf>
    <xf numFmtId="189" fontId="77" fillId="28" borderId="43" xfId="797" applyNumberFormat="1" applyFont="1" applyFill="1" applyBorder="1" applyAlignment="1">
      <alignment horizontal="center" vertical="top"/>
    </xf>
    <xf numFmtId="3" fontId="69" fillId="28" borderId="43" xfId="797" applyNumberFormat="1" applyFont="1" applyFill="1" applyBorder="1" applyAlignment="1">
      <alignment horizontal="center" vertical="top"/>
    </xf>
    <xf numFmtId="3" fontId="77" fillId="28" borderId="43" xfId="797" applyNumberFormat="1" applyFont="1" applyFill="1" applyBorder="1" applyAlignment="1">
      <alignment horizontal="center" vertical="top"/>
    </xf>
    <xf numFmtId="3" fontId="77" fillId="28" borderId="44" xfId="797" applyNumberFormat="1" applyFont="1" applyFill="1" applyBorder="1" applyAlignment="1">
      <alignment horizontal="center" vertical="top" wrapText="1"/>
    </xf>
    <xf numFmtId="0" fontId="67" fillId="28" borderId="0" xfId="797" applyFont="1" applyFill="1" applyBorder="1" applyAlignment="1">
      <alignment vertical="top"/>
    </xf>
    <xf numFmtId="49" fontId="70" fillId="28" borderId="45" xfId="797" applyNumberFormat="1" applyFont="1" applyFill="1" applyBorder="1" applyAlignment="1">
      <alignment horizontal="center" vertical="top" wrapText="1"/>
    </xf>
    <xf numFmtId="0" fontId="70" fillId="28" borderId="46" xfId="797" applyNumberFormat="1" applyFont="1" applyFill="1" applyBorder="1" applyAlignment="1">
      <alignment horizontal="right" vertical="top" wrapText="1"/>
    </xf>
    <xf numFmtId="190" fontId="70" fillId="28" borderId="46" xfId="797" applyNumberFormat="1" applyFont="1" applyFill="1" applyBorder="1" applyAlignment="1">
      <alignment horizontal="center" vertical="top"/>
    </xf>
    <xf numFmtId="0" fontId="70" fillId="28" borderId="46" xfId="797" applyNumberFormat="1" applyFont="1" applyFill="1" applyBorder="1" applyAlignment="1">
      <alignment horizontal="center" vertical="top"/>
    </xf>
    <xf numFmtId="3" fontId="70" fillId="28" borderId="46" xfId="797" applyNumberFormat="1" applyFont="1" applyFill="1" applyBorder="1" applyAlignment="1">
      <alignment horizontal="center" vertical="top"/>
    </xf>
    <xf numFmtId="0" fontId="70" fillId="28" borderId="46" xfId="797" applyFont="1" applyFill="1" applyBorder="1" applyAlignment="1">
      <alignment horizontal="center" vertical="top"/>
    </xf>
    <xf numFmtId="189" fontId="70" fillId="28" borderId="46" xfId="797" applyNumberFormat="1" applyFont="1" applyFill="1" applyBorder="1" applyAlignment="1">
      <alignment horizontal="center" vertical="top"/>
    </xf>
    <xf numFmtId="3" fontId="70" fillId="28" borderId="47" xfId="797" applyNumberFormat="1" applyFont="1" applyFill="1" applyBorder="1" applyAlignment="1">
      <alignment horizontal="center" vertical="top" wrapText="1"/>
    </xf>
    <xf numFmtId="49" fontId="70" fillId="28" borderId="42" xfId="797" applyNumberFormat="1" applyFont="1" applyFill="1" applyBorder="1" applyAlignment="1">
      <alignment horizontal="center" vertical="top" wrapText="1"/>
    </xf>
    <xf numFmtId="0" fontId="70" fillId="28" borderId="43" xfId="797" applyNumberFormat="1" applyFont="1" applyFill="1" applyBorder="1" applyAlignment="1">
      <alignment horizontal="right" vertical="top" wrapText="1"/>
    </xf>
    <xf numFmtId="190" fontId="70" fillId="28" borderId="43" xfId="797" applyNumberFormat="1" applyFont="1" applyFill="1" applyBorder="1" applyAlignment="1">
      <alignment horizontal="center" vertical="top"/>
    </xf>
    <xf numFmtId="0" fontId="70" fillId="28" borderId="43" xfId="797" applyNumberFormat="1" applyFont="1" applyFill="1" applyBorder="1" applyAlignment="1">
      <alignment horizontal="center" vertical="top"/>
    </xf>
    <xf numFmtId="3" fontId="70" fillId="28" borderId="43" xfId="797" applyNumberFormat="1" applyFont="1" applyFill="1" applyBorder="1" applyAlignment="1">
      <alignment horizontal="center" vertical="top"/>
    </xf>
    <xf numFmtId="0" fontId="70" fillId="28" borderId="43" xfId="797" applyFont="1" applyFill="1" applyBorder="1" applyAlignment="1">
      <alignment horizontal="center" vertical="top"/>
    </xf>
    <xf numFmtId="189" fontId="70" fillId="28" borderId="43" xfId="797" applyNumberFormat="1" applyFont="1" applyFill="1" applyBorder="1" applyAlignment="1">
      <alignment horizontal="center" vertical="top"/>
    </xf>
    <xf numFmtId="3" fontId="70" fillId="28" borderId="44" xfId="797" applyNumberFormat="1" applyFont="1" applyFill="1" applyBorder="1" applyAlignment="1">
      <alignment horizontal="center" vertical="top" wrapText="1"/>
    </xf>
    <xf numFmtId="49" fontId="70" fillId="0" borderId="42" xfId="797" applyNumberFormat="1" applyFont="1" applyFill="1" applyBorder="1" applyAlignment="1">
      <alignment horizontal="center" vertical="top" wrapText="1"/>
    </xf>
    <xf numFmtId="0" fontId="70" fillId="0" borderId="43" xfId="797" applyNumberFormat="1" applyFont="1" applyFill="1" applyBorder="1" applyAlignment="1">
      <alignment horizontal="right" vertical="top" wrapText="1"/>
    </xf>
    <xf numFmtId="190" fontId="70" fillId="0" borderId="43" xfId="797" applyNumberFormat="1" applyFont="1" applyFill="1" applyBorder="1" applyAlignment="1">
      <alignment horizontal="center" vertical="top"/>
    </xf>
    <xf numFmtId="0" fontId="70" fillId="0" borderId="43" xfId="797" applyNumberFormat="1" applyFont="1" applyFill="1" applyBorder="1" applyAlignment="1">
      <alignment horizontal="center" vertical="top"/>
    </xf>
    <xf numFmtId="3" fontId="70" fillId="0" borderId="43" xfId="797" applyNumberFormat="1" applyFont="1" applyFill="1" applyBorder="1" applyAlignment="1">
      <alignment horizontal="center" vertical="top"/>
    </xf>
    <xf numFmtId="0" fontId="70" fillId="0" borderId="43" xfId="797" applyFont="1" applyFill="1" applyBorder="1" applyAlignment="1">
      <alignment horizontal="center" vertical="top"/>
    </xf>
    <xf numFmtId="189" fontId="70" fillId="0" borderId="43" xfId="797" applyNumberFormat="1" applyFont="1" applyFill="1" applyBorder="1" applyAlignment="1">
      <alignment horizontal="center" vertical="top"/>
    </xf>
    <xf numFmtId="3" fontId="70" fillId="0" borderId="44" xfId="797" applyNumberFormat="1" applyFont="1" applyFill="1" applyBorder="1" applyAlignment="1">
      <alignment horizontal="center" vertical="top" wrapText="1"/>
    </xf>
    <xf numFmtId="0" fontId="67" fillId="0" borderId="0" xfId="797" applyFont="1" applyFill="1" applyBorder="1" applyAlignment="1">
      <alignment vertical="top"/>
    </xf>
    <xf numFmtId="0" fontId="67" fillId="29" borderId="0" xfId="797" applyFont="1" applyFill="1" applyBorder="1" applyAlignment="1">
      <alignment vertical="top"/>
    </xf>
    <xf numFmtId="0" fontId="11" fillId="30" borderId="0" xfId="797" applyFont="1" applyFill="1"/>
    <xf numFmtId="49" fontId="70" fillId="0" borderId="25" xfId="797" applyNumberFormat="1" applyFont="1" applyFill="1" applyBorder="1" applyAlignment="1">
      <alignment horizontal="center" vertical="top" wrapText="1"/>
    </xf>
    <xf numFmtId="0" fontId="70" fillId="0" borderId="26" xfId="797" applyNumberFormat="1" applyFont="1" applyFill="1" applyBorder="1" applyAlignment="1">
      <alignment horizontal="right" vertical="top" wrapText="1"/>
    </xf>
    <xf numFmtId="190" fontId="70" fillId="0" borderId="26" xfId="797" applyNumberFormat="1" applyFont="1" applyFill="1" applyBorder="1" applyAlignment="1">
      <alignment horizontal="center" vertical="top"/>
    </xf>
    <xf numFmtId="0" fontId="70" fillId="0" borderId="26" xfId="797" applyNumberFormat="1" applyFont="1" applyFill="1" applyBorder="1" applyAlignment="1">
      <alignment horizontal="center" vertical="top"/>
    </xf>
    <xf numFmtId="3" fontId="70" fillId="0" borderId="26" xfId="797" applyNumberFormat="1" applyFont="1" applyFill="1" applyBorder="1" applyAlignment="1">
      <alignment horizontal="center" vertical="top"/>
    </xf>
    <xf numFmtId="0" fontId="69" fillId="0" borderId="43" xfId="797" applyFont="1" applyFill="1" applyBorder="1" applyAlignment="1">
      <alignment horizontal="center" vertical="top"/>
    </xf>
    <xf numFmtId="189" fontId="77" fillId="0" borderId="43" xfId="797" applyNumberFormat="1" applyFont="1" applyFill="1" applyBorder="1" applyAlignment="1">
      <alignment horizontal="center" vertical="top"/>
    </xf>
    <xf numFmtId="3" fontId="69" fillId="0" borderId="43" xfId="797" applyNumberFormat="1" applyFont="1" applyFill="1" applyBorder="1" applyAlignment="1">
      <alignment horizontal="center" vertical="top"/>
    </xf>
    <xf numFmtId="3" fontId="77" fillId="0" borderId="43" xfId="797" applyNumberFormat="1" applyFont="1" applyFill="1" applyBorder="1" applyAlignment="1">
      <alignment horizontal="center" vertical="top"/>
    </xf>
    <xf numFmtId="3" fontId="77" fillId="0" borderId="44" xfId="797" applyNumberFormat="1" applyFont="1" applyFill="1" applyBorder="1" applyAlignment="1">
      <alignment horizontal="center" vertical="top" wrapText="1"/>
    </xf>
    <xf numFmtId="0" fontId="66" fillId="0" borderId="48" xfId="797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left" vertical="top"/>
    </xf>
    <xf numFmtId="190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NumberFormat="1" applyFont="1" applyFill="1" applyBorder="1" applyAlignment="1">
      <alignment horizontal="center" vertical="top" wrapText="1"/>
    </xf>
    <xf numFmtId="3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center" vertical="top" wrapText="1"/>
    </xf>
    <xf numFmtId="3" fontId="73" fillId="0" borderId="50" xfId="797" applyNumberFormat="1" applyFont="1" applyFill="1" applyBorder="1" applyAlignment="1">
      <alignment horizontal="center" vertical="top" wrapText="1"/>
    </xf>
    <xf numFmtId="3" fontId="69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0" xfId="2252" applyFont="1" applyBorder="1" applyAlignment="1">
      <alignment horizontal="center"/>
    </xf>
    <xf numFmtId="4" fontId="11" fillId="0" borderId="28" xfId="2251" applyFont="1" applyBorder="1" applyAlignment="1">
      <alignment horizontal="center" vertical="center" wrapText="1"/>
    </xf>
    <xf numFmtId="4" fontId="11" fillId="0" borderId="30" xfId="2251" applyFont="1" applyBorder="1" applyAlignment="1">
      <alignment horizontal="center" vertical="center" wrapText="1"/>
    </xf>
    <xf numFmtId="4" fontId="11" fillId="0" borderId="27" xfId="2251" applyFont="1" applyBorder="1" applyAlignment="1">
      <alignment horizontal="center" vertical="center" wrapText="1"/>
    </xf>
    <xf numFmtId="4" fontId="11" fillId="0" borderId="29" xfId="2251" applyFont="1" applyBorder="1" applyAlignment="1">
      <alignment horizontal="center" vertical="center" wrapText="1"/>
    </xf>
    <xf numFmtId="4" fontId="66" fillId="0" borderId="35" xfId="2251" applyFont="1" applyBorder="1" applyAlignment="1">
      <alignment horizontal="center" vertical="top" wrapText="1"/>
    </xf>
    <xf numFmtId="4" fontId="66" fillId="0" borderId="10" xfId="2251" applyFont="1" applyBorder="1" applyAlignment="1">
      <alignment horizontal="center" vertical="top" wrapText="1"/>
    </xf>
    <xf numFmtId="4" fontId="66" fillId="0" borderId="31" xfId="2251" applyFont="1" applyBorder="1" applyAlignment="1">
      <alignment horizontal="center" vertical="top" wrapText="1"/>
    </xf>
    <xf numFmtId="0" fontId="11" fillId="0" borderId="7" xfId="2252" applyFont="1" applyBorder="1" applyAlignment="1">
      <alignment horizontal="center"/>
    </xf>
    <xf numFmtId="4" fontId="70" fillId="0" borderId="0" xfId="2251" applyFont="1" applyAlignment="1">
      <alignment horizontal="center" vertical="center"/>
    </xf>
    <xf numFmtId="4" fontId="66" fillId="0" borderId="0" xfId="2251" applyFont="1" applyAlignment="1">
      <alignment horizontal="center"/>
    </xf>
    <xf numFmtId="0" fontId="73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69" fillId="0" borderId="2" xfId="797" applyNumberFormat="1" applyFont="1" applyFill="1" applyBorder="1" applyAlignment="1">
      <alignment horizontal="center" vertical="center" wrapText="1"/>
    </xf>
    <xf numFmtId="49" fontId="69" fillId="0" borderId="5" xfId="797" applyNumberFormat="1" applyFont="1" applyFill="1" applyBorder="1" applyAlignment="1">
      <alignment horizontal="center" vertical="center" wrapText="1"/>
    </xf>
    <xf numFmtId="0" fontId="69" fillId="0" borderId="3" xfId="797" applyFont="1" applyFill="1" applyBorder="1" applyAlignment="1">
      <alignment horizontal="center" vertical="center" wrapText="1"/>
    </xf>
    <xf numFmtId="0" fontId="69" fillId="0" borderId="6" xfId="797" applyFont="1" applyFill="1" applyBorder="1" applyAlignment="1">
      <alignment horizontal="center" vertical="center" wrapText="1"/>
    </xf>
    <xf numFmtId="0" fontId="67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69" fillId="0" borderId="1" xfId="797" applyNumberFormat="1" applyFont="1" applyFill="1" applyBorder="1" applyAlignment="1">
      <alignment horizontal="center" vertical="center" wrapText="1"/>
    </xf>
    <xf numFmtId="49" fontId="69" fillId="0" borderId="4" xfId="797" applyNumberFormat="1" applyFont="1" applyFill="1" applyBorder="1" applyAlignment="1">
      <alignment horizontal="center" vertical="center" wrapText="1"/>
    </xf>
    <xf numFmtId="49" fontId="69" fillId="0" borderId="36" xfId="797" applyNumberFormat="1" applyFont="1" applyFill="1" applyBorder="1" applyAlignment="1">
      <alignment horizontal="center" vertical="center" wrapText="1"/>
    </xf>
    <xf numFmtId="49" fontId="69" fillId="0" borderId="37" xfId="797" applyNumberFormat="1" applyFont="1" applyFill="1" applyBorder="1" applyAlignment="1">
      <alignment horizontal="center" vertical="center" wrapText="1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8" fillId="0" borderId="0" xfId="908" applyFont="1" applyFill="1" applyAlignment="1">
      <alignment horizontal="center" vertical="center"/>
    </xf>
    <xf numFmtId="0" fontId="79" fillId="0" borderId="0" xfId="908" applyFont="1" applyFill="1" applyAlignment="1">
      <alignment horizontal="right" vertical="center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0" fontId="66" fillId="31" borderId="0" xfId="908" applyFont="1" applyFill="1" applyAlignment="1">
      <alignment horizontal="left" vertical="center"/>
    </xf>
    <xf numFmtId="0" fontId="66" fillId="28" borderId="0" xfId="908" applyFont="1" applyFill="1" applyAlignment="1">
      <alignment vertical="center"/>
    </xf>
    <xf numFmtId="49" fontId="66" fillId="31" borderId="0" xfId="908" applyNumberFormat="1" applyFont="1" applyFill="1" applyBorder="1" applyAlignment="1">
      <alignment horizontal="left" vertical="center"/>
    </xf>
    <xf numFmtId="0" fontId="66" fillId="31" borderId="0" xfId="908" applyNumberFormat="1" applyFont="1" applyFill="1" applyBorder="1" applyAlignment="1">
      <alignment horizontal="left" vertical="center"/>
    </xf>
    <xf numFmtId="0" fontId="66" fillId="28" borderId="0" xfId="908" applyFont="1" applyFill="1" applyBorder="1" applyAlignment="1">
      <alignment vertical="center"/>
    </xf>
    <xf numFmtId="0" fontId="66" fillId="31" borderId="0" xfId="908" applyFont="1" applyFill="1" applyBorder="1" applyAlignment="1">
      <alignment horizontal="right" vertical="center"/>
    </xf>
    <xf numFmtId="0" fontId="66" fillId="31" borderId="0" xfId="908" applyFont="1" applyFill="1" applyBorder="1" applyAlignment="1">
      <alignment vertical="center"/>
    </xf>
    <xf numFmtId="0" fontId="11" fillId="32" borderId="51" xfId="2256" applyFont="1" applyFill="1" applyBorder="1" applyAlignment="1" applyProtection="1">
      <alignment horizontal="center" vertical="center" wrapText="1"/>
      <protection locked="0"/>
    </xf>
    <xf numFmtId="0" fontId="11" fillId="32" borderId="28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5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11" fillId="32" borderId="57" xfId="2256" applyFont="1" applyFill="1" applyBorder="1" applyAlignment="1" applyProtection="1">
      <alignment horizontal="center" vertical="center" wrapText="1"/>
      <protection locked="0"/>
    </xf>
    <xf numFmtId="0" fontId="11" fillId="32" borderId="58" xfId="2256" applyFont="1" applyFill="1" applyBorder="1" applyAlignment="1" applyProtection="1">
      <alignment horizontal="center" vertical="center" wrapText="1"/>
      <protection locked="0"/>
    </xf>
    <xf numFmtId="0" fontId="11" fillId="32" borderId="59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67" fillId="32" borderId="2" xfId="2257" applyFont="1" applyFill="1" applyBorder="1" applyAlignment="1">
      <alignment horizontal="center" vertical="center" wrapText="1"/>
    </xf>
    <xf numFmtId="0" fontId="67" fillId="32" borderId="60" xfId="2257" applyFont="1" applyFill="1" applyBorder="1" applyAlignment="1">
      <alignment horizontal="center" vertical="center" wrapText="1"/>
    </xf>
    <xf numFmtId="0" fontId="67" fillId="32" borderId="27" xfId="2256" applyFont="1" applyFill="1" applyBorder="1" applyAlignment="1" applyProtection="1">
      <alignment horizontal="center" vertical="center" wrapText="1"/>
      <protection locked="0"/>
    </xf>
    <xf numFmtId="0" fontId="67" fillId="32" borderId="59" xfId="908" applyFont="1" applyFill="1" applyBorder="1" applyAlignment="1">
      <alignment horizontal="center" vertical="center"/>
    </xf>
    <xf numFmtId="0" fontId="67" fillId="32" borderId="2" xfId="908" applyFont="1" applyFill="1" applyBorder="1" applyAlignment="1">
      <alignment horizontal="center" vertical="center"/>
    </xf>
    <xf numFmtId="0" fontId="67" fillId="32" borderId="3" xfId="908" applyFont="1" applyFill="1" applyBorder="1" applyAlignment="1">
      <alignment horizontal="center" vertical="center"/>
    </xf>
    <xf numFmtId="0" fontId="11" fillId="32" borderId="61" xfId="2257" applyFont="1" applyFill="1" applyBorder="1" applyAlignment="1">
      <alignment horizontal="center" vertical="center" wrapText="1"/>
    </xf>
    <xf numFmtId="0" fontId="11" fillId="32" borderId="36" xfId="2257" applyFont="1" applyFill="1" applyBorder="1" applyAlignment="1">
      <alignment horizontal="center" vertical="center" wrapText="1"/>
    </xf>
    <xf numFmtId="0" fontId="11" fillId="32" borderId="62" xfId="2257" applyFont="1" applyFill="1" applyBorder="1" applyAlignment="1">
      <alignment horizontal="center" vertical="center" wrapText="1"/>
    </xf>
    <xf numFmtId="191" fontId="80" fillId="32" borderId="27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3" xfId="2256" applyFont="1" applyFill="1" applyBorder="1" applyAlignment="1" applyProtection="1">
      <alignment horizontal="center" vertical="center" wrapText="1"/>
      <protection locked="0"/>
    </xf>
    <xf numFmtId="0" fontId="11" fillId="32" borderId="64" xfId="2256" applyFont="1" applyFill="1" applyBorder="1" applyAlignment="1" applyProtection="1">
      <alignment horizontal="center" vertical="center" wrapText="1"/>
      <protection locked="0"/>
    </xf>
    <xf numFmtId="0" fontId="11" fillId="32" borderId="5" xfId="2256" applyFont="1" applyFill="1" applyBorder="1" applyAlignment="1" applyProtection="1">
      <alignment horizontal="center" vertical="center" wrapText="1"/>
      <protection locked="0"/>
    </xf>
    <xf numFmtId="0" fontId="67" fillId="32" borderId="5" xfId="2257" applyFont="1" applyFill="1" applyBorder="1" applyAlignment="1">
      <alignment horizontal="center" vertical="center" wrapText="1"/>
    </xf>
    <xf numFmtId="0" fontId="67" fillId="32" borderId="23" xfId="2257" applyFont="1" applyFill="1" applyBorder="1" applyAlignment="1">
      <alignment horizontal="center" vertical="center" wrapText="1"/>
    </xf>
    <xf numFmtId="0" fontId="67" fillId="32" borderId="65" xfId="2256" applyFont="1" applyFill="1" applyBorder="1" applyAlignment="1" applyProtection="1">
      <alignment horizontal="center" vertical="center" wrapText="1"/>
      <protection locked="0"/>
    </xf>
    <xf numFmtId="191" fontId="67" fillId="32" borderId="64" xfId="2256" applyNumberFormat="1" applyFont="1" applyFill="1" applyBorder="1" applyAlignment="1" applyProtection="1">
      <alignment horizontal="center" vertical="center"/>
      <protection locked="0"/>
    </xf>
    <xf numFmtId="191" fontId="67" fillId="32" borderId="5" xfId="2256" applyNumberFormat="1" applyFont="1" applyFill="1" applyBorder="1" applyAlignment="1" applyProtection="1">
      <alignment horizontal="center" vertical="center"/>
      <protection locked="0"/>
    </xf>
    <xf numFmtId="191" fontId="67" fillId="32" borderId="6" xfId="2256" applyNumberFormat="1" applyFont="1" applyFill="1" applyBorder="1" applyAlignment="1" applyProtection="1">
      <alignment horizontal="center" vertical="center"/>
      <protection locked="0"/>
    </xf>
    <xf numFmtId="0" fontId="11" fillId="32" borderId="66" xfId="2257" applyFont="1" applyFill="1" applyBorder="1" applyAlignment="1">
      <alignment horizontal="center" vertical="center" wrapText="1"/>
    </xf>
    <xf numFmtId="0" fontId="11" fillId="32" borderId="26" xfId="2257" applyFont="1" applyFill="1" applyBorder="1" applyAlignment="1">
      <alignment horizontal="center" vertical="center" wrapText="1"/>
    </xf>
    <xf numFmtId="0" fontId="11" fillId="32" borderId="67" xfId="2257" applyFont="1" applyFill="1" applyBorder="1" applyAlignment="1">
      <alignment horizontal="center" vertical="center" wrapText="1"/>
    </xf>
    <xf numFmtId="191" fontId="80" fillId="32" borderId="65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68" xfId="2256" applyFont="1" applyFill="1" applyBorder="1" applyAlignment="1" applyProtection="1">
      <alignment horizontal="center" vertical="center" wrapText="1"/>
      <protection locked="0"/>
    </xf>
    <xf numFmtId="0" fontId="11" fillId="32" borderId="69" xfId="2256" applyFont="1" applyFill="1" applyBorder="1" applyAlignment="1" applyProtection="1">
      <alignment horizontal="center" vertical="center" wrapText="1"/>
      <protection locked="0"/>
    </xf>
    <xf numFmtId="0" fontId="11" fillId="32" borderId="70" xfId="2256" applyFont="1" applyFill="1" applyBorder="1" applyAlignment="1" applyProtection="1">
      <alignment horizontal="center" vertical="center" wrapText="1"/>
      <protection locked="0"/>
    </xf>
    <xf numFmtId="0" fontId="11" fillId="32" borderId="71" xfId="2256" applyFont="1" applyFill="1" applyBorder="1" applyAlignment="1" applyProtection="1">
      <alignment horizontal="center" vertical="center" wrapText="1"/>
      <protection locked="0"/>
    </xf>
    <xf numFmtId="0" fontId="67" fillId="32" borderId="71" xfId="2257" applyFont="1" applyFill="1" applyBorder="1" applyAlignment="1">
      <alignment horizontal="center" vertical="center" wrapText="1"/>
    </xf>
    <xf numFmtId="0" fontId="67" fillId="32" borderId="72" xfId="2257" applyFont="1" applyFill="1" applyBorder="1" applyAlignment="1">
      <alignment horizontal="center" vertical="center" wrapText="1"/>
    </xf>
    <xf numFmtId="191" fontId="67" fillId="32" borderId="70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1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3" xfId="2258" applyNumberFormat="1" applyFont="1" applyFill="1" applyBorder="1" applyAlignment="1" applyProtection="1">
      <alignment horizontal="center" vertical="center" wrapText="1"/>
      <protection locked="0"/>
    </xf>
    <xf numFmtId="0" fontId="11" fillId="32" borderId="16" xfId="908" applyFont="1" applyFill="1" applyBorder="1" applyAlignment="1">
      <alignment horizontal="center" vertical="center"/>
    </xf>
    <xf numFmtId="1" fontId="11" fillId="32" borderId="10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5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5" xfId="908" applyFont="1" applyFill="1" applyBorder="1" applyAlignment="1">
      <alignment horizontal="center" vertical="center"/>
    </xf>
    <xf numFmtId="1" fontId="11" fillId="32" borderId="55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7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6" xfId="908" applyFont="1" applyFill="1" applyBorder="1" applyAlignment="1">
      <alignment horizontal="center" vertical="center"/>
    </xf>
    <xf numFmtId="1" fontId="11" fillId="32" borderId="56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31" xfId="908" applyFont="1" applyFill="1" applyBorder="1" applyAlignment="1">
      <alignment horizontal="center" vertical="center"/>
    </xf>
    <xf numFmtId="0" fontId="66" fillId="32" borderId="35" xfId="908" applyFont="1" applyFill="1" applyBorder="1" applyAlignment="1">
      <alignment vertical="center"/>
    </xf>
    <xf numFmtId="0" fontId="66" fillId="32" borderId="10" xfId="908" applyFont="1" applyFill="1" applyBorder="1" applyAlignment="1">
      <alignment vertical="center"/>
    </xf>
    <xf numFmtId="0" fontId="66" fillId="32" borderId="31" xfId="908" applyFont="1" applyFill="1" applyBorder="1" applyAlignment="1">
      <alignment vertical="center"/>
    </xf>
    <xf numFmtId="49" fontId="67" fillId="31" borderId="75" xfId="0" applyNumberFormat="1" applyFont="1" applyFill="1" applyBorder="1" applyAlignment="1">
      <alignment horizontal="center" vertical="center" wrapText="1" shrinkToFit="1"/>
    </xf>
    <xf numFmtId="0" fontId="67" fillId="31" borderId="76" xfId="0" applyFont="1" applyFill="1" applyBorder="1" applyAlignment="1">
      <alignment horizontal="left" vertical="center" wrapText="1" shrinkToFit="1"/>
    </xf>
    <xf numFmtId="3" fontId="66" fillId="32" borderId="77" xfId="908" applyNumberFormat="1" applyFont="1" applyFill="1" applyBorder="1" applyAlignment="1">
      <alignment horizontal="right" vertical="center" wrapText="1"/>
    </xf>
    <xf numFmtId="3" fontId="67" fillId="31" borderId="78" xfId="1563" applyNumberFormat="1" applyFont="1" applyFill="1" applyBorder="1" applyAlignment="1">
      <alignment horizontal="right" vertical="center" wrapText="1"/>
    </xf>
    <xf numFmtId="3" fontId="67" fillId="31" borderId="37" xfId="1563" applyNumberFormat="1" applyFont="1" applyFill="1" applyBorder="1" applyAlignment="1">
      <alignment horizontal="right" vertical="center" wrapText="1"/>
    </xf>
    <xf numFmtId="3" fontId="67" fillId="31" borderId="37" xfId="908" applyNumberFormat="1" applyFont="1" applyFill="1" applyBorder="1" applyAlignment="1">
      <alignment horizontal="right" vertical="center" wrapText="1"/>
    </xf>
    <xf numFmtId="3" fontId="67" fillId="31" borderId="75" xfId="1563" applyNumberFormat="1" applyFont="1" applyFill="1" applyBorder="1" applyAlignment="1">
      <alignment horizontal="right" vertical="center" wrapText="1"/>
    </xf>
    <xf numFmtId="4" fontId="67" fillId="31" borderId="37" xfId="908" applyNumberFormat="1" applyFont="1" applyFill="1" applyBorder="1" applyAlignment="1">
      <alignment horizontal="right" vertical="center" wrapText="1"/>
    </xf>
    <xf numFmtId="4" fontId="67" fillId="31" borderId="75" xfId="908" applyNumberFormat="1" applyFont="1" applyFill="1" applyBorder="1" applyAlignment="1">
      <alignment horizontal="right" vertical="center" wrapText="1"/>
    </xf>
    <xf numFmtId="3" fontId="79" fillId="31" borderId="78" xfId="908" applyNumberFormat="1" applyFont="1" applyFill="1" applyBorder="1" applyAlignment="1">
      <alignment horizontal="right" vertical="center" wrapText="1"/>
    </xf>
    <xf numFmtId="3" fontId="79" fillId="31" borderId="37" xfId="908" applyNumberFormat="1" applyFont="1" applyFill="1" applyBorder="1" applyAlignment="1">
      <alignment horizontal="right" vertical="center" wrapText="1"/>
    </xf>
    <xf numFmtId="3" fontId="79" fillId="31" borderId="79" xfId="908" applyNumberFormat="1" applyFont="1" applyFill="1" applyBorder="1" applyAlignment="1">
      <alignment horizontal="right" vertical="center" wrapText="1"/>
    </xf>
    <xf numFmtId="3" fontId="11" fillId="32" borderId="78" xfId="908" applyNumberFormat="1" applyFont="1" applyFill="1" applyBorder="1" applyAlignment="1">
      <alignment horizontal="right" vertical="center" wrapText="1"/>
    </xf>
    <xf numFmtId="3" fontId="11" fillId="32" borderId="37" xfId="908" applyNumberFormat="1" applyFont="1" applyFill="1" applyBorder="1" applyAlignment="1">
      <alignment horizontal="right" vertical="center" wrapText="1"/>
    </xf>
    <xf numFmtId="3" fontId="11" fillId="32" borderId="75" xfId="908" applyNumberFormat="1" applyFont="1" applyFill="1" applyBorder="1" applyAlignment="1">
      <alignment horizontal="right" vertical="center" wrapText="1"/>
    </xf>
    <xf numFmtId="3" fontId="81" fillId="32" borderId="77" xfId="908" applyNumberFormat="1" applyFont="1" applyFill="1" applyBorder="1" applyAlignment="1">
      <alignment horizontal="center" vertical="center" wrapText="1"/>
    </xf>
    <xf numFmtId="49" fontId="67" fillId="31" borderId="23" xfId="0" applyNumberFormat="1" applyFont="1" applyFill="1" applyBorder="1" applyAlignment="1">
      <alignment horizontal="center" vertical="center" wrapText="1" shrinkToFit="1"/>
    </xf>
    <xf numFmtId="0" fontId="67" fillId="31" borderId="57" xfId="0" applyFont="1" applyFill="1" applyBorder="1" applyAlignment="1">
      <alignment horizontal="left" vertical="center" wrapText="1" shrinkToFit="1"/>
    </xf>
    <xf numFmtId="3" fontId="67" fillId="31" borderId="64" xfId="908" applyNumberFormat="1" applyFont="1" applyFill="1" applyBorder="1" applyAlignment="1">
      <alignment horizontal="right" vertical="center" wrapText="1"/>
    </xf>
    <xf numFmtId="3" fontId="67" fillId="31" borderId="5" xfId="908" applyNumberFormat="1" applyFont="1" applyFill="1" applyBorder="1" applyAlignment="1">
      <alignment horizontal="right" vertical="center" wrapText="1"/>
    </xf>
    <xf numFmtId="3" fontId="67" fillId="31" borderId="23" xfId="908" applyNumberFormat="1" applyFont="1" applyFill="1" applyBorder="1" applyAlignment="1">
      <alignment horizontal="right" vertical="center" wrapText="1"/>
    </xf>
    <xf numFmtId="4" fontId="67" fillId="31" borderId="5" xfId="908" applyNumberFormat="1" applyFont="1" applyFill="1" applyBorder="1" applyAlignment="1">
      <alignment horizontal="right" vertical="center" wrapText="1"/>
    </xf>
    <xf numFmtId="4" fontId="67" fillId="31" borderId="23" xfId="908" applyNumberFormat="1" applyFont="1" applyFill="1" applyBorder="1" applyAlignment="1">
      <alignment horizontal="right" vertical="center" wrapText="1"/>
    </xf>
    <xf numFmtId="3" fontId="66" fillId="32" borderId="63" xfId="908" applyNumberFormat="1" applyFont="1" applyFill="1" applyBorder="1" applyAlignment="1">
      <alignment horizontal="right" vertical="center" wrapText="1"/>
    </xf>
    <xf numFmtId="3" fontId="79" fillId="31" borderId="64" xfId="908" applyNumberFormat="1" applyFont="1" applyFill="1" applyBorder="1" applyAlignment="1">
      <alignment horizontal="right" vertical="center" wrapText="1"/>
    </xf>
    <xf numFmtId="3" fontId="79" fillId="31" borderId="5" xfId="908" applyNumberFormat="1" applyFont="1" applyFill="1" applyBorder="1" applyAlignment="1">
      <alignment horizontal="right" vertical="center" wrapText="1"/>
    </xf>
    <xf numFmtId="3" fontId="79" fillId="31" borderId="6" xfId="908" applyNumberFormat="1" applyFont="1" applyFill="1" applyBorder="1" applyAlignment="1">
      <alignment horizontal="right" vertical="center" wrapText="1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5" xfId="908" applyNumberFormat="1" applyFont="1" applyFill="1" applyBorder="1" applyAlignment="1">
      <alignment horizontal="right" vertical="center" wrapText="1"/>
    </xf>
    <xf numFmtId="3" fontId="11" fillId="32" borderId="23" xfId="908" applyNumberFormat="1" applyFont="1" applyFill="1" applyBorder="1" applyAlignment="1">
      <alignment horizontal="right" vertical="center" wrapText="1"/>
    </xf>
    <xf numFmtId="3" fontId="81" fillId="32" borderId="63" xfId="908" applyNumberFormat="1" applyFont="1" applyFill="1" applyBorder="1" applyAlignment="1">
      <alignment horizontal="center" vertical="center" wrapText="1"/>
    </xf>
    <xf numFmtId="0" fontId="81" fillId="32" borderId="35" xfId="908" applyFont="1" applyFill="1" applyBorder="1" applyAlignment="1">
      <alignment vertical="center"/>
    </xf>
    <xf numFmtId="4" fontId="81" fillId="32" borderId="35" xfId="908" applyNumberFormat="1" applyFont="1" applyFill="1" applyBorder="1" applyAlignment="1">
      <alignment vertical="center" wrapText="1"/>
    </xf>
    <xf numFmtId="3" fontId="81" fillId="32" borderId="16" xfId="908" applyNumberFormat="1" applyFont="1" applyFill="1" applyBorder="1" applyAlignment="1">
      <alignment horizontal="right" vertical="center" wrapText="1"/>
    </xf>
    <xf numFmtId="3" fontId="81" fillId="32" borderId="54" xfId="908" applyNumberFormat="1" applyFont="1" applyFill="1" applyBorder="1" applyAlignment="1">
      <alignment horizontal="right" vertical="center" wrapText="1"/>
    </xf>
    <xf numFmtId="3" fontId="81" fillId="32" borderId="55" xfId="908" applyNumberFormat="1" applyFont="1" applyFill="1" applyBorder="1" applyAlignment="1">
      <alignment horizontal="right" vertical="center" wrapText="1"/>
    </xf>
    <xf numFmtId="3" fontId="81" fillId="32" borderId="74" xfId="908" applyNumberFormat="1" applyFont="1" applyFill="1" applyBorder="1" applyAlignment="1">
      <alignment horizontal="right" vertical="center" wrapText="1"/>
    </xf>
    <xf numFmtId="4" fontId="81" fillId="32" borderId="55" xfId="908" applyNumberFormat="1" applyFont="1" applyFill="1" applyBorder="1" applyAlignment="1">
      <alignment horizontal="right" vertical="center" wrapText="1"/>
    </xf>
    <xf numFmtId="4" fontId="81" fillId="32" borderId="74" xfId="908" applyNumberFormat="1" applyFont="1" applyFill="1" applyBorder="1" applyAlignment="1">
      <alignment horizontal="right" vertical="center" wrapText="1"/>
    </xf>
    <xf numFmtId="3" fontId="81" fillId="31" borderId="54" xfId="908" applyNumberFormat="1" applyFont="1" applyFill="1" applyBorder="1" applyAlignment="1">
      <alignment horizontal="right" vertical="center" wrapText="1"/>
    </xf>
    <xf numFmtId="3" fontId="81" fillId="31" borderId="55" xfId="908" applyNumberFormat="1" applyFont="1" applyFill="1" applyBorder="1" applyAlignment="1">
      <alignment horizontal="right" vertical="center" wrapText="1"/>
    </xf>
    <xf numFmtId="3" fontId="81" fillId="31" borderId="56" xfId="908" applyNumberFormat="1" applyFont="1" applyFill="1" applyBorder="1" applyAlignment="1">
      <alignment horizontal="right" vertical="center" wrapText="1"/>
    </xf>
    <xf numFmtId="3" fontId="81" fillId="32" borderId="1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7" xfId="908" applyNumberFormat="1" applyFont="1" applyFill="1" applyBorder="1" applyAlignment="1">
      <alignment vertical="center" wrapText="1"/>
    </xf>
    <xf numFmtId="4" fontId="66" fillId="32" borderId="77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37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horizontal="center" vertical="center" wrapText="1"/>
    </xf>
    <xf numFmtId="4" fontId="82" fillId="0" borderId="79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horizontal="center" vertical="center" wrapText="1"/>
    </xf>
    <xf numFmtId="4" fontId="66" fillId="0" borderId="37" xfId="908" applyNumberFormat="1" applyFont="1" applyFill="1" applyBorder="1" applyAlignment="1">
      <alignment horizontal="center" vertical="center" wrapText="1"/>
    </xf>
    <xf numFmtId="0" fontId="11" fillId="0" borderId="23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5" xfId="908" applyNumberFormat="1" applyFont="1" applyFill="1" applyBorder="1" applyAlignment="1">
      <alignment vertical="center" wrapText="1"/>
    </xf>
    <xf numFmtId="4" fontId="66" fillId="0" borderId="23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horizontal="center" vertical="center" wrapText="1"/>
    </xf>
    <xf numFmtId="4" fontId="82" fillId="0" borderId="6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horizontal="center" vertical="center" wrapText="1"/>
    </xf>
    <xf numFmtId="4" fontId="66" fillId="0" borderId="5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3" fontId="81" fillId="32" borderId="63" xfId="908" applyNumberFormat="1" applyFont="1" applyFill="1" applyBorder="1" applyAlignment="1">
      <alignment horizontal="center" vertical="center"/>
    </xf>
    <xf numFmtId="1" fontId="66" fillId="0" borderId="63" xfId="908" applyNumberFormat="1" applyFont="1" applyFill="1" applyBorder="1" applyAlignment="1">
      <alignment vertical="center" wrapText="1"/>
    </xf>
    <xf numFmtId="0" fontId="82" fillId="0" borderId="5" xfId="908" applyFont="1" applyFill="1" applyBorder="1" applyAlignment="1">
      <alignment vertical="center" wrapText="1"/>
    </xf>
    <xf numFmtId="0" fontId="82" fillId="0" borderId="6" xfId="908" applyFont="1" applyFill="1" applyBorder="1" applyAlignment="1">
      <alignment vertical="center" wrapText="1"/>
    </xf>
    <xf numFmtId="3" fontId="11" fillId="32" borderId="63" xfId="908" applyNumberFormat="1" applyFont="1" applyFill="1" applyBorder="1" applyAlignment="1">
      <alignment horizontal="right" vertical="center" wrapText="1"/>
    </xf>
    <xf numFmtId="2" fontId="71" fillId="0" borderId="5" xfId="908" applyNumberFormat="1" applyFont="1" applyFill="1" applyBorder="1" applyAlignment="1">
      <alignment horizontal="center" vertical="center" wrapText="1"/>
    </xf>
    <xf numFmtId="2" fontId="71" fillId="0" borderId="6" xfId="908" applyNumberFormat="1" applyFont="1" applyFill="1" applyBorder="1" applyAlignment="1">
      <alignment horizontal="center" vertical="center" wrapText="1"/>
    </xf>
    <xf numFmtId="49" fontId="11" fillId="0" borderId="63" xfId="2259" applyNumberFormat="1" applyFont="1" applyFill="1" applyBorder="1" applyAlignment="1">
      <alignment horizontal="left" vertical="center" wrapText="1"/>
    </xf>
    <xf numFmtId="3" fontId="80" fillId="31" borderId="63" xfId="908" applyNumberFormat="1" applyFont="1" applyFill="1" applyBorder="1" applyAlignment="1">
      <alignment horizontal="center" vertical="center" wrapText="1"/>
    </xf>
    <xf numFmtId="49" fontId="11" fillId="0" borderId="63" xfId="2260" applyNumberFormat="1" applyFont="1" applyBorder="1" applyAlignment="1">
      <alignment horizontal="left" vertical="center" wrapText="1"/>
    </xf>
    <xf numFmtId="0" fontId="11" fillId="0" borderId="72" xfId="908" applyFont="1" applyBorder="1" applyAlignment="1">
      <alignment vertical="center"/>
    </xf>
    <xf numFmtId="4" fontId="11" fillId="0" borderId="69" xfId="908" applyNumberFormat="1" applyFont="1" applyFill="1" applyBorder="1" applyAlignment="1">
      <alignment vertical="center" wrapText="1"/>
    </xf>
    <xf numFmtId="3" fontId="66" fillId="32" borderId="69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82" fillId="0" borderId="70" xfId="908" applyNumberFormat="1" applyFont="1" applyFill="1" applyBorder="1" applyAlignment="1">
      <alignment vertical="center" wrapText="1"/>
    </xf>
    <xf numFmtId="2" fontId="71" fillId="0" borderId="71" xfId="908" applyNumberFormat="1" applyFont="1" applyFill="1" applyBorder="1" applyAlignment="1">
      <alignment horizontal="center" vertical="center" wrapText="1"/>
    </xf>
    <xf numFmtId="4" fontId="82" fillId="0" borderId="71" xfId="908" applyNumberFormat="1" applyFont="1" applyFill="1" applyBorder="1" applyAlignment="1">
      <alignment horizontal="center" vertical="center" wrapText="1"/>
    </xf>
    <xf numFmtId="2" fontId="71" fillId="0" borderId="73" xfId="908" applyNumberFormat="1" applyFont="1" applyFill="1" applyBorder="1" applyAlignment="1">
      <alignment horizontal="center" vertical="center" wrapText="1"/>
    </xf>
    <xf numFmtId="4" fontId="82" fillId="0" borderId="70" xfId="908" applyNumberFormat="1" applyFont="1" applyFill="1" applyBorder="1" applyAlignment="1">
      <alignment horizontal="center" vertical="center" wrapText="1"/>
    </xf>
    <xf numFmtId="4" fontId="66" fillId="0" borderId="71" xfId="908" applyNumberFormat="1" applyFont="1" applyFill="1" applyBorder="1" applyAlignment="1">
      <alignment horizontal="center" vertical="center" wrapText="1"/>
    </xf>
    <xf numFmtId="3" fontId="80" fillId="32" borderId="69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81" fillId="32" borderId="58" xfId="908" applyNumberFormat="1" applyFont="1" applyFill="1" applyBorder="1" applyAlignment="1">
      <alignment vertical="center" wrapText="1"/>
    </xf>
    <xf numFmtId="3" fontId="66" fillId="32" borderId="58" xfId="908" applyNumberFormat="1" applyFont="1" applyFill="1" applyBorder="1" applyAlignment="1">
      <alignment vertical="center" wrapText="1"/>
    </xf>
    <xf numFmtId="4" fontId="66" fillId="32" borderId="59" xfId="908" applyNumberFormat="1" applyFont="1" applyFill="1" applyBorder="1" applyAlignment="1">
      <alignment vertical="center" wrapText="1"/>
    </xf>
    <xf numFmtId="4" fontId="66" fillId="32" borderId="2" xfId="908" applyNumberFormat="1" applyFont="1" applyFill="1" applyBorder="1" applyAlignment="1">
      <alignment vertical="center" wrapText="1"/>
    </xf>
    <xf numFmtId="4" fontId="66" fillId="32" borderId="60" xfId="908" applyNumberFormat="1" applyFont="1" applyFill="1" applyBorder="1" applyAlignment="1">
      <alignment vertical="center" wrapText="1"/>
    </xf>
    <xf numFmtId="4" fontId="66" fillId="32" borderId="58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horizontal="center" vertical="center" wrapText="1"/>
    </xf>
    <xf numFmtId="4" fontId="82" fillId="32" borderId="3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horizontal="center" vertical="center" wrapText="1"/>
    </xf>
    <xf numFmtId="4" fontId="66" fillId="32" borderId="2" xfId="908" applyNumberFormat="1" applyFont="1" applyFill="1" applyBorder="1" applyAlignment="1">
      <alignment horizontal="center" vertical="center" wrapText="1"/>
    </xf>
    <xf numFmtId="3" fontId="81" fillId="32" borderId="58" xfId="908" applyNumberFormat="1" applyFont="1" applyFill="1" applyBorder="1" applyAlignment="1">
      <alignment horizontal="center" vertical="center" wrapText="1"/>
    </xf>
    <xf numFmtId="0" fontId="11" fillId="32" borderId="57" xfId="908" applyFont="1" applyFill="1" applyBorder="1" applyAlignment="1">
      <alignment vertical="center"/>
    </xf>
    <xf numFmtId="0" fontId="81" fillId="32" borderId="63" xfId="2261" applyFont="1" applyFill="1" applyBorder="1" applyAlignment="1">
      <alignment horizontal="left" vertical="center"/>
    </xf>
    <xf numFmtId="3" fontId="66" fillId="32" borderId="63" xfId="2234" applyNumberFormat="1" applyFont="1" applyFill="1" applyBorder="1" applyAlignment="1">
      <alignment horizontal="center" vertical="center" wrapText="1"/>
    </xf>
    <xf numFmtId="9" fontId="66" fillId="32" borderId="64" xfId="2234" applyFont="1" applyFill="1" applyBorder="1" applyAlignment="1">
      <alignment horizontal="center" vertical="center" wrapText="1"/>
    </xf>
    <xf numFmtId="9" fontId="66" fillId="32" borderId="5" xfId="2234" applyFont="1" applyFill="1" applyBorder="1" applyAlignment="1">
      <alignment horizontal="center" vertical="center" wrapText="1"/>
    </xf>
    <xf numFmtId="9" fontId="66" fillId="32" borderId="23" xfId="2234" applyFont="1" applyFill="1" applyBorder="1" applyAlignment="1">
      <alignment horizontal="center" vertical="center" wrapText="1"/>
    </xf>
    <xf numFmtId="9" fontId="66" fillId="32" borderId="63" xfId="2234" applyFont="1" applyFill="1" applyBorder="1" applyAlignment="1">
      <alignment horizontal="center" vertical="center" wrapText="1"/>
    </xf>
    <xf numFmtId="9" fontId="82" fillId="32" borderId="64" xfId="2234" applyFont="1" applyFill="1" applyBorder="1" applyAlignment="1">
      <alignment horizontal="center" vertical="center" wrapText="1"/>
    </xf>
    <xf numFmtId="4" fontId="82" fillId="32" borderId="5" xfId="908" applyNumberFormat="1" applyFont="1" applyFill="1" applyBorder="1" applyAlignment="1">
      <alignment horizontal="center" vertical="center" wrapText="1"/>
    </xf>
    <xf numFmtId="2" fontId="71" fillId="32" borderId="6" xfId="908" applyNumberFormat="1" applyFont="1" applyFill="1" applyBorder="1" applyAlignment="1">
      <alignment horizontal="center" vertical="center" wrapText="1"/>
    </xf>
    <xf numFmtId="4" fontId="82" fillId="32" borderId="64" xfId="908" applyNumberFormat="1" applyFont="1" applyFill="1" applyBorder="1" applyAlignment="1">
      <alignment horizontal="center" vertical="center" wrapText="1"/>
    </xf>
    <xf numFmtId="4" fontId="66" fillId="32" borderId="5" xfId="908" applyNumberFormat="1" applyFont="1" applyFill="1" applyBorder="1" applyAlignment="1">
      <alignment horizontal="center" vertical="center" wrapText="1"/>
    </xf>
    <xf numFmtId="9" fontId="67" fillId="32" borderId="5" xfId="908" applyNumberFormat="1" applyFont="1" applyFill="1" applyBorder="1" applyAlignment="1">
      <alignment horizontal="right" vertical="center" wrapText="1"/>
    </xf>
    <xf numFmtId="0" fontId="11" fillId="32" borderId="80" xfId="908" applyFont="1" applyFill="1" applyBorder="1" applyAlignment="1">
      <alignment vertical="center"/>
    </xf>
    <xf numFmtId="4" fontId="81" fillId="32" borderId="81" xfId="908" applyNumberFormat="1" applyFont="1" applyFill="1" applyBorder="1" applyAlignment="1">
      <alignment vertical="center" wrapText="1"/>
    </xf>
    <xf numFmtId="3" fontId="66" fillId="32" borderId="81" xfId="908" applyNumberFormat="1" applyFont="1" applyFill="1" applyBorder="1" applyAlignment="1">
      <alignment vertical="center" wrapText="1"/>
    </xf>
    <xf numFmtId="4" fontId="66" fillId="32" borderId="82" xfId="908" applyNumberFormat="1" applyFont="1" applyFill="1" applyBorder="1" applyAlignment="1">
      <alignment vertical="center" wrapText="1"/>
    </xf>
    <xf numFmtId="4" fontId="66" fillId="32" borderId="33" xfId="908" applyNumberFormat="1" applyFont="1" applyFill="1" applyBorder="1" applyAlignment="1">
      <alignment vertical="center" wrapText="1"/>
    </xf>
    <xf numFmtId="4" fontId="66" fillId="32" borderId="83" xfId="908" applyNumberFormat="1" applyFont="1" applyFill="1" applyBorder="1" applyAlignment="1">
      <alignment vertical="center" wrapText="1"/>
    </xf>
    <xf numFmtId="4" fontId="66" fillId="32" borderId="81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horizontal="center" vertical="center" wrapText="1"/>
    </xf>
    <xf numFmtId="4" fontId="82" fillId="32" borderId="34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horizontal="center" vertical="center" wrapText="1"/>
    </xf>
    <xf numFmtId="4" fontId="66" fillId="32" borderId="33" xfId="908" applyNumberFormat="1" applyFont="1" applyFill="1" applyBorder="1" applyAlignment="1">
      <alignment horizontal="center" vertical="center" wrapText="1"/>
    </xf>
    <xf numFmtId="3" fontId="81" fillId="32" borderId="81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82" fillId="0" borderId="0" xfId="908" applyNumberFormat="1" applyFont="1" applyFill="1" applyBorder="1" applyAlignment="1">
      <alignment vertical="center" wrapText="1"/>
    </xf>
    <xf numFmtId="3" fontId="82" fillId="0" borderId="0" xfId="908" applyNumberFormat="1" applyFont="1" applyFill="1" applyBorder="1" applyAlignment="1">
      <alignment horizontal="center" vertical="center" wrapText="1"/>
    </xf>
    <xf numFmtId="4" fontId="79" fillId="25" borderId="72" xfId="908" applyNumberFormat="1" applyFont="1" applyFill="1" applyBorder="1" applyAlignment="1">
      <alignment vertical="center" wrapText="1"/>
    </xf>
    <xf numFmtId="4" fontId="79" fillId="25" borderId="70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33" borderId="5" xfId="908" applyNumberFormat="1" applyFont="1" applyFill="1" applyBorder="1" applyAlignment="1">
      <alignment horizontal="center" vertical="center" wrapText="1"/>
    </xf>
    <xf numFmtId="0" fontId="11" fillId="33" borderId="5" xfId="908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83" fillId="0" borderId="0" xfId="908" applyFont="1" applyAlignment="1">
      <alignment vertical="center"/>
    </xf>
    <xf numFmtId="3" fontId="83" fillId="0" borderId="0" xfId="908" applyNumberFormat="1" applyFont="1" applyAlignment="1">
      <alignment horizontal="center" vertical="center"/>
    </xf>
    <xf numFmtId="4" fontId="79" fillId="25" borderId="75" xfId="908" applyNumberFormat="1" applyFont="1" applyFill="1" applyBorder="1" applyAlignment="1">
      <alignment vertical="center" wrapText="1"/>
    </xf>
    <xf numFmtId="4" fontId="79" fillId="25" borderId="78" xfId="908" applyNumberFormat="1" applyFont="1" applyFill="1" applyBorder="1" applyAlignment="1">
      <alignment vertical="center" wrapText="1"/>
    </xf>
    <xf numFmtId="4" fontId="66" fillId="16" borderId="37" xfId="908" applyNumberFormat="1" applyFont="1" applyFill="1" applyBorder="1" applyAlignment="1">
      <alignment horizontal="center" vertical="center" wrapText="1"/>
    </xf>
    <xf numFmtId="1" fontId="66" fillId="16" borderId="37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4" fontId="79" fillId="25" borderId="23" xfId="908" applyNumberFormat="1" applyFont="1" applyFill="1" applyBorder="1" applyAlignment="1">
      <alignment vertical="center" wrapText="1"/>
    </xf>
    <xf numFmtId="4" fontId="79" fillId="25" borderId="64" xfId="908" applyNumberFormat="1" applyFont="1" applyFill="1" applyBorder="1" applyAlignment="1">
      <alignment vertical="center" wrapText="1"/>
    </xf>
    <xf numFmtId="1" fontId="66" fillId="16" borderId="5" xfId="908" applyNumberFormat="1" applyFont="1" applyFill="1" applyBorder="1" applyAlignment="1">
      <alignment horizontal="center" vertical="center"/>
    </xf>
    <xf numFmtId="1" fontId="11" fillId="16" borderId="5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83" fillId="0" borderId="0" xfId="908" applyFont="1" applyFill="1" applyBorder="1" applyAlignment="1">
      <alignment vertical="center"/>
    </xf>
    <xf numFmtId="0" fontId="66" fillId="0" borderId="84" xfId="2261" applyFont="1" applyFill="1" applyBorder="1" applyAlignment="1">
      <alignment horizontal="left" vertical="center"/>
    </xf>
    <xf numFmtId="0" fontId="11" fillId="0" borderId="84" xfId="908" applyFont="1" applyBorder="1" applyAlignment="1">
      <alignment vertical="center"/>
    </xf>
    <xf numFmtId="0" fontId="83" fillId="0" borderId="0" xfId="908" applyFont="1" applyBorder="1" applyAlignment="1">
      <alignment vertical="center"/>
    </xf>
    <xf numFmtId="1" fontId="78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2261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83" fillId="28" borderId="0" xfId="908" applyFont="1" applyFill="1" applyBorder="1" applyAlignment="1">
      <alignment vertical="center"/>
    </xf>
    <xf numFmtId="0" fontId="66" fillId="0" borderId="0" xfId="2261" applyFont="1" applyFill="1" applyBorder="1" applyAlignment="1">
      <alignment horizontal="center" vertical="center"/>
    </xf>
    <xf numFmtId="0" fontId="66" fillId="32" borderId="85" xfId="2261" applyFont="1" applyFill="1" applyBorder="1" applyAlignment="1">
      <alignment horizontal="center" vertical="center"/>
    </xf>
    <xf numFmtId="0" fontId="66" fillId="32" borderId="55" xfId="2261" applyFont="1" applyFill="1" applyBorder="1" applyAlignment="1">
      <alignment horizontal="center" vertical="center"/>
    </xf>
    <xf numFmtId="1" fontId="66" fillId="32" borderId="55" xfId="908" applyNumberFormat="1" applyFont="1" applyFill="1" applyBorder="1" applyAlignment="1">
      <alignment horizontal="center" vertical="center" wrapText="1"/>
    </xf>
    <xf numFmtId="1" fontId="66" fillId="32" borderId="5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8" fillId="28" borderId="0" xfId="908" applyNumberFormat="1" applyFont="1" applyFill="1" applyBorder="1" applyAlignment="1">
      <alignment horizontal="center" vertical="center"/>
    </xf>
    <xf numFmtId="1" fontId="78" fillId="0" borderId="0" xfId="908" applyNumberFormat="1" applyFont="1" applyBorder="1" applyAlignment="1">
      <alignment horizontal="center" vertical="center"/>
    </xf>
    <xf numFmtId="0" fontId="11" fillId="32" borderId="86" xfId="908" applyFont="1" applyFill="1" applyBorder="1" applyAlignment="1">
      <alignment horizontal="center" vertical="center"/>
    </xf>
    <xf numFmtId="0" fontId="11" fillId="32" borderId="37" xfId="2261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1" fontId="66" fillId="32" borderId="37" xfId="908" applyNumberFormat="1" applyFont="1" applyFill="1" applyBorder="1" applyAlignment="1">
      <alignment horizontal="center" vertical="center" wrapText="1"/>
    </xf>
    <xf numFmtId="2" fontId="66" fillId="32" borderId="79" xfId="908" applyNumberFormat="1" applyFont="1" applyFill="1" applyBorder="1" applyAlignment="1">
      <alignment horizontal="center" vertical="center" wrapText="1"/>
    </xf>
    <xf numFmtId="0" fontId="11" fillId="32" borderId="4" xfId="908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/>
    </xf>
    <xf numFmtId="0" fontId="11" fillId="32" borderId="5" xfId="908" applyFont="1" applyFill="1" applyBorder="1" applyAlignment="1">
      <alignment horizontal="center" vertical="center"/>
    </xf>
    <xf numFmtId="1" fontId="66" fillId="32" borderId="5" xfId="908" applyNumberFormat="1" applyFont="1" applyFill="1" applyBorder="1" applyAlignment="1">
      <alignment horizontal="center" vertical="center" wrapText="1"/>
    </xf>
    <xf numFmtId="189" fontId="66" fillId="32" borderId="6" xfId="908" applyNumberFormat="1" applyFont="1" applyFill="1" applyBorder="1" applyAlignment="1">
      <alignment horizontal="center" vertical="center" wrapText="1"/>
    </xf>
    <xf numFmtId="2" fontId="66" fillId="31" borderId="5" xfId="908" applyNumberFormat="1" applyFont="1" applyFill="1" applyBorder="1" applyAlignment="1">
      <alignment horizontal="center" vertical="center" wrapText="1"/>
    </xf>
    <xf numFmtId="192" fontId="66" fillId="32" borderId="6" xfId="908" applyNumberFormat="1" applyFont="1" applyFill="1" applyBorder="1" applyAlignment="1">
      <alignment horizontal="center" vertical="center" wrapText="1"/>
    </xf>
    <xf numFmtId="192" fontId="82" fillId="0" borderId="0" xfId="908" applyNumberFormat="1" applyFont="1" applyFill="1" applyBorder="1" applyAlignment="1">
      <alignment vertical="center" wrapText="1"/>
    </xf>
    <xf numFmtId="192" fontId="66" fillId="0" borderId="0" xfId="908" applyNumberFormat="1" applyFont="1" applyFill="1" applyBorder="1" applyAlignment="1">
      <alignment horizontal="center" vertical="center" wrapText="1"/>
    </xf>
    <xf numFmtId="4" fontId="66" fillId="31" borderId="5" xfId="908" applyNumberFormat="1" applyFont="1" applyFill="1" applyBorder="1" applyAlignment="1">
      <alignment horizontal="center" vertical="center" wrapText="1"/>
    </xf>
    <xf numFmtId="192" fontId="66" fillId="32" borderId="5" xfId="908" applyNumberFormat="1" applyFont="1" applyFill="1" applyBorder="1" applyAlignment="1">
      <alignment horizontal="center" vertical="center"/>
    </xf>
    <xf numFmtId="1" fontId="66" fillId="32" borderId="6" xfId="908" applyNumberFormat="1" applyFont="1" applyFill="1" applyBorder="1" applyAlignment="1">
      <alignment horizontal="center" vertical="center"/>
    </xf>
    <xf numFmtId="10" fontId="66" fillId="32" borderId="5" xfId="908" applyNumberFormat="1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 wrapText="1"/>
    </xf>
    <xf numFmtId="192" fontId="66" fillId="32" borderId="6" xfId="908" applyNumberFormat="1" applyFont="1" applyFill="1" applyBorder="1" applyAlignment="1">
      <alignment horizontal="center" vertical="center"/>
    </xf>
    <xf numFmtId="10" fontId="84" fillId="32" borderId="5" xfId="908" applyNumberFormat="1" applyFont="1" applyFill="1" applyBorder="1" applyAlignment="1">
      <alignment horizontal="center" vertical="center"/>
    </xf>
    <xf numFmtId="10" fontId="84" fillId="32" borderId="6" xfId="908" applyNumberFormat="1" applyFont="1" applyFill="1" applyBorder="1" applyAlignment="1">
      <alignment horizontal="center" vertical="center" wrapText="1"/>
    </xf>
    <xf numFmtId="0" fontId="11" fillId="32" borderId="32" xfId="908" applyFont="1" applyFill="1" applyBorder="1" applyAlignment="1">
      <alignment horizontal="center" vertical="center"/>
    </xf>
    <xf numFmtId="0" fontId="11" fillId="32" borderId="33" xfId="2261" applyFont="1" applyFill="1" applyBorder="1" applyAlignment="1">
      <alignment horizontal="left" vertical="center"/>
    </xf>
    <xf numFmtId="0" fontId="11" fillId="32" borderId="33" xfId="908" applyFont="1" applyFill="1" applyBorder="1" applyAlignment="1">
      <alignment horizontal="center" vertical="center"/>
    </xf>
    <xf numFmtId="10" fontId="84" fillId="32" borderId="33" xfId="908" applyNumberFormat="1" applyFont="1" applyFill="1" applyBorder="1" applyAlignment="1">
      <alignment horizontal="center" vertical="center"/>
    </xf>
    <xf numFmtId="9" fontId="84" fillId="32" borderId="34" xfId="908" applyNumberFormat="1" applyFont="1" applyFill="1" applyBorder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87" fillId="0" borderId="0" xfId="0" applyFont="1" applyBorder="1" applyAlignment="1">
      <alignment horizontal="center" vertical="center"/>
    </xf>
    <xf numFmtId="49" fontId="87" fillId="0" borderId="0" xfId="0" applyNumberFormat="1" applyFont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center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8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89" fillId="0" borderId="0" xfId="0" applyFont="1" applyAlignment="1">
      <alignment horizontal="center" vertical="center"/>
    </xf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right" vertical="center" wrapText="1"/>
    </xf>
    <xf numFmtId="49" fontId="89" fillId="0" borderId="0" xfId="0" applyNumberFormat="1" applyFont="1" applyAlignment="1">
      <alignment vertical="center"/>
    </xf>
    <xf numFmtId="0" fontId="87" fillId="0" borderId="1" xfId="0" applyFont="1" applyBorder="1" applyAlignment="1">
      <alignment horizontal="center" vertical="center"/>
    </xf>
    <xf numFmtId="0" fontId="87" fillId="0" borderId="2" xfId="0" applyNumberFormat="1" applyFont="1" applyFill="1" applyBorder="1" applyAlignment="1">
      <alignment horizontal="center" vertical="center" wrapText="1"/>
    </xf>
    <xf numFmtId="0" fontId="87" fillId="0" borderId="60" xfId="0" applyNumberFormat="1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0" fontId="87" fillId="0" borderId="3" xfId="0" applyNumberFormat="1" applyFont="1" applyFill="1" applyBorder="1" applyAlignment="1">
      <alignment horizontal="center" vertical="center" wrapText="1"/>
    </xf>
    <xf numFmtId="0" fontId="87" fillId="0" borderId="4" xfId="0" applyFont="1" applyBorder="1" applyAlignment="1">
      <alignment horizontal="center" vertical="center"/>
    </xf>
    <xf numFmtId="0" fontId="87" fillId="0" borderId="5" xfId="0" applyNumberFormat="1" applyFont="1" applyFill="1" applyBorder="1" applyAlignment="1">
      <alignment horizontal="center" vertical="center" wrapText="1"/>
    </xf>
    <xf numFmtId="0" fontId="87" fillId="0" borderId="23" xfId="0" applyNumberFormat="1" applyFont="1" applyFill="1" applyBorder="1" applyAlignment="1">
      <alignment horizontal="center" vertical="center" wrapText="1"/>
    </xf>
    <xf numFmtId="0" fontId="87" fillId="0" borderId="4" xfId="0" applyNumberFormat="1" applyFont="1" applyFill="1" applyBorder="1" applyAlignment="1">
      <alignment horizontal="center" vertical="center" wrapText="1"/>
    </xf>
    <xf numFmtId="0" fontId="87" fillId="0" borderId="6" xfId="0" applyNumberFormat="1" applyFont="1" applyFill="1" applyBorder="1" applyAlignment="1">
      <alignment horizontal="center" vertical="center" wrapText="1"/>
    </xf>
    <xf numFmtId="0" fontId="87" fillId="0" borderId="87" xfId="0" applyFont="1" applyBorder="1" applyAlignment="1">
      <alignment horizontal="center" vertical="center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2" xfId="0" applyNumberFormat="1" applyFont="1" applyFill="1" applyBorder="1" applyAlignment="1">
      <alignment horizontal="center" vertical="center" wrapText="1"/>
    </xf>
    <xf numFmtId="0" fontId="87" fillId="0" borderId="87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3" xfId="0" applyNumberFormat="1" applyFont="1" applyFill="1" applyBorder="1" applyAlignment="1">
      <alignment horizontal="center" vertical="center" wrapText="1"/>
    </xf>
    <xf numFmtId="0" fontId="87" fillId="0" borderId="85" xfId="0" applyFont="1" applyBorder="1" applyAlignment="1">
      <alignment horizontal="center" vertical="center"/>
    </xf>
    <xf numFmtId="0" fontId="87" fillId="0" borderId="55" xfId="0" applyFont="1" applyFill="1" applyBorder="1" applyAlignment="1">
      <alignment horizontal="center" vertical="center"/>
    </xf>
    <xf numFmtId="0" fontId="87" fillId="0" borderId="74" xfId="0" applyFont="1" applyFill="1" applyBorder="1" applyAlignment="1">
      <alignment horizontal="center" vertical="center"/>
    </xf>
    <xf numFmtId="0" fontId="87" fillId="0" borderId="88" xfId="0" applyFont="1" applyFill="1" applyBorder="1" applyAlignment="1">
      <alignment horizontal="center" vertical="center"/>
    </xf>
    <xf numFmtId="0" fontId="87" fillId="0" borderId="36" xfId="0" applyFont="1" applyFill="1" applyBorder="1" applyAlignment="1">
      <alignment horizontal="center" vertical="center"/>
    </xf>
    <xf numFmtId="0" fontId="87" fillId="0" borderId="62" xfId="0" applyFont="1" applyFill="1" applyBorder="1" applyAlignment="1">
      <alignment horizontal="center" vertical="center"/>
    </xf>
    <xf numFmtId="0" fontId="87" fillId="0" borderId="86" xfId="0" applyFont="1" applyBorder="1" applyAlignment="1">
      <alignment horizontal="center" vertical="center"/>
    </xf>
    <xf numFmtId="49" fontId="87" fillId="0" borderId="5" xfId="0" applyNumberFormat="1" applyFont="1" applyBorder="1" applyAlignment="1">
      <alignment horizontal="right" vertical="center" wrapText="1"/>
    </xf>
    <xf numFmtId="0" fontId="87" fillId="0" borderId="5" xfId="0" applyFont="1" applyBorder="1" applyAlignment="1">
      <alignment horizontal="left" vertical="center" wrapText="1"/>
    </xf>
    <xf numFmtId="0" fontId="87" fillId="0" borderId="23" xfId="0" applyFont="1" applyBorder="1" applyAlignment="1">
      <alignment horizontal="center" vertical="center" wrapText="1"/>
    </xf>
    <xf numFmtId="49" fontId="87" fillId="0" borderId="1" xfId="0" applyNumberFormat="1" applyFont="1" applyBorder="1" applyAlignment="1">
      <alignment horizontal="center" vertical="center" wrapText="1"/>
    </xf>
    <xf numFmtId="0" fontId="87" fillId="0" borderId="2" xfId="0" applyFont="1" applyBorder="1" applyAlignment="1">
      <alignment horizontal="right" vertical="center" wrapText="1"/>
    </xf>
    <xf numFmtId="3" fontId="87" fillId="31" borderId="60" xfId="0" applyNumberFormat="1" applyFont="1" applyFill="1" applyBorder="1" applyAlignment="1">
      <alignment horizontal="right" vertical="center"/>
    </xf>
    <xf numFmtId="3" fontId="87" fillId="0" borderId="1" xfId="0" applyNumberFormat="1" applyFont="1" applyBorder="1" applyAlignment="1">
      <alignment horizontal="center" vertical="center" wrapText="1"/>
    </xf>
    <xf numFmtId="3" fontId="87" fillId="31" borderId="3" xfId="0" applyNumberFormat="1" applyFont="1" applyFill="1" applyBorder="1" applyAlignment="1">
      <alignment horizontal="right" vertical="center"/>
    </xf>
    <xf numFmtId="0" fontId="87" fillId="0" borderId="4" xfId="0" applyFont="1" applyBorder="1" applyAlignment="1">
      <alignment horizontal="center" vertical="center"/>
    </xf>
    <xf numFmtId="49" fontId="87" fillId="0" borderId="4" xfId="0" applyNumberFormat="1" applyFont="1" applyBorder="1" applyAlignment="1">
      <alignment horizontal="center" vertical="center" wrapText="1"/>
    </xf>
    <xf numFmtId="0" fontId="87" fillId="0" borderId="5" xfId="0" applyFont="1" applyBorder="1" applyAlignment="1">
      <alignment horizontal="right" vertical="center" wrapText="1"/>
    </xf>
    <xf numFmtId="3" fontId="87" fillId="31" borderId="23" xfId="0" applyNumberFormat="1" applyFont="1" applyFill="1" applyBorder="1" applyAlignment="1">
      <alignment horizontal="right" vertical="center"/>
    </xf>
    <xf numFmtId="3" fontId="87" fillId="31" borderId="6" xfId="0" applyNumberFormat="1" applyFont="1" applyFill="1" applyBorder="1" applyAlignment="1">
      <alignment horizontal="right" vertical="center"/>
    </xf>
    <xf numFmtId="0" fontId="10" fillId="0" borderId="0" xfId="0" applyFont="1"/>
    <xf numFmtId="4" fontId="87" fillId="0" borderId="5" xfId="0" applyNumberFormat="1" applyFont="1" applyBorder="1" applyAlignment="1">
      <alignment horizontal="right" vertical="center" wrapText="1"/>
    </xf>
    <xf numFmtId="3" fontId="87" fillId="0" borderId="5" xfId="0" applyNumberFormat="1" applyFont="1" applyBorder="1" applyAlignment="1">
      <alignment horizontal="right" vertical="center" wrapText="1"/>
    </xf>
    <xf numFmtId="3" fontId="87" fillId="0" borderId="4" xfId="0" applyNumberFormat="1" applyFont="1" applyBorder="1" applyAlignment="1">
      <alignment horizontal="center" vertical="center" wrapText="1"/>
    </xf>
    <xf numFmtId="49" fontId="87" fillId="0" borderId="32" xfId="0" applyNumberFormat="1" applyFont="1" applyBorder="1" applyAlignment="1">
      <alignment horizontal="center" vertical="center" wrapText="1"/>
    </xf>
    <xf numFmtId="0" fontId="87" fillId="0" borderId="33" xfId="0" applyFont="1" applyBorder="1" applyAlignment="1">
      <alignment horizontal="right" vertical="center" wrapText="1"/>
    </xf>
    <xf numFmtId="3" fontId="87" fillId="31" borderId="83" xfId="0" applyNumberFormat="1" applyFont="1" applyFill="1" applyBorder="1" applyAlignment="1">
      <alignment horizontal="right" vertical="center"/>
    </xf>
    <xf numFmtId="3" fontId="87" fillId="31" borderId="34" xfId="0" applyNumberFormat="1" applyFont="1" applyFill="1" applyBorder="1" applyAlignment="1">
      <alignment horizontal="right" vertical="center"/>
    </xf>
    <xf numFmtId="0" fontId="87" fillId="0" borderId="35" xfId="0" applyFont="1" applyBorder="1" applyAlignment="1">
      <alignment horizontal="center" vertical="center"/>
    </xf>
    <xf numFmtId="0" fontId="87" fillId="0" borderId="10" xfId="0" applyFont="1" applyBorder="1" applyAlignment="1">
      <alignment horizontal="center" vertical="center"/>
    </xf>
    <xf numFmtId="0" fontId="89" fillId="0" borderId="30" xfId="0" applyFont="1" applyBorder="1" applyAlignment="1">
      <alignment vertical="center"/>
    </xf>
    <xf numFmtId="0" fontId="89" fillId="0" borderId="89" xfId="0" applyFont="1" applyBorder="1" applyAlignment="1">
      <alignment horizontal="right" vertical="center"/>
    </xf>
    <xf numFmtId="3" fontId="89" fillId="31" borderId="29" xfId="0" applyNumberFormat="1" applyFont="1" applyFill="1" applyBorder="1" applyAlignment="1">
      <alignment horizontal="right" vertical="center"/>
    </xf>
    <xf numFmtId="0" fontId="89" fillId="0" borderId="89" xfId="0" applyFont="1" applyBorder="1" applyAlignment="1">
      <alignment horizontal="left" vertical="center"/>
    </xf>
    <xf numFmtId="0" fontId="89" fillId="0" borderId="85" xfId="0" applyFont="1" applyBorder="1" applyAlignment="1">
      <alignment horizontal="center" vertical="center"/>
    </xf>
    <xf numFmtId="0" fontId="89" fillId="0" borderId="55" xfId="0" applyFont="1" applyBorder="1" applyAlignment="1">
      <alignment horizontal="center" vertical="center"/>
    </xf>
    <xf numFmtId="0" fontId="89" fillId="0" borderId="74" xfId="0" applyFont="1" applyBorder="1" applyAlignment="1">
      <alignment horizontal="center" vertical="center"/>
    </xf>
    <xf numFmtId="3" fontId="89" fillId="34" borderId="85" xfId="0" applyNumberFormat="1" applyFont="1" applyFill="1" applyBorder="1" applyAlignment="1">
      <alignment horizontal="center" vertical="center"/>
    </xf>
    <xf numFmtId="3" fontId="89" fillId="34" borderId="55" xfId="0" applyNumberFormat="1" applyFont="1" applyFill="1" applyBorder="1" applyAlignment="1">
      <alignment horizontal="center" vertical="center"/>
    </xf>
    <xf numFmtId="3" fontId="89" fillId="34" borderId="56" xfId="0" applyNumberFormat="1" applyFont="1" applyFill="1" applyBorder="1" applyAlignment="1">
      <alignment horizontal="center" vertical="center"/>
    </xf>
    <xf numFmtId="0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left" vertical="center"/>
    </xf>
    <xf numFmtId="49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right" vertical="center" wrapText="1"/>
    </xf>
    <xf numFmtId="49" fontId="87" fillId="0" borderId="7" xfId="0" applyNumberFormat="1" applyFont="1" applyBorder="1" applyAlignment="1">
      <alignment horizontal="left" vertical="center"/>
    </xf>
    <xf numFmtId="0" fontId="87" fillId="0" borderId="7" xfId="0" applyFont="1" applyBorder="1" applyAlignment="1">
      <alignment vertical="center"/>
    </xf>
    <xf numFmtId="0" fontId="87" fillId="0" borderId="7" xfId="0" applyNumberFormat="1" applyFont="1" applyBorder="1" applyAlignment="1">
      <alignment horizontal="right" vertical="center" wrapText="1"/>
    </xf>
    <xf numFmtId="0" fontId="87" fillId="0" borderId="7" xfId="0" applyNumberFormat="1" applyFont="1" applyBorder="1" applyAlignment="1">
      <alignment horizontal="right" vertical="center"/>
    </xf>
    <xf numFmtId="49" fontId="87" fillId="0" borderId="0" xfId="0" applyNumberFormat="1" applyFont="1" applyAlignment="1">
      <alignment horizontal="left" vertical="center"/>
    </xf>
    <xf numFmtId="0" fontId="87" fillId="0" borderId="0" xfId="0" applyNumberFormat="1" applyFont="1" applyAlignment="1">
      <alignment horizontal="right" vertical="center"/>
    </xf>
    <xf numFmtId="0" fontId="89" fillId="0" borderId="35" xfId="0" applyFont="1" applyBorder="1" applyAlignment="1">
      <alignment horizontal="center" vertical="center"/>
    </xf>
    <xf numFmtId="0" fontId="89" fillId="0" borderId="10" xfId="0" applyFont="1" applyBorder="1" applyAlignment="1">
      <alignment horizontal="center" vertical="center"/>
    </xf>
    <xf numFmtId="0" fontId="89" fillId="0" borderId="31" xfId="0" applyFont="1" applyBorder="1" applyAlignment="1">
      <alignment horizontal="center" vertical="center"/>
    </xf>
    <xf numFmtId="0" fontId="87" fillId="0" borderId="85" xfId="0" applyNumberFormat="1" applyFont="1" applyFill="1" applyBorder="1" applyAlignment="1">
      <alignment horizontal="center" vertical="center" wrapText="1"/>
    </xf>
    <xf numFmtId="0" fontId="87" fillId="0" borderId="55" xfId="0" applyNumberFormat="1" applyFont="1" applyFill="1" applyBorder="1" applyAlignment="1">
      <alignment horizontal="center" vertical="center" wrapText="1"/>
    </xf>
    <xf numFmtId="0" fontId="87" fillId="0" borderId="56" xfId="0" applyNumberFormat="1" applyFont="1" applyFill="1" applyBorder="1" applyAlignment="1">
      <alignment horizontal="center" vertical="center" wrapText="1"/>
    </xf>
    <xf numFmtId="0" fontId="87" fillId="0" borderId="32" xfId="0" applyFont="1" applyBorder="1" applyAlignment="1">
      <alignment horizontal="center" vertical="center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83" xfId="0" applyNumberFormat="1" applyFont="1" applyFill="1" applyBorder="1" applyAlignment="1">
      <alignment horizontal="center" vertical="center" wrapText="1"/>
    </xf>
    <xf numFmtId="0" fontId="87" fillId="0" borderId="32" xfId="0" applyNumberFormat="1" applyFont="1" applyFill="1" applyBorder="1" applyAlignment="1">
      <alignment horizontal="center" vertical="center" wrapText="1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34" xfId="0" applyNumberFormat="1" applyFont="1" applyFill="1" applyBorder="1" applyAlignment="1">
      <alignment horizontal="center" vertical="center" wrapText="1"/>
    </xf>
    <xf numFmtId="49" fontId="87" fillId="0" borderId="5" xfId="0" applyNumberFormat="1" applyFont="1" applyBorder="1" applyAlignment="1">
      <alignment horizontal="right" vertical="top" wrapText="1"/>
    </xf>
    <xf numFmtId="0" fontId="87" fillId="0" borderId="5" xfId="0" applyFont="1" applyBorder="1" applyAlignment="1">
      <alignment horizontal="left" vertical="top" wrapText="1"/>
    </xf>
    <xf numFmtId="0" fontId="87" fillId="0" borderId="5" xfId="0" applyFont="1" applyBorder="1" applyAlignment="1">
      <alignment horizontal="center" vertical="top" wrapText="1"/>
    </xf>
    <xf numFmtId="0" fontId="87" fillId="0" borderId="5" xfId="0" applyNumberFormat="1" applyFont="1" applyBorder="1" applyAlignment="1">
      <alignment horizontal="center" vertical="top"/>
    </xf>
    <xf numFmtId="0" fontId="87" fillId="0" borderId="37" xfId="0" applyFont="1" applyBorder="1" applyAlignment="1">
      <alignment horizontal="right" vertical="center" wrapText="1"/>
    </xf>
    <xf numFmtId="49" fontId="87" fillId="31" borderId="75" xfId="0" applyNumberFormat="1" applyFont="1" applyFill="1" applyBorder="1" applyAlignment="1">
      <alignment horizontal="right" vertical="center"/>
    </xf>
    <xf numFmtId="0" fontId="87" fillId="0" borderId="86" xfId="0" applyFont="1" applyBorder="1" applyAlignment="1">
      <alignment horizontal="right" vertical="center" wrapText="1"/>
    </xf>
    <xf numFmtId="0" fontId="87" fillId="0" borderId="37" xfId="0" applyFont="1" applyBorder="1" applyAlignment="1">
      <alignment vertical="center"/>
    </xf>
    <xf numFmtId="0" fontId="87" fillId="31" borderId="79" xfId="0" applyFont="1" applyFill="1" applyBorder="1" applyAlignment="1">
      <alignment vertical="center"/>
    </xf>
    <xf numFmtId="49" fontId="87" fillId="31" borderId="23" xfId="0" applyNumberFormat="1" applyFont="1" applyFill="1" applyBorder="1" applyAlignment="1">
      <alignment horizontal="right" vertical="center"/>
    </xf>
    <xf numFmtId="0" fontId="87" fillId="0" borderId="4" xfId="0" applyFont="1" applyBorder="1" applyAlignment="1">
      <alignment horizontal="right" vertical="center" wrapText="1"/>
    </xf>
    <xf numFmtId="0" fontId="87" fillId="0" borderId="5" xfId="0" applyFont="1" applyBorder="1" applyAlignment="1">
      <alignment vertical="center"/>
    </xf>
    <xf numFmtId="0" fontId="87" fillId="31" borderId="6" xfId="0" applyFont="1" applyFill="1" applyBorder="1" applyAlignment="1">
      <alignment vertical="center"/>
    </xf>
    <xf numFmtId="49" fontId="89" fillId="0" borderId="55" xfId="0" applyNumberFormat="1" applyFont="1" applyBorder="1" applyAlignment="1">
      <alignment horizontal="right" vertical="center" wrapText="1"/>
    </xf>
    <xf numFmtId="0" fontId="89" fillId="0" borderId="55" xfId="0" applyFont="1" applyBorder="1" applyAlignment="1">
      <alignment horizontal="left" vertical="center" wrapText="1"/>
    </xf>
    <xf numFmtId="0" fontId="89" fillId="0" borderId="74" xfId="0" applyFont="1" applyBorder="1" applyAlignment="1">
      <alignment horizontal="center" vertical="center" wrapText="1"/>
    </xf>
    <xf numFmtId="0" fontId="89" fillId="0" borderId="85" xfId="0" applyFont="1" applyBorder="1" applyAlignment="1">
      <alignment vertical="center"/>
    </xf>
    <xf numFmtId="0" fontId="89" fillId="0" borderId="55" xfId="0" applyFont="1" applyBorder="1" applyAlignment="1">
      <alignment vertical="center"/>
    </xf>
    <xf numFmtId="3" fontId="89" fillId="31" borderId="74" xfId="0" applyNumberFormat="1" applyFont="1" applyFill="1" applyBorder="1" applyAlignment="1">
      <alignment vertical="center"/>
    </xf>
    <xf numFmtId="0" fontId="89" fillId="0" borderId="85" xfId="0" applyFont="1" applyBorder="1" applyAlignment="1">
      <alignment horizontal="left" vertical="center"/>
    </xf>
    <xf numFmtId="0" fontId="89" fillId="0" borderId="55" xfId="0" applyFont="1" applyBorder="1" applyAlignment="1">
      <alignment horizontal="left" vertical="center"/>
    </xf>
    <xf numFmtId="3" fontId="89" fillId="31" borderId="56" xfId="0" applyNumberFormat="1" applyFont="1" applyFill="1" applyBorder="1" applyAlignment="1">
      <alignment vertical="center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38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0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1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2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3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4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5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39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6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0"/>
    <cellStyle name="ИтогоАктРесМет" xfId="749"/>
    <cellStyle name="ИтогоАктРесМет 2" xfId="1091"/>
    <cellStyle name="ИтогоАктРесМет 3" xfId="2241"/>
    <cellStyle name="ИтогоАктТекЦ" xfId="750"/>
    <cellStyle name="ИтогоБазЦ" xfId="751"/>
    <cellStyle name="ИтогоБИМ" xfId="752"/>
    <cellStyle name="ИтогоБИМ 2" xfId="1092"/>
    <cellStyle name="ИтогоБИМ 3" xfId="2242"/>
    <cellStyle name="ИтогоРесМет" xfId="753"/>
    <cellStyle name="ИтогоРесМет 2" xfId="1093"/>
    <cellStyle name="ИтогоРесМет 3" xfId="2243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7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8"/>
    <cellStyle name="ЛокСмМТСН" xfId="772"/>
    <cellStyle name="ЛокСмМТСН 2" xfId="1094"/>
    <cellStyle name="ЛокСмМТСН 3" xfId="2244"/>
    <cellStyle name="М29" xfId="773"/>
    <cellStyle name="М29 2" xfId="1095"/>
    <cellStyle name="М29 3" xfId="2245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46"/>
    <cellStyle name="Обычный" xfId="0" builtinId="0"/>
    <cellStyle name="Обычный 10" xfId="797"/>
    <cellStyle name="Обычный 10 2" xfId="798"/>
    <cellStyle name="Обычный 10 2 2" xfId="1558"/>
    <cellStyle name="Обычный 10 2 3" xfId="1562"/>
    <cellStyle name="Обычный 10 3" xfId="799"/>
    <cellStyle name="Обычный 10 4" xfId="1561"/>
    <cellStyle name="Обычный 10_Индекс  ограждение мостов" xfId="1564"/>
    <cellStyle name="Обычный 100" xfId="1087"/>
    <cellStyle name="Обычный 1000" xfId="2078"/>
    <cellStyle name="Обычный 1001" xfId="2079"/>
    <cellStyle name="Обычный 1002" xfId="2080"/>
    <cellStyle name="Обычный 1003" xfId="2081"/>
    <cellStyle name="Обычный 1004" xfId="2082"/>
    <cellStyle name="Обычный 1005" xfId="2083"/>
    <cellStyle name="Обычный 1006" xfId="2084"/>
    <cellStyle name="Обычный 1007" xfId="2085"/>
    <cellStyle name="Обычный 1008" xfId="2086"/>
    <cellStyle name="Обычный 1009" xfId="2087"/>
    <cellStyle name="Обычный 101" xfId="1109"/>
    <cellStyle name="Обычный 1010" xfId="2088"/>
    <cellStyle name="Обычный 1011" xfId="2089"/>
    <cellStyle name="Обычный 1012" xfId="2090"/>
    <cellStyle name="Обычный 1013" xfId="2091"/>
    <cellStyle name="Обычный 1014" xfId="2092"/>
    <cellStyle name="Обычный 1015" xfId="2093"/>
    <cellStyle name="Обычный 1016" xfId="2094"/>
    <cellStyle name="Обычный 1017" xfId="2095"/>
    <cellStyle name="Обычный 1018" xfId="2096"/>
    <cellStyle name="Обычный 1019" xfId="2097"/>
    <cellStyle name="Обычный 102" xfId="1110"/>
    <cellStyle name="Обычный 1020" xfId="2098"/>
    <cellStyle name="Обычный 1021" xfId="2099"/>
    <cellStyle name="Обычный 1022" xfId="2100"/>
    <cellStyle name="Обычный 1023" xfId="2101"/>
    <cellStyle name="Обычный 1024" xfId="2102"/>
    <cellStyle name="Обычный 1025" xfId="2103"/>
    <cellStyle name="Обычный 1026" xfId="2104"/>
    <cellStyle name="Обычный 1027" xfId="2105"/>
    <cellStyle name="Обычный 1028" xfId="2106"/>
    <cellStyle name="Обычный 1029" xfId="2107"/>
    <cellStyle name="Обычный 103" xfId="1111"/>
    <cellStyle name="Обычный 1030" xfId="2108"/>
    <cellStyle name="Обычный 1031" xfId="2109"/>
    <cellStyle name="Обычный 1032" xfId="2110"/>
    <cellStyle name="Обычный 1033" xfId="2111"/>
    <cellStyle name="Обычный 1034" xfId="2112"/>
    <cellStyle name="Обычный 1035" xfId="2113"/>
    <cellStyle name="Обычный 1036" xfId="2114"/>
    <cellStyle name="Обычный 1037" xfId="2115"/>
    <cellStyle name="Обычный 1038" xfId="2116"/>
    <cellStyle name="Обычный 1039" xfId="2117"/>
    <cellStyle name="Обычный 104" xfId="1112"/>
    <cellStyle name="Обычный 1040" xfId="2118"/>
    <cellStyle name="Обычный 1041" xfId="2119"/>
    <cellStyle name="Обычный 1042" xfId="2120"/>
    <cellStyle name="Обычный 1043" xfId="2121"/>
    <cellStyle name="Обычный 1044" xfId="2122"/>
    <cellStyle name="Обычный 1045" xfId="2123"/>
    <cellStyle name="Обычный 1046" xfId="2124"/>
    <cellStyle name="Обычный 1047" xfId="2125"/>
    <cellStyle name="Обычный 1048" xfId="2126"/>
    <cellStyle name="Обычный 1049" xfId="2127"/>
    <cellStyle name="Обычный 105" xfId="1113"/>
    <cellStyle name="Обычный 1050" xfId="2128"/>
    <cellStyle name="Обычный 1051" xfId="2129"/>
    <cellStyle name="Обычный 1052" xfId="2130"/>
    <cellStyle name="Обычный 1053" xfId="2131"/>
    <cellStyle name="Обычный 1054" xfId="2132"/>
    <cellStyle name="Обычный 1055" xfId="2133"/>
    <cellStyle name="Обычный 1056" xfId="2134"/>
    <cellStyle name="Обычный 1057" xfId="2135"/>
    <cellStyle name="Обычный 1058" xfId="2136"/>
    <cellStyle name="Обычный 1059" xfId="2137"/>
    <cellStyle name="Обычный 106" xfId="1114"/>
    <cellStyle name="Обычный 1060" xfId="2138"/>
    <cellStyle name="Обычный 1061" xfId="2139"/>
    <cellStyle name="Обычный 1062" xfId="2140"/>
    <cellStyle name="Обычный 1063" xfId="2141"/>
    <cellStyle name="Обычный 1064" xfId="2142"/>
    <cellStyle name="Обычный 1065" xfId="2143"/>
    <cellStyle name="Обычный 1066" xfId="2144"/>
    <cellStyle name="Обычный 1067" xfId="2145"/>
    <cellStyle name="Обычный 1068" xfId="2146"/>
    <cellStyle name="Обычный 1069" xfId="2147"/>
    <cellStyle name="Обычный 107" xfId="1115"/>
    <cellStyle name="Обычный 1070" xfId="2148"/>
    <cellStyle name="Обычный 1071" xfId="2149"/>
    <cellStyle name="Обычный 1072" xfId="2150"/>
    <cellStyle name="Обычный 1073" xfId="2151"/>
    <cellStyle name="Обычный 1074" xfId="2152"/>
    <cellStyle name="Обычный 1075" xfId="2153"/>
    <cellStyle name="Обычный 1076" xfId="2154"/>
    <cellStyle name="Обычный 1077" xfId="2155"/>
    <cellStyle name="Обычный 1078" xfId="2156"/>
    <cellStyle name="Обычный 1079" xfId="2157"/>
    <cellStyle name="Обычный 108" xfId="1116"/>
    <cellStyle name="Обычный 1080" xfId="2158"/>
    <cellStyle name="Обычный 1081" xfId="2159"/>
    <cellStyle name="Обычный 1082" xfId="2160"/>
    <cellStyle name="Обычный 1083" xfId="2161"/>
    <cellStyle name="Обычный 1084" xfId="2162"/>
    <cellStyle name="Обычный 1085" xfId="2163"/>
    <cellStyle name="Обычный 1086" xfId="2164"/>
    <cellStyle name="Обычный 1087" xfId="2165"/>
    <cellStyle name="Обычный 1088" xfId="2166"/>
    <cellStyle name="Обычный 1089" xfId="2167"/>
    <cellStyle name="Обычный 109" xfId="800"/>
    <cellStyle name="Обычный 1090" xfId="2168"/>
    <cellStyle name="Обычный 1091" xfId="2169"/>
    <cellStyle name="Обычный 1092" xfId="2170"/>
    <cellStyle name="Обычный 1093" xfId="2171"/>
    <cellStyle name="Обычный 1094" xfId="2172"/>
    <cellStyle name="Обычный 1095" xfId="2173"/>
    <cellStyle name="Обычный 1096" xfId="2174"/>
    <cellStyle name="Обычный 1097" xfId="2175"/>
    <cellStyle name="Обычный 1098" xfId="2176"/>
    <cellStyle name="Обычный 1099" xfId="2177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7"/>
    <cellStyle name="Обычный 1100" xfId="2178"/>
    <cellStyle name="Обычный 1101" xfId="2179"/>
    <cellStyle name="Обычный 1102" xfId="2180"/>
    <cellStyle name="Обычный 1103" xfId="2181"/>
    <cellStyle name="Обычный 1104" xfId="2182"/>
    <cellStyle name="Обычный 1105" xfId="2183"/>
    <cellStyle name="Обычный 1106" xfId="2184"/>
    <cellStyle name="Обычный 1107" xfId="2185"/>
    <cellStyle name="Обычный 1108" xfId="2186"/>
    <cellStyle name="Обычный 1109" xfId="2187"/>
    <cellStyle name="Обычный 111" xfId="1118"/>
    <cellStyle name="Обычный 1110" xfId="2188"/>
    <cellStyle name="Обычный 1111" xfId="2189"/>
    <cellStyle name="Обычный 1112" xfId="2190"/>
    <cellStyle name="Обычный 1113" xfId="2191"/>
    <cellStyle name="Обычный 1114" xfId="2192"/>
    <cellStyle name="Обычный 1115" xfId="2193"/>
    <cellStyle name="Обычный 1116" xfId="2194"/>
    <cellStyle name="Обычный 1117" xfId="2195"/>
    <cellStyle name="Обычный 1118" xfId="2196"/>
    <cellStyle name="Обычный 1119" xfId="2197"/>
    <cellStyle name="Обычный 112" xfId="1119"/>
    <cellStyle name="Обычный 1120" xfId="2198"/>
    <cellStyle name="Обычный 1121" xfId="2199"/>
    <cellStyle name="Обычный 1122" xfId="2200"/>
    <cellStyle name="Обычный 1123" xfId="2201"/>
    <cellStyle name="Обычный 1124" xfId="2202"/>
    <cellStyle name="Обычный 1125" xfId="2203"/>
    <cellStyle name="Обычный 1126" xfId="2204"/>
    <cellStyle name="Обычный 1127" xfId="2205"/>
    <cellStyle name="Обычный 1128" xfId="2206"/>
    <cellStyle name="Обычный 1129" xfId="2207"/>
    <cellStyle name="Обычный 113" xfId="1120"/>
    <cellStyle name="Обычный 1130" xfId="2208"/>
    <cellStyle name="Обычный 1131" xfId="2209"/>
    <cellStyle name="Обычный 1132" xfId="2210"/>
    <cellStyle name="Обычный 1133" xfId="2211"/>
    <cellStyle name="Обычный 1134" xfId="2212"/>
    <cellStyle name="Обычный 1135" xfId="2213"/>
    <cellStyle name="Обычный 1136" xfId="2214"/>
    <cellStyle name="Обычный 1137" xfId="2215"/>
    <cellStyle name="Обычный 1138" xfId="2216"/>
    <cellStyle name="Обычный 1139" xfId="2217"/>
    <cellStyle name="Обычный 114" xfId="1121"/>
    <cellStyle name="Обычный 1140" xfId="2218"/>
    <cellStyle name="Обычный 1141" xfId="2219"/>
    <cellStyle name="Обычный 1142" xfId="2220"/>
    <cellStyle name="Обычный 1143" xfId="2221"/>
    <cellStyle name="Обычный 1144" xfId="2222"/>
    <cellStyle name="Обычный 1145" xfId="2223"/>
    <cellStyle name="Обычный 1146" xfId="2224"/>
    <cellStyle name="Обычный 1147" xfId="2225"/>
    <cellStyle name="Обычный 1148" xfId="2226"/>
    <cellStyle name="Обычный 1149" xfId="2227"/>
    <cellStyle name="Обычный 115" xfId="1122"/>
    <cellStyle name="Обычный 1150" xfId="2228"/>
    <cellStyle name="Обычный 1151" xfId="2229"/>
    <cellStyle name="Обычный 1152" xfId="2230"/>
    <cellStyle name="Обычный 1153" xfId="2231"/>
    <cellStyle name="Обычный 1154" xfId="2232"/>
    <cellStyle name="Обычный 1155" xfId="2233"/>
    <cellStyle name="Обычный 1156" xfId="2235"/>
    <cellStyle name="Обычный 1157" xfId="2236"/>
    <cellStyle name="Обычный 1158" xfId="2237"/>
    <cellStyle name="Обычный 116" xfId="1123"/>
    <cellStyle name="Обычный 117" xfId="1124"/>
    <cellStyle name="Обычный 118" xfId="1125"/>
    <cellStyle name="Обычный 119" xfId="1126"/>
    <cellStyle name="Обычный 12" xfId="804"/>
    <cellStyle name="Обычный 12 2" xfId="805"/>
    <cellStyle name="Обычный 120" xfId="1127"/>
    <cellStyle name="Обычный 121" xfId="1128"/>
    <cellStyle name="Обычный 122" xfId="1129"/>
    <cellStyle name="Обычный 123" xfId="806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7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8"/>
    <cellStyle name="Обычный 139" xfId="1144"/>
    <cellStyle name="Обычный 14" xfId="809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0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1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2"/>
    <cellStyle name="Обычный 167" xfId="1171"/>
    <cellStyle name="Обычный 168" xfId="1172"/>
    <cellStyle name="Обычный 169" xfId="1173"/>
    <cellStyle name="Обычный 17" xfId="813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4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5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6"/>
    <cellStyle name="Обычный 2 10" xfId="1563"/>
    <cellStyle name="Обычный 2 11" xfId="2247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5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6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4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5"/>
    <cellStyle name="Обычный 2 2 4 3" xfId="878"/>
    <cellStyle name="Обычный 2 2 4 4" xfId="879"/>
    <cellStyle name="Обычный 2 2 4_индекс ПРБ 19 тайл" xfId="1206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7"/>
    <cellStyle name="Обычный 2 4" xfId="891"/>
    <cellStyle name="Обычный 2 5" xfId="892"/>
    <cellStyle name="Обычный 2 6" xfId="893"/>
    <cellStyle name="Обычный 2 7" xfId="894"/>
    <cellStyle name="Обычный 2 8" xfId="1567"/>
    <cellStyle name="Обычный 2 9" xfId="1568"/>
    <cellStyle name="Обычный 2_4С- МФС Чистинное индекс пересчет" xfId="895"/>
    <cellStyle name="Обычный 2_Индекс РУ 3 №3 " xfId="2251"/>
    <cellStyle name="Обычный 20" xfId="896"/>
    <cellStyle name="Обычный 200" xfId="1208"/>
    <cellStyle name="Обычный 201" xfId="1209"/>
    <cellStyle name="Обычный 202" xfId="1210"/>
    <cellStyle name="Обычный 203" xfId="1211"/>
    <cellStyle name="Обычный 204" xfId="1212"/>
    <cellStyle name="Обычный 205" xfId="1213"/>
    <cellStyle name="Обычный 206" xfId="1214"/>
    <cellStyle name="Обычный 207" xfId="1215"/>
    <cellStyle name="Обычный 208" xfId="1216"/>
    <cellStyle name="Обычный 209" xfId="1217"/>
    <cellStyle name="Обычный 21" xfId="897"/>
    <cellStyle name="Обычный 210" xfId="1218"/>
    <cellStyle name="Обычный 211" xfId="1219"/>
    <cellStyle name="Обычный 212" xfId="1220"/>
    <cellStyle name="Обычный 213" xfId="1221"/>
    <cellStyle name="Обычный 214" xfId="1222"/>
    <cellStyle name="Обычный 215" xfId="1223"/>
    <cellStyle name="Обычный 216" xfId="1224"/>
    <cellStyle name="Обычный 217" xfId="1225"/>
    <cellStyle name="Обычный 218" xfId="1226"/>
    <cellStyle name="Обычный 219" xfId="1227"/>
    <cellStyle name="Обычный 22" xfId="898"/>
    <cellStyle name="Обычный 220" xfId="1228"/>
    <cellStyle name="Обычный 221" xfId="1229"/>
    <cellStyle name="Обычный 222" xfId="1230"/>
    <cellStyle name="Обычный 223" xfId="1231"/>
    <cellStyle name="Обычный 224" xfId="1232"/>
    <cellStyle name="Обычный 225" xfId="1233"/>
    <cellStyle name="Обычный 226" xfId="1234"/>
    <cellStyle name="Обычный 227" xfId="1235"/>
    <cellStyle name="Обычный 228" xfId="1236"/>
    <cellStyle name="Обычный 229" xfId="1237"/>
    <cellStyle name="Обычный 23" xfId="899"/>
    <cellStyle name="Обычный 230" xfId="1238"/>
    <cellStyle name="Обычный 231" xfId="1239"/>
    <cellStyle name="Обычный 232" xfId="1240"/>
    <cellStyle name="Обычный 233" xfId="1241"/>
    <cellStyle name="Обычный 234" xfId="1242"/>
    <cellStyle name="Обычный 235" xfId="1243"/>
    <cellStyle name="Обычный 236" xfId="1244"/>
    <cellStyle name="Обычный 237" xfId="1245"/>
    <cellStyle name="Обычный 238" xfId="1246"/>
    <cellStyle name="Обычный 239" xfId="1247"/>
    <cellStyle name="Обычный 24" xfId="900"/>
    <cellStyle name="Обычный 240" xfId="1248"/>
    <cellStyle name="Обычный 241" xfId="1249"/>
    <cellStyle name="Обычный 242" xfId="1250"/>
    <cellStyle name="Обычный 243" xfId="1251"/>
    <cellStyle name="Обычный 244" xfId="1252"/>
    <cellStyle name="Обычный 245" xfId="1253"/>
    <cellStyle name="Обычный 246" xfId="1254"/>
    <cellStyle name="Обычный 247" xfId="1255"/>
    <cellStyle name="Обычный 248" xfId="1256"/>
    <cellStyle name="Обычный 249" xfId="1257"/>
    <cellStyle name="Обычный 25" xfId="901"/>
    <cellStyle name="Обычный 250" xfId="1258"/>
    <cellStyle name="Обычный 251" xfId="1259"/>
    <cellStyle name="Обычный 252" xfId="1260"/>
    <cellStyle name="Обычный 253" xfId="1261"/>
    <cellStyle name="Обычный 254" xfId="1262"/>
    <cellStyle name="Обычный 255" xfId="1263"/>
    <cellStyle name="Обычный 256" xfId="1264"/>
    <cellStyle name="Обычный 257" xfId="1265"/>
    <cellStyle name="Обычный 258" xfId="1266"/>
    <cellStyle name="Обычный 259" xfId="1267"/>
    <cellStyle name="Обычный 26" xfId="902"/>
    <cellStyle name="Обычный 260" xfId="1268"/>
    <cellStyle name="Обычный 261" xfId="1269"/>
    <cellStyle name="Обычный 262" xfId="1270"/>
    <cellStyle name="Обычный 263" xfId="1271"/>
    <cellStyle name="Обычный 264" xfId="1272"/>
    <cellStyle name="Обычный 265" xfId="1273"/>
    <cellStyle name="Обычный 266" xfId="1274"/>
    <cellStyle name="Обычный 267" xfId="1275"/>
    <cellStyle name="Обычный 268" xfId="1276"/>
    <cellStyle name="Обычный 269" xfId="1277"/>
    <cellStyle name="Обычный 27" xfId="903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904"/>
    <cellStyle name="Обычный 280" xfId="1288"/>
    <cellStyle name="Обычный 281" xfId="1289"/>
    <cellStyle name="Обычный 282" xfId="1290"/>
    <cellStyle name="Обычный 283" xfId="1291"/>
    <cellStyle name="Обычный 284" xfId="1292"/>
    <cellStyle name="Обычный 285" xfId="1293"/>
    <cellStyle name="Обычный 286" xfId="1294"/>
    <cellStyle name="Обычный 287" xfId="1295"/>
    <cellStyle name="Обычный 288" xfId="1296"/>
    <cellStyle name="Обычный 289" xfId="1297"/>
    <cellStyle name="Обычный 29" xfId="905"/>
    <cellStyle name="Обычный 290" xfId="1298"/>
    <cellStyle name="Обычный 291" xfId="1299"/>
    <cellStyle name="Обычный 292" xfId="1300"/>
    <cellStyle name="Обычный 293" xfId="1301"/>
    <cellStyle name="Обычный 294" xfId="1302"/>
    <cellStyle name="Обычный 295" xfId="1303"/>
    <cellStyle name="Обычный 296" xfId="1304"/>
    <cellStyle name="Обычный 297" xfId="1305"/>
    <cellStyle name="Обычный 298" xfId="1306"/>
    <cellStyle name="Обычный 299" xfId="1307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8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09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0"/>
    <cellStyle name="Обычный 301" xfId="1311"/>
    <cellStyle name="Обычный 302" xfId="1312"/>
    <cellStyle name="Обычный 303" xfId="1313"/>
    <cellStyle name="Обычный 304" xfId="1314"/>
    <cellStyle name="Обычный 305" xfId="1315"/>
    <cellStyle name="Обычный 306" xfId="1316"/>
    <cellStyle name="Обычный 307" xfId="1317"/>
    <cellStyle name="Обычный 308" xfId="1318"/>
    <cellStyle name="Обычный 309" xfId="1319"/>
    <cellStyle name="Обычный 31" xfId="935"/>
    <cellStyle name="Обычный 310" xfId="1320"/>
    <cellStyle name="Обычный 311" xfId="1321"/>
    <cellStyle name="Обычный 312" xfId="1322"/>
    <cellStyle name="Обычный 313" xfId="1323"/>
    <cellStyle name="Обычный 314" xfId="1324"/>
    <cellStyle name="Обычный 315" xfId="1325"/>
    <cellStyle name="Обычный 316" xfId="1326"/>
    <cellStyle name="Обычный 317" xfId="1327"/>
    <cellStyle name="Обычный 318" xfId="1328"/>
    <cellStyle name="Обычный 319" xfId="1329"/>
    <cellStyle name="Обычный 32" xfId="936"/>
    <cellStyle name="Обычный 320" xfId="1330"/>
    <cellStyle name="Обычный 321" xfId="1331"/>
    <cellStyle name="Обычный 322" xfId="1332"/>
    <cellStyle name="Обычный 323" xfId="1333"/>
    <cellStyle name="Обычный 324" xfId="1334"/>
    <cellStyle name="Обычный 325" xfId="1335"/>
    <cellStyle name="Обычный 326" xfId="1336"/>
    <cellStyle name="Обычный 327" xfId="1337"/>
    <cellStyle name="Обычный 328" xfId="1338"/>
    <cellStyle name="Обычный 329" xfId="1339"/>
    <cellStyle name="Обычный 33" xfId="1340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 2" xfId="2253"/>
    <cellStyle name="Обычный 34 3" xfId="2254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7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38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39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6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7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48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49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0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1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2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569"/>
    <cellStyle name="Обычный 495" xfId="1570"/>
    <cellStyle name="Обычный 496" xfId="1571"/>
    <cellStyle name="Обычный 497" xfId="1572"/>
    <cellStyle name="Обычный 498" xfId="1573"/>
    <cellStyle name="Обычный 499" xfId="1574"/>
    <cellStyle name="Обычный 5" xfId="953"/>
    <cellStyle name="Обычный 50" xfId="954"/>
    <cellStyle name="Обычный 500" xfId="1575"/>
    <cellStyle name="Обычный 501" xfId="1576"/>
    <cellStyle name="Обычный 502" xfId="1577"/>
    <cellStyle name="Обычный 503" xfId="1578"/>
    <cellStyle name="Обычный 504" xfId="1579"/>
    <cellStyle name="Обычный 505" xfId="1580"/>
    <cellStyle name="Обычный 506" xfId="1581"/>
    <cellStyle name="Обычный 507" xfId="1582"/>
    <cellStyle name="Обычный 508" xfId="1583"/>
    <cellStyle name="Обычный 509" xfId="1584"/>
    <cellStyle name="Обычный 51" xfId="1510"/>
    <cellStyle name="Обычный 510" xfId="1585"/>
    <cellStyle name="Обычный 511" xfId="1586"/>
    <cellStyle name="Обычный 512" xfId="1587"/>
    <cellStyle name="Обычный 513" xfId="1588"/>
    <cellStyle name="Обычный 514" xfId="1589"/>
    <cellStyle name="Обычный 515" xfId="1590"/>
    <cellStyle name="Обычный 516" xfId="1591"/>
    <cellStyle name="Обычный 517" xfId="1592"/>
    <cellStyle name="Обычный 518" xfId="1593"/>
    <cellStyle name="Обычный 519" xfId="1594"/>
    <cellStyle name="Обычный 52" xfId="1511"/>
    <cellStyle name="Обычный 520" xfId="1595"/>
    <cellStyle name="Обычный 521" xfId="1596"/>
    <cellStyle name="Обычный 522" xfId="1597"/>
    <cellStyle name="Обычный 523" xfId="1598"/>
    <cellStyle name="Обычный 524" xfId="1599"/>
    <cellStyle name="Обычный 525" xfId="1600"/>
    <cellStyle name="Обычный 526" xfId="1601"/>
    <cellStyle name="Обычный 527" xfId="1602"/>
    <cellStyle name="Обычный 528" xfId="1603"/>
    <cellStyle name="Обычный 529" xfId="1604"/>
    <cellStyle name="Обычный 53" xfId="1512"/>
    <cellStyle name="Обычный 530" xfId="1605"/>
    <cellStyle name="Обычный 531" xfId="1606"/>
    <cellStyle name="Обычный 532" xfId="1607"/>
    <cellStyle name="Обычный 533" xfId="1608"/>
    <cellStyle name="Обычный 534" xfId="1609"/>
    <cellStyle name="Обычный 535" xfId="1610"/>
    <cellStyle name="Обычный 536" xfId="1611"/>
    <cellStyle name="Обычный 537" xfId="1612"/>
    <cellStyle name="Обычный 538" xfId="1613"/>
    <cellStyle name="Обычный 539" xfId="1614"/>
    <cellStyle name="Обычный 54" xfId="1513"/>
    <cellStyle name="Обычный 540" xfId="1615"/>
    <cellStyle name="Обычный 541" xfId="1616"/>
    <cellStyle name="Обычный 542" xfId="1617"/>
    <cellStyle name="Обычный 543" xfId="1618"/>
    <cellStyle name="Обычный 544" xfId="1619"/>
    <cellStyle name="Обычный 545" xfId="1620"/>
    <cellStyle name="Обычный 546" xfId="1621"/>
    <cellStyle name="Обычный 547" xfId="1622"/>
    <cellStyle name="Обычный 548" xfId="1623"/>
    <cellStyle name="Обычный 549" xfId="1624"/>
    <cellStyle name="Обычный 55" xfId="955"/>
    <cellStyle name="Обычный 550" xfId="1625"/>
    <cellStyle name="Обычный 551" xfId="1626"/>
    <cellStyle name="Обычный 552" xfId="1627"/>
    <cellStyle name="Обычный 553" xfId="1628"/>
    <cellStyle name="Обычный 554" xfId="1629"/>
    <cellStyle name="Обычный 555" xfId="1630"/>
    <cellStyle name="Обычный 556" xfId="1631"/>
    <cellStyle name="Обычный 557" xfId="1632"/>
    <cellStyle name="Обычный 558" xfId="1633"/>
    <cellStyle name="Обычный 559" xfId="1634"/>
    <cellStyle name="Обычный 56" xfId="1514"/>
    <cellStyle name="Обычный 560" xfId="1635"/>
    <cellStyle name="Обычный 561" xfId="1636"/>
    <cellStyle name="Обычный 562" xfId="1637"/>
    <cellStyle name="Обычный 563" xfId="1638"/>
    <cellStyle name="Обычный 564" xfId="1639"/>
    <cellStyle name="Обычный 565" xfId="1640"/>
    <cellStyle name="Обычный 566" xfId="1641"/>
    <cellStyle name="Обычный 567" xfId="1642"/>
    <cellStyle name="Обычный 568" xfId="1643"/>
    <cellStyle name="Обычный 569" xfId="1644"/>
    <cellStyle name="Обычный 57" xfId="1515"/>
    <cellStyle name="Обычный 570" xfId="1645"/>
    <cellStyle name="Обычный 571" xfId="1646"/>
    <cellStyle name="Обычный 572" xfId="1647"/>
    <cellStyle name="Обычный 573" xfId="1648"/>
    <cellStyle name="Обычный 574" xfId="1649"/>
    <cellStyle name="Обычный 575" xfId="1650"/>
    <cellStyle name="Обычный 576" xfId="1651"/>
    <cellStyle name="Обычный 577" xfId="1652"/>
    <cellStyle name="Обычный 578" xfId="1656"/>
    <cellStyle name="Обычный 579" xfId="1657"/>
    <cellStyle name="Обычный 58" xfId="1516"/>
    <cellStyle name="Обычный 580" xfId="1658"/>
    <cellStyle name="Обычный 581" xfId="1659"/>
    <cellStyle name="Обычный 582" xfId="1660"/>
    <cellStyle name="Обычный 583" xfId="1661"/>
    <cellStyle name="Обычный 584" xfId="1662"/>
    <cellStyle name="Обычный 585" xfId="1663"/>
    <cellStyle name="Обычный 586" xfId="1664"/>
    <cellStyle name="Обычный 587" xfId="1665"/>
    <cellStyle name="Обычный 588" xfId="1666"/>
    <cellStyle name="Обычный 589" xfId="1667"/>
    <cellStyle name="Обычный 59" xfId="1085"/>
    <cellStyle name="Обычный 59 2" xfId="1086"/>
    <cellStyle name="Обычный 590" xfId="1668"/>
    <cellStyle name="Обычный 591" xfId="1669"/>
    <cellStyle name="Обычный 592" xfId="1670"/>
    <cellStyle name="Обычный 593" xfId="1671"/>
    <cellStyle name="Обычный 594" xfId="1672"/>
    <cellStyle name="Обычный 595" xfId="1673"/>
    <cellStyle name="Обычный 596" xfId="1674"/>
    <cellStyle name="Обычный 597" xfId="1675"/>
    <cellStyle name="Обычный 598" xfId="1676"/>
    <cellStyle name="Обычный 599" xfId="1677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7"/>
    <cellStyle name="Обычный 600" xfId="1678"/>
    <cellStyle name="Обычный 601" xfId="1679"/>
    <cellStyle name="Обычный 602" xfId="1680"/>
    <cellStyle name="Обычный 603" xfId="1681"/>
    <cellStyle name="Обычный 604" xfId="1682"/>
    <cellStyle name="Обычный 605" xfId="1683"/>
    <cellStyle name="Обычный 606" xfId="1684"/>
    <cellStyle name="Обычный 607" xfId="1685"/>
    <cellStyle name="Обычный 608" xfId="1686"/>
    <cellStyle name="Обычный 609" xfId="1687"/>
    <cellStyle name="Обычный 61" xfId="963"/>
    <cellStyle name="Обычный 610" xfId="1688"/>
    <cellStyle name="Обычный 611" xfId="1689"/>
    <cellStyle name="Обычный 612" xfId="1690"/>
    <cellStyle name="Обычный 613" xfId="1691"/>
    <cellStyle name="Обычный 614" xfId="1692"/>
    <cellStyle name="Обычный 615" xfId="1693"/>
    <cellStyle name="Обычный 616" xfId="1694"/>
    <cellStyle name="Обычный 617" xfId="1695"/>
    <cellStyle name="Обычный 618" xfId="1696"/>
    <cellStyle name="Обычный 619" xfId="1697"/>
    <cellStyle name="Обычный 62" xfId="1518"/>
    <cellStyle name="Обычный 620" xfId="1698"/>
    <cellStyle name="Обычный 621" xfId="1699"/>
    <cellStyle name="Обычный 622" xfId="1700"/>
    <cellStyle name="Обычный 623" xfId="1701"/>
    <cellStyle name="Обычный 624" xfId="1702"/>
    <cellStyle name="Обычный 625" xfId="1703"/>
    <cellStyle name="Обычный 626" xfId="1704"/>
    <cellStyle name="Обычный 627" xfId="1705"/>
    <cellStyle name="Обычный 628" xfId="1706"/>
    <cellStyle name="Обычный 629" xfId="1707"/>
    <cellStyle name="Обычный 63" xfId="1519"/>
    <cellStyle name="Обычный 630" xfId="1708"/>
    <cellStyle name="Обычный 631" xfId="1709"/>
    <cellStyle name="Обычный 632" xfId="1710"/>
    <cellStyle name="Обычный 633" xfId="1711"/>
    <cellStyle name="Обычный 634" xfId="1712"/>
    <cellStyle name="Обычный 635" xfId="1713"/>
    <cellStyle name="Обычный 636" xfId="1714"/>
    <cellStyle name="Обычный 637" xfId="1715"/>
    <cellStyle name="Обычный 638" xfId="1716"/>
    <cellStyle name="Обычный 639" xfId="1717"/>
    <cellStyle name="Обычный 64" xfId="1520"/>
    <cellStyle name="Обычный 640" xfId="1718"/>
    <cellStyle name="Обычный 641" xfId="1719"/>
    <cellStyle name="Обычный 642" xfId="1720"/>
    <cellStyle name="Обычный 643" xfId="1721"/>
    <cellStyle name="Обычный 644" xfId="1722"/>
    <cellStyle name="Обычный 645" xfId="1723"/>
    <cellStyle name="Обычный 646" xfId="1724"/>
    <cellStyle name="Обычный 647" xfId="1725"/>
    <cellStyle name="Обычный 648" xfId="1726"/>
    <cellStyle name="Обычный 649" xfId="1727"/>
    <cellStyle name="Обычный 65" xfId="1521"/>
    <cellStyle name="Обычный 650" xfId="1728"/>
    <cellStyle name="Обычный 651" xfId="1729"/>
    <cellStyle name="Обычный 652" xfId="1730"/>
    <cellStyle name="Обычный 653" xfId="1731"/>
    <cellStyle name="Обычный 654" xfId="1732"/>
    <cellStyle name="Обычный 655" xfId="1733"/>
    <cellStyle name="Обычный 656" xfId="1734"/>
    <cellStyle name="Обычный 657" xfId="1735"/>
    <cellStyle name="Обычный 658" xfId="1736"/>
    <cellStyle name="Обычный 659" xfId="1737"/>
    <cellStyle name="Обычный 66" xfId="1522"/>
    <cellStyle name="Обычный 660" xfId="1738"/>
    <cellStyle name="Обычный 661" xfId="1739"/>
    <cellStyle name="Обычный 662" xfId="1740"/>
    <cellStyle name="Обычный 663" xfId="1741"/>
    <cellStyle name="Обычный 664" xfId="1742"/>
    <cellStyle name="Обычный 665" xfId="1743"/>
    <cellStyle name="Обычный 666" xfId="1744"/>
    <cellStyle name="Обычный 667" xfId="1745"/>
    <cellStyle name="Обычный 668" xfId="1746"/>
    <cellStyle name="Обычный 669" xfId="1747"/>
    <cellStyle name="Обычный 67" xfId="1523"/>
    <cellStyle name="Обычный 670" xfId="1748"/>
    <cellStyle name="Обычный 671" xfId="1749"/>
    <cellStyle name="Обычный 672" xfId="1750"/>
    <cellStyle name="Обычный 673" xfId="1751"/>
    <cellStyle name="Обычный 674" xfId="1752"/>
    <cellStyle name="Обычный 675" xfId="1753"/>
    <cellStyle name="Обычный 676" xfId="1754"/>
    <cellStyle name="Обычный 677" xfId="1755"/>
    <cellStyle name="Обычный 678" xfId="1756"/>
    <cellStyle name="Обычный 679" xfId="1757"/>
    <cellStyle name="Обычный 68" xfId="1524"/>
    <cellStyle name="Обычный 680" xfId="1758"/>
    <cellStyle name="Обычный 681" xfId="1759"/>
    <cellStyle name="Обычный 682" xfId="1760"/>
    <cellStyle name="Обычный 683" xfId="1761"/>
    <cellStyle name="Обычный 684" xfId="1762"/>
    <cellStyle name="Обычный 685" xfId="1763"/>
    <cellStyle name="Обычный 686" xfId="1764"/>
    <cellStyle name="Обычный 687" xfId="1765"/>
    <cellStyle name="Обычный 688" xfId="1766"/>
    <cellStyle name="Обычный 689" xfId="1767"/>
    <cellStyle name="Обычный 69" xfId="1525"/>
    <cellStyle name="Обычный 690" xfId="1768"/>
    <cellStyle name="Обычный 691" xfId="1769"/>
    <cellStyle name="Обычный 692" xfId="1770"/>
    <cellStyle name="Обычный 693" xfId="1771"/>
    <cellStyle name="Обычный 694" xfId="1772"/>
    <cellStyle name="Обычный 695" xfId="1773"/>
    <cellStyle name="Обычный 696" xfId="1774"/>
    <cellStyle name="Обычный 697" xfId="1775"/>
    <cellStyle name="Обычный 698" xfId="1776"/>
    <cellStyle name="Обычный 699" xfId="1777"/>
    <cellStyle name="Обычный 7" xfId="964"/>
    <cellStyle name="Обычный 70" xfId="1526"/>
    <cellStyle name="Обычный 700" xfId="1778"/>
    <cellStyle name="Обычный 701" xfId="1779"/>
    <cellStyle name="Обычный 702" xfId="1780"/>
    <cellStyle name="Обычный 703" xfId="1781"/>
    <cellStyle name="Обычный 704" xfId="1782"/>
    <cellStyle name="Обычный 705" xfId="1783"/>
    <cellStyle name="Обычный 706" xfId="1784"/>
    <cellStyle name="Обычный 707" xfId="1785"/>
    <cellStyle name="Обычный 708" xfId="1786"/>
    <cellStyle name="Обычный 709" xfId="1787"/>
    <cellStyle name="Обычный 71" xfId="1527"/>
    <cellStyle name="Обычный 710" xfId="1788"/>
    <cellStyle name="Обычный 711" xfId="1789"/>
    <cellStyle name="Обычный 712" xfId="1790"/>
    <cellStyle name="Обычный 713" xfId="1791"/>
    <cellStyle name="Обычный 714" xfId="1792"/>
    <cellStyle name="Обычный 715" xfId="1793"/>
    <cellStyle name="Обычный 716" xfId="1794"/>
    <cellStyle name="Обычный 717" xfId="1795"/>
    <cellStyle name="Обычный 718" xfId="1796"/>
    <cellStyle name="Обычный 719" xfId="1797"/>
    <cellStyle name="Обычный 72" xfId="1528"/>
    <cellStyle name="Обычный 720" xfId="1798"/>
    <cellStyle name="Обычный 721" xfId="1799"/>
    <cellStyle name="Обычный 722" xfId="1800"/>
    <cellStyle name="Обычный 723" xfId="1801"/>
    <cellStyle name="Обычный 724" xfId="1802"/>
    <cellStyle name="Обычный 725" xfId="1803"/>
    <cellStyle name="Обычный 726" xfId="1804"/>
    <cellStyle name="Обычный 727" xfId="1805"/>
    <cellStyle name="Обычный 728" xfId="1806"/>
    <cellStyle name="Обычный 729" xfId="1807"/>
    <cellStyle name="Обычный 73" xfId="1529"/>
    <cellStyle name="Обычный 730" xfId="1808"/>
    <cellStyle name="Обычный 731" xfId="1809"/>
    <cellStyle name="Обычный 732" xfId="1810"/>
    <cellStyle name="Обычный 733" xfId="1811"/>
    <cellStyle name="Обычный 734" xfId="1812"/>
    <cellStyle name="Обычный 735" xfId="1813"/>
    <cellStyle name="Обычный 736" xfId="1814"/>
    <cellStyle name="Обычный 737" xfId="1815"/>
    <cellStyle name="Обычный 738" xfId="1816"/>
    <cellStyle name="Обычный 739" xfId="1817"/>
    <cellStyle name="Обычный 74" xfId="1530"/>
    <cellStyle name="Обычный 740" xfId="1818"/>
    <cellStyle name="Обычный 741" xfId="1819"/>
    <cellStyle name="Обычный 742" xfId="1820"/>
    <cellStyle name="Обычный 743" xfId="1821"/>
    <cellStyle name="Обычный 744" xfId="1822"/>
    <cellStyle name="Обычный 745" xfId="1823"/>
    <cellStyle name="Обычный 746" xfId="1824"/>
    <cellStyle name="Обычный 747" xfId="1825"/>
    <cellStyle name="Обычный 748" xfId="1826"/>
    <cellStyle name="Обычный 749" xfId="1827"/>
    <cellStyle name="Обычный 75" xfId="1531"/>
    <cellStyle name="Обычный 750" xfId="1828"/>
    <cellStyle name="Обычный 751" xfId="1829"/>
    <cellStyle name="Обычный 752" xfId="1830"/>
    <cellStyle name="Обычный 753" xfId="1831"/>
    <cellStyle name="Обычный 754" xfId="1832"/>
    <cellStyle name="Обычный 755" xfId="1833"/>
    <cellStyle name="Обычный 756" xfId="1834"/>
    <cellStyle name="Обычный 757" xfId="1835"/>
    <cellStyle name="Обычный 758" xfId="1836"/>
    <cellStyle name="Обычный 759" xfId="1837"/>
    <cellStyle name="Обычный 76" xfId="1532"/>
    <cellStyle name="Обычный 760" xfId="1838"/>
    <cellStyle name="Обычный 761" xfId="1839"/>
    <cellStyle name="Обычный 762" xfId="1840"/>
    <cellStyle name="Обычный 763" xfId="1841"/>
    <cellStyle name="Обычный 764" xfId="1842"/>
    <cellStyle name="Обычный 765" xfId="1843"/>
    <cellStyle name="Обычный 766" xfId="1844"/>
    <cellStyle name="Обычный 767" xfId="1845"/>
    <cellStyle name="Обычный 768" xfId="1846"/>
    <cellStyle name="Обычный 769" xfId="1847"/>
    <cellStyle name="Обычный 77" xfId="1533"/>
    <cellStyle name="Обычный 770" xfId="1848"/>
    <cellStyle name="Обычный 771" xfId="1849"/>
    <cellStyle name="Обычный 772" xfId="1850"/>
    <cellStyle name="Обычный 773" xfId="1851"/>
    <cellStyle name="Обычный 774" xfId="1852"/>
    <cellStyle name="Обычный 775" xfId="1853"/>
    <cellStyle name="Обычный 776" xfId="1854"/>
    <cellStyle name="Обычный 777" xfId="1855"/>
    <cellStyle name="Обычный 778" xfId="1856"/>
    <cellStyle name="Обычный 779" xfId="1857"/>
    <cellStyle name="Обычный 78" xfId="1534"/>
    <cellStyle name="Обычный 780" xfId="1858"/>
    <cellStyle name="Обычный 781" xfId="1859"/>
    <cellStyle name="Обычный 782" xfId="1860"/>
    <cellStyle name="Обычный 783" xfId="1861"/>
    <cellStyle name="Обычный 784" xfId="1862"/>
    <cellStyle name="Обычный 785" xfId="1863"/>
    <cellStyle name="Обычный 786" xfId="1864"/>
    <cellStyle name="Обычный 787" xfId="1865"/>
    <cellStyle name="Обычный 788" xfId="1866"/>
    <cellStyle name="Обычный 789" xfId="1867"/>
    <cellStyle name="Обычный 79" xfId="1535"/>
    <cellStyle name="Обычный 790" xfId="1868"/>
    <cellStyle name="Обычный 791" xfId="1869"/>
    <cellStyle name="Обычный 792" xfId="1870"/>
    <cellStyle name="Обычный 793" xfId="1871"/>
    <cellStyle name="Обычный 794" xfId="1872"/>
    <cellStyle name="Обычный 795" xfId="1873"/>
    <cellStyle name="Обычный 796" xfId="1874"/>
    <cellStyle name="Обычный 797" xfId="1875"/>
    <cellStyle name="Обычный 798" xfId="1876"/>
    <cellStyle name="Обычный 799" xfId="1877"/>
    <cellStyle name="Обычный 8" xfId="965"/>
    <cellStyle name="Обычный 80" xfId="1536"/>
    <cellStyle name="Обычный 800" xfId="1878"/>
    <cellStyle name="Обычный 801" xfId="1879"/>
    <cellStyle name="Обычный 802" xfId="1880"/>
    <cellStyle name="Обычный 803" xfId="1881"/>
    <cellStyle name="Обычный 804" xfId="1882"/>
    <cellStyle name="Обычный 805" xfId="1883"/>
    <cellStyle name="Обычный 806" xfId="1884"/>
    <cellStyle name="Обычный 807" xfId="1885"/>
    <cellStyle name="Обычный 808" xfId="1886"/>
    <cellStyle name="Обычный 809" xfId="1887"/>
    <cellStyle name="Обычный 81" xfId="1537"/>
    <cellStyle name="Обычный 810" xfId="1888"/>
    <cellStyle name="Обычный 811" xfId="1889"/>
    <cellStyle name="Обычный 812" xfId="1890"/>
    <cellStyle name="Обычный 813" xfId="1891"/>
    <cellStyle name="Обычный 814" xfId="1892"/>
    <cellStyle name="Обычный 815" xfId="1893"/>
    <cellStyle name="Обычный 816" xfId="1894"/>
    <cellStyle name="Обычный 817" xfId="1895"/>
    <cellStyle name="Обычный 818" xfId="1896"/>
    <cellStyle name="Обычный 819" xfId="1897"/>
    <cellStyle name="Обычный 82" xfId="1538"/>
    <cellStyle name="Обычный 820" xfId="1898"/>
    <cellStyle name="Обычный 821" xfId="1899"/>
    <cellStyle name="Обычный 822" xfId="1900"/>
    <cellStyle name="Обычный 823" xfId="1901"/>
    <cellStyle name="Обычный 824" xfId="1902"/>
    <cellStyle name="Обычный 825" xfId="1903"/>
    <cellStyle name="Обычный 826" xfId="1904"/>
    <cellStyle name="Обычный 827" xfId="1905"/>
    <cellStyle name="Обычный 828" xfId="1906"/>
    <cellStyle name="Обычный 829" xfId="1907"/>
    <cellStyle name="Обычный 83" xfId="1539"/>
    <cellStyle name="Обычный 830" xfId="1908"/>
    <cellStyle name="Обычный 831" xfId="1909"/>
    <cellStyle name="Обычный 832" xfId="1910"/>
    <cellStyle name="Обычный 833" xfId="1911"/>
    <cellStyle name="Обычный 834" xfId="1912"/>
    <cellStyle name="Обычный 835" xfId="1913"/>
    <cellStyle name="Обычный 836" xfId="1914"/>
    <cellStyle name="Обычный 837" xfId="1915"/>
    <cellStyle name="Обычный 838" xfId="1916"/>
    <cellStyle name="Обычный 839" xfId="1917"/>
    <cellStyle name="Обычный 84" xfId="1540"/>
    <cellStyle name="Обычный 840" xfId="1918"/>
    <cellStyle name="Обычный 841" xfId="1919"/>
    <cellStyle name="Обычный 842" xfId="1920"/>
    <cellStyle name="Обычный 843" xfId="1921"/>
    <cellStyle name="Обычный 844" xfId="1922"/>
    <cellStyle name="Обычный 845" xfId="1923"/>
    <cellStyle name="Обычный 846" xfId="1924"/>
    <cellStyle name="Обычный 847" xfId="1925"/>
    <cellStyle name="Обычный 848" xfId="1926"/>
    <cellStyle name="Обычный 849" xfId="1927"/>
    <cellStyle name="Обычный 85" xfId="1541"/>
    <cellStyle name="Обычный 850" xfId="1928"/>
    <cellStyle name="Обычный 851" xfId="1929"/>
    <cellStyle name="Обычный 852" xfId="1930"/>
    <cellStyle name="Обычный 853" xfId="1931"/>
    <cellStyle name="Обычный 854" xfId="1932"/>
    <cellStyle name="Обычный 855" xfId="1933"/>
    <cellStyle name="Обычный 856" xfId="1934"/>
    <cellStyle name="Обычный 857" xfId="1935"/>
    <cellStyle name="Обычный 858" xfId="1936"/>
    <cellStyle name="Обычный 859" xfId="1937"/>
    <cellStyle name="Обычный 86" xfId="1542"/>
    <cellStyle name="Обычный 860" xfId="1938"/>
    <cellStyle name="Обычный 861" xfId="1939"/>
    <cellStyle name="Обычный 862" xfId="1940"/>
    <cellStyle name="Обычный 863" xfId="1941"/>
    <cellStyle name="Обычный 864" xfId="1942"/>
    <cellStyle name="Обычный 865" xfId="1943"/>
    <cellStyle name="Обычный 866" xfId="1944"/>
    <cellStyle name="Обычный 867" xfId="1945"/>
    <cellStyle name="Обычный 868" xfId="1946"/>
    <cellStyle name="Обычный 869" xfId="1947"/>
    <cellStyle name="Обычный 87" xfId="1543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544"/>
    <cellStyle name="Обычный 880" xfId="1958"/>
    <cellStyle name="Обычный 881" xfId="1959"/>
    <cellStyle name="Обычный 882" xfId="1960"/>
    <cellStyle name="Обычный 883" xfId="1961"/>
    <cellStyle name="Обычный 884" xfId="1962"/>
    <cellStyle name="Обычный 885" xfId="1963"/>
    <cellStyle name="Обычный 886" xfId="1964"/>
    <cellStyle name="Обычный 887" xfId="1965"/>
    <cellStyle name="Обычный 888" xfId="1966"/>
    <cellStyle name="Обычный 889" xfId="1967"/>
    <cellStyle name="Обычный 89" xfId="1545"/>
    <cellStyle name="Обычный 890" xfId="1968"/>
    <cellStyle name="Обычный 891" xfId="1969"/>
    <cellStyle name="Обычный 892" xfId="1970"/>
    <cellStyle name="Обычный 893" xfId="1971"/>
    <cellStyle name="Обычный 894" xfId="1972"/>
    <cellStyle name="Обычный 895" xfId="1973"/>
    <cellStyle name="Обычный 896" xfId="1974"/>
    <cellStyle name="Обычный 897" xfId="1975"/>
    <cellStyle name="Обычный 898" xfId="1976"/>
    <cellStyle name="Обычный 899" xfId="197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6"/>
    <cellStyle name="Обычный 900" xfId="1978"/>
    <cellStyle name="Обычный 901" xfId="1979"/>
    <cellStyle name="Обычный 902" xfId="1980"/>
    <cellStyle name="Обычный 903" xfId="1981"/>
    <cellStyle name="Обычный 904" xfId="1982"/>
    <cellStyle name="Обычный 905" xfId="1983"/>
    <cellStyle name="Обычный 906" xfId="1984"/>
    <cellStyle name="Обычный 907" xfId="1985"/>
    <cellStyle name="Обычный 908" xfId="1986"/>
    <cellStyle name="Обычный 909" xfId="1987"/>
    <cellStyle name="Обычный 91" xfId="1547"/>
    <cellStyle name="Обычный 910" xfId="1988"/>
    <cellStyle name="Обычный 911" xfId="1989"/>
    <cellStyle name="Обычный 912" xfId="1990"/>
    <cellStyle name="Обычный 913" xfId="1991"/>
    <cellStyle name="Обычный 914" xfId="1992"/>
    <cellStyle name="Обычный 915" xfId="1993"/>
    <cellStyle name="Обычный 916" xfId="1994"/>
    <cellStyle name="Обычный 917" xfId="1995"/>
    <cellStyle name="Обычный 918" xfId="1996"/>
    <cellStyle name="Обычный 919" xfId="1997"/>
    <cellStyle name="Обычный 92" xfId="1548"/>
    <cellStyle name="Обычный 920" xfId="1998"/>
    <cellStyle name="Обычный 921" xfId="1999"/>
    <cellStyle name="Обычный 922" xfId="2000"/>
    <cellStyle name="Обычный 923" xfId="2001"/>
    <cellStyle name="Обычный 924" xfId="2002"/>
    <cellStyle name="Обычный 925" xfId="2003"/>
    <cellStyle name="Обычный 926" xfId="2004"/>
    <cellStyle name="Обычный 927" xfId="2005"/>
    <cellStyle name="Обычный 928" xfId="2006"/>
    <cellStyle name="Обычный 929" xfId="2007"/>
    <cellStyle name="Обычный 93" xfId="1549"/>
    <cellStyle name="Обычный 930" xfId="2008"/>
    <cellStyle name="Обычный 931" xfId="2009"/>
    <cellStyle name="Обычный 932" xfId="2010"/>
    <cellStyle name="Обычный 933" xfId="2011"/>
    <cellStyle name="Обычный 934" xfId="2012"/>
    <cellStyle name="Обычный 935" xfId="2013"/>
    <cellStyle name="Обычный 936" xfId="2014"/>
    <cellStyle name="Обычный 937" xfId="2015"/>
    <cellStyle name="Обычный 938" xfId="2016"/>
    <cellStyle name="Обычный 939" xfId="2017"/>
    <cellStyle name="Обычный 94" xfId="1550"/>
    <cellStyle name="Обычный 940" xfId="2018"/>
    <cellStyle name="Обычный 941" xfId="2019"/>
    <cellStyle name="Обычный 942" xfId="2020"/>
    <cellStyle name="Обычный 943" xfId="2021"/>
    <cellStyle name="Обычный 944" xfId="2022"/>
    <cellStyle name="Обычный 945" xfId="2023"/>
    <cellStyle name="Обычный 946" xfId="2024"/>
    <cellStyle name="Обычный 947" xfId="2025"/>
    <cellStyle name="Обычный 948" xfId="2026"/>
    <cellStyle name="Обычный 949" xfId="2027"/>
    <cellStyle name="Обычный 95" xfId="1551"/>
    <cellStyle name="Обычный 950" xfId="2028"/>
    <cellStyle name="Обычный 951" xfId="2029"/>
    <cellStyle name="Обычный 952" xfId="2030"/>
    <cellStyle name="Обычный 953" xfId="2031"/>
    <cellStyle name="Обычный 954" xfId="2032"/>
    <cellStyle name="Обычный 955" xfId="2033"/>
    <cellStyle name="Обычный 956" xfId="2034"/>
    <cellStyle name="Обычный 957" xfId="2035"/>
    <cellStyle name="Обычный 958" xfId="2036"/>
    <cellStyle name="Обычный 959" xfId="2037"/>
    <cellStyle name="Обычный 96" xfId="1552"/>
    <cellStyle name="Обычный 960" xfId="2038"/>
    <cellStyle name="Обычный 961" xfId="2039"/>
    <cellStyle name="Обычный 962" xfId="2040"/>
    <cellStyle name="Обычный 963" xfId="2041"/>
    <cellStyle name="Обычный 964" xfId="2042"/>
    <cellStyle name="Обычный 965" xfId="2043"/>
    <cellStyle name="Обычный 966" xfId="2044"/>
    <cellStyle name="Обычный 967" xfId="2045"/>
    <cellStyle name="Обычный 968" xfId="2046"/>
    <cellStyle name="Обычный 969" xfId="2047"/>
    <cellStyle name="Обычный 97" xfId="1553"/>
    <cellStyle name="Обычный 970" xfId="2048"/>
    <cellStyle name="Обычный 971" xfId="2049"/>
    <cellStyle name="Обычный 972" xfId="2050"/>
    <cellStyle name="Обычный 973" xfId="2051"/>
    <cellStyle name="Обычный 974" xfId="2052"/>
    <cellStyle name="Обычный 975" xfId="2053"/>
    <cellStyle name="Обычный 976" xfId="2054"/>
    <cellStyle name="Обычный 977" xfId="2055"/>
    <cellStyle name="Обычный 978" xfId="2056"/>
    <cellStyle name="Обычный 979" xfId="2057"/>
    <cellStyle name="Обычный 98" xfId="1554"/>
    <cellStyle name="Обычный 980" xfId="2058"/>
    <cellStyle name="Обычный 981" xfId="2059"/>
    <cellStyle name="Обычный 982" xfId="2060"/>
    <cellStyle name="Обычный 983" xfId="2061"/>
    <cellStyle name="Обычный 984" xfId="2062"/>
    <cellStyle name="Обычный 985" xfId="2063"/>
    <cellStyle name="Обычный 986" xfId="2064"/>
    <cellStyle name="Обычный 987" xfId="2065"/>
    <cellStyle name="Обычный 988" xfId="2066"/>
    <cellStyle name="Обычный 989" xfId="2067"/>
    <cellStyle name="Обычный 99" xfId="1555"/>
    <cellStyle name="Обычный 990" xfId="2068"/>
    <cellStyle name="Обычный 991" xfId="2069"/>
    <cellStyle name="Обычный 992" xfId="2070"/>
    <cellStyle name="Обычный 993" xfId="2071"/>
    <cellStyle name="Обычный 994" xfId="2072"/>
    <cellStyle name="Обычный 995" xfId="2073"/>
    <cellStyle name="Обычный 996" xfId="2074"/>
    <cellStyle name="Обычный 997" xfId="2075"/>
    <cellStyle name="Обычный 998" xfId="2076"/>
    <cellStyle name="Обычный 999" xfId="2077"/>
    <cellStyle name="Обычный_KS_ZRHG_рцк" xfId="2258"/>
    <cellStyle name="Обычный_SSR5086" xfId="2259"/>
    <cellStyle name="Обычный_Прилож.№1,2,3" xfId="2260"/>
    <cellStyle name="Обычный_Приложение 4" xfId="2252"/>
    <cellStyle name="Обычный_Расчет стоимости услуг ТЭР" xfId="2257"/>
    <cellStyle name="Обычный_рцк" xfId="2256"/>
    <cellStyle name="Обычный_РЦК2" xfId="2261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6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34"/>
    <cellStyle name="Процентный 4" xfId="2255"/>
    <cellStyle name="Раздел" xfId="1013"/>
    <cellStyle name="РесСмета" xfId="1014"/>
    <cellStyle name="СводВедРес" xfId="1097"/>
    <cellStyle name="СводВедРес 2" xfId="1653"/>
    <cellStyle name="СводВедРес_Сводная ресурсная ведомость ПМК 3 " xfId="1654"/>
    <cellStyle name="СводкаСтоимРаб" xfId="1015"/>
    <cellStyle name="СводРасч" xfId="1016"/>
    <cellStyle name="СводРасч 2" xfId="1098"/>
    <cellStyle name="СводРасч 3" xfId="2248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7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49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59"/>
    <cellStyle name="Финансовый 6" xfId="1560"/>
    <cellStyle name="Финансовый 7" xfId="2250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55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80%20&#1050;&#1091;&#1089;&#1090;%2010%20&#1040;&#1075;&#1072;&#1085;%20&#1054;&#1058;&#1050;&#1056;&#1067;&#1058;&#1040;&#1071;/&#1060;&#1086;&#1088;&#1084;&#1072;%208.2%20(&#1085;.&#1089;.%20&#1082;.%2010%20-%20&#1090;.&#1074;&#1088;.&#1082;.%201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2"/>
      <sheetName val="переб с перепр ТЕХН"/>
      <sheetName val="переб с перепр  МАТЕР"/>
      <sheetName val="Приложение №3 к форме 8.2"/>
      <sheetName val="Оборудование"/>
    </sheetNames>
    <sheetDataSet>
      <sheetData sheetId="0"/>
      <sheetData sheetId="1">
        <row r="42">
          <cell r="P42">
            <v>45423</v>
          </cell>
        </row>
      </sheetData>
      <sheetData sheetId="2">
        <row r="32">
          <cell r="P32">
            <v>123236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0"/>
  <sheetViews>
    <sheetView showGridLines="0" tabSelected="1" view="pageBreakPreview" zoomScale="70" zoomScaleSheetLayoutView="70" workbookViewId="0">
      <pane xSplit="2" topLeftCell="C1" activePane="topRight" state="frozen"/>
      <selection activeCell="O5" sqref="O5"/>
      <selection pane="topRight" activeCell="W23" sqref="W23:W24"/>
    </sheetView>
  </sheetViews>
  <sheetFormatPr defaultColWidth="8.85546875" defaultRowHeight="12.75" x14ac:dyDescent="0.2"/>
  <cols>
    <col min="1" max="1" width="12" style="127" customWidth="1"/>
    <col min="2" max="2" width="49" style="127" customWidth="1"/>
    <col min="3" max="3" width="10.5703125" style="127" customWidth="1"/>
    <col min="4" max="4" width="11.140625" style="127" customWidth="1"/>
    <col min="5" max="5" width="11" style="127" customWidth="1"/>
    <col min="6" max="6" width="13.42578125" style="127" customWidth="1"/>
    <col min="7" max="7" width="11.7109375" style="127" customWidth="1"/>
    <col min="8" max="8" width="11.28515625" style="127" customWidth="1"/>
    <col min="9" max="9" width="10.85546875" style="127" customWidth="1"/>
    <col min="10" max="10" width="11.28515625" style="127" customWidth="1"/>
    <col min="11" max="11" width="14.42578125" style="127" customWidth="1"/>
    <col min="12" max="12" width="14.7109375" style="127" customWidth="1"/>
    <col min="13" max="13" width="12.42578125" style="127" customWidth="1"/>
    <col min="14" max="14" width="14" style="339" customWidth="1"/>
    <col min="15" max="15" width="12.7109375" style="339" customWidth="1"/>
    <col min="16" max="17" width="13.5703125" style="339" customWidth="1"/>
    <col min="18" max="18" width="11.140625" style="339" customWidth="1"/>
    <col min="19" max="19" width="13" style="339" customWidth="1"/>
    <col min="20" max="20" width="13.7109375" style="127" customWidth="1"/>
    <col min="21" max="21" width="10.7109375" style="339" customWidth="1"/>
    <col min="22" max="22" width="11.28515625" style="127" customWidth="1"/>
    <col min="23" max="23" width="18.85546875" style="127" customWidth="1"/>
    <col min="24" max="24" width="17.85546875" style="127" customWidth="1"/>
    <col min="25" max="25" width="10.140625" style="127" bestFit="1" customWidth="1"/>
    <col min="26" max="16384" width="8.85546875" style="132"/>
  </cols>
  <sheetData>
    <row r="1" spans="1:25" ht="13.5" x14ac:dyDescent="0.2">
      <c r="B1" s="128" t="s">
        <v>52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9"/>
      <c r="U1" s="130"/>
      <c r="V1" s="129"/>
      <c r="W1" s="131" t="s">
        <v>53</v>
      </c>
    </row>
    <row r="2" spans="1:25" ht="13.5" customHeight="1" x14ac:dyDescent="0.2">
      <c r="B2" s="133" t="s">
        <v>16</v>
      </c>
      <c r="C2" s="134" t="str">
        <f>'Приложение №3 к форме 8.2'!C3</f>
        <v>Обустройство Южно-Аганского месторождения нефти. Куст скважин №10.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5"/>
    </row>
    <row r="3" spans="1:25" x14ac:dyDescent="0.2">
      <c r="B3" s="133" t="s">
        <v>17</v>
      </c>
      <c r="C3" s="136" t="str">
        <f>'Приложение №3 к форме 8.2'!C4</f>
        <v>Нефтегазопровод к. 10 - т.вр.к. 12.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8"/>
    </row>
    <row r="4" spans="1:25" x14ac:dyDescent="0.2">
      <c r="B4" s="133" t="s">
        <v>54</v>
      </c>
      <c r="C4" s="139">
        <v>1.5</v>
      </c>
      <c r="D4" s="140" t="s">
        <v>55</v>
      </c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38"/>
      <c r="X4" s="138"/>
    </row>
    <row r="5" spans="1:25" ht="13.5" thickBot="1" x14ac:dyDescent="0.25">
      <c r="B5" s="133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</row>
    <row r="6" spans="1:25" ht="12.75" customHeight="1" thickBot="1" x14ac:dyDescent="0.25">
      <c r="A6" s="141" t="s">
        <v>56</v>
      </c>
      <c r="B6" s="141" t="s">
        <v>57</v>
      </c>
      <c r="C6" s="142" t="s">
        <v>58</v>
      </c>
      <c r="D6" s="143"/>
      <c r="E6" s="143"/>
      <c r="F6" s="143"/>
      <c r="G6" s="143"/>
      <c r="H6" s="143"/>
      <c r="I6" s="143"/>
      <c r="J6" s="143"/>
      <c r="K6" s="143"/>
      <c r="L6" s="144"/>
      <c r="M6" s="145" t="s">
        <v>59</v>
      </c>
      <c r="N6" s="146"/>
      <c r="O6" s="146"/>
      <c r="P6" s="146"/>
      <c r="Q6" s="146"/>
      <c r="R6" s="146"/>
      <c r="S6" s="146"/>
      <c r="T6" s="146"/>
      <c r="U6" s="146"/>
      <c r="V6" s="146"/>
      <c r="W6" s="147"/>
      <c r="Y6" s="132"/>
    </row>
    <row r="7" spans="1:25" ht="12.75" customHeight="1" x14ac:dyDescent="0.2">
      <c r="A7" s="148"/>
      <c r="B7" s="148"/>
      <c r="C7" s="149" t="s">
        <v>60</v>
      </c>
      <c r="D7" s="150" t="s">
        <v>61</v>
      </c>
      <c r="E7" s="151"/>
      <c r="F7" s="151"/>
      <c r="G7" s="151"/>
      <c r="H7" s="151"/>
      <c r="I7" s="151"/>
      <c r="J7" s="151"/>
      <c r="K7" s="152" t="s">
        <v>62</v>
      </c>
      <c r="L7" s="153" t="s">
        <v>63</v>
      </c>
      <c r="M7" s="154" t="s">
        <v>64</v>
      </c>
      <c r="N7" s="155" t="s">
        <v>61</v>
      </c>
      <c r="O7" s="156"/>
      <c r="P7" s="156"/>
      <c r="Q7" s="157"/>
      <c r="R7" s="158" t="s">
        <v>65</v>
      </c>
      <c r="S7" s="159" t="s">
        <v>66</v>
      </c>
      <c r="T7" s="159" t="s">
        <v>67</v>
      </c>
      <c r="U7" s="159" t="s">
        <v>68</v>
      </c>
      <c r="V7" s="160" t="s">
        <v>69</v>
      </c>
      <c r="W7" s="161" t="s">
        <v>19</v>
      </c>
      <c r="Y7" s="132"/>
    </row>
    <row r="8" spans="1:25" ht="44.25" customHeight="1" x14ac:dyDescent="0.2">
      <c r="A8" s="148"/>
      <c r="B8" s="148"/>
      <c r="C8" s="162"/>
      <c r="D8" s="163" t="s">
        <v>70</v>
      </c>
      <c r="E8" s="164" t="s">
        <v>71</v>
      </c>
      <c r="F8" s="164" t="s">
        <v>72</v>
      </c>
      <c r="G8" s="164" t="s">
        <v>73</v>
      </c>
      <c r="H8" s="164" t="s">
        <v>74</v>
      </c>
      <c r="I8" s="164" t="s">
        <v>68</v>
      </c>
      <c r="J8" s="164" t="s">
        <v>69</v>
      </c>
      <c r="K8" s="165"/>
      <c r="L8" s="166"/>
      <c r="M8" s="167"/>
      <c r="N8" s="168" t="s">
        <v>75</v>
      </c>
      <c r="O8" s="169"/>
      <c r="P8" s="169" t="s">
        <v>76</v>
      </c>
      <c r="Q8" s="170"/>
      <c r="R8" s="171"/>
      <c r="S8" s="172"/>
      <c r="T8" s="172"/>
      <c r="U8" s="172"/>
      <c r="V8" s="173"/>
      <c r="W8" s="174"/>
      <c r="Y8" s="132"/>
    </row>
    <row r="9" spans="1:25" ht="83.25" customHeight="1" thickBot="1" x14ac:dyDescent="0.25">
      <c r="A9" s="175"/>
      <c r="B9" s="175"/>
      <c r="C9" s="176"/>
      <c r="D9" s="177"/>
      <c r="E9" s="178"/>
      <c r="F9" s="178"/>
      <c r="G9" s="178"/>
      <c r="H9" s="178"/>
      <c r="I9" s="178"/>
      <c r="J9" s="178"/>
      <c r="K9" s="179"/>
      <c r="L9" s="180"/>
      <c r="M9" s="167"/>
      <c r="N9" s="181" t="s">
        <v>77</v>
      </c>
      <c r="O9" s="182" t="s">
        <v>78</v>
      </c>
      <c r="P9" s="182" t="s">
        <v>77</v>
      </c>
      <c r="Q9" s="183" t="s">
        <v>78</v>
      </c>
      <c r="R9" s="171"/>
      <c r="S9" s="172"/>
      <c r="T9" s="172"/>
      <c r="U9" s="172"/>
      <c r="V9" s="173"/>
      <c r="W9" s="174"/>
      <c r="Y9" s="132"/>
    </row>
    <row r="10" spans="1:25" ht="13.5" thickBot="1" x14ac:dyDescent="0.25">
      <c r="A10" s="184">
        <v>1</v>
      </c>
      <c r="B10" s="185">
        <v>2</v>
      </c>
      <c r="C10" s="184">
        <v>5</v>
      </c>
      <c r="D10" s="186">
        <v>6</v>
      </c>
      <c r="E10" s="187">
        <v>7</v>
      </c>
      <c r="F10" s="188">
        <v>8</v>
      </c>
      <c r="G10" s="187">
        <v>9</v>
      </c>
      <c r="H10" s="188">
        <v>10</v>
      </c>
      <c r="I10" s="187">
        <v>11</v>
      </c>
      <c r="J10" s="188">
        <v>12</v>
      </c>
      <c r="K10" s="187">
        <v>13</v>
      </c>
      <c r="L10" s="189">
        <v>14</v>
      </c>
      <c r="M10" s="184">
        <v>15</v>
      </c>
      <c r="N10" s="186">
        <v>16</v>
      </c>
      <c r="O10" s="187">
        <v>17</v>
      </c>
      <c r="P10" s="188">
        <v>18</v>
      </c>
      <c r="Q10" s="190">
        <v>19</v>
      </c>
      <c r="R10" s="186">
        <v>20</v>
      </c>
      <c r="S10" s="187">
        <v>21</v>
      </c>
      <c r="T10" s="188">
        <v>22</v>
      </c>
      <c r="U10" s="187">
        <v>23</v>
      </c>
      <c r="V10" s="191">
        <v>24</v>
      </c>
      <c r="W10" s="192">
        <v>25</v>
      </c>
      <c r="Y10" s="132"/>
    </row>
    <row r="11" spans="1:25" ht="13.5" thickBot="1" x14ac:dyDescent="0.25">
      <c r="A11" s="193" t="s">
        <v>79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  <c r="P11" s="194"/>
      <c r="Q11" s="194"/>
      <c r="R11" s="194"/>
      <c r="S11" s="194"/>
      <c r="T11" s="194"/>
      <c r="U11" s="194"/>
      <c r="V11" s="194"/>
      <c r="W11" s="195"/>
      <c r="Y11" s="132"/>
    </row>
    <row r="12" spans="1:25" ht="14.25" x14ac:dyDescent="0.2">
      <c r="A12" s="196" t="s">
        <v>80</v>
      </c>
      <c r="B12" s="197" t="s">
        <v>81</v>
      </c>
      <c r="C12" s="198">
        <f>D12+E12+G12+I12+J12</f>
        <v>1189138</v>
      </c>
      <c r="D12" s="199">
        <v>137445</v>
      </c>
      <c r="E12" s="200">
        <v>76134</v>
      </c>
      <c r="F12" s="201">
        <v>14805</v>
      </c>
      <c r="G12" s="201">
        <v>631166</v>
      </c>
      <c r="H12" s="200">
        <v>0</v>
      </c>
      <c r="I12" s="200">
        <v>211770</v>
      </c>
      <c r="J12" s="202">
        <v>132623</v>
      </c>
      <c r="K12" s="203">
        <v>4704.76</v>
      </c>
      <c r="L12" s="204">
        <v>351.26</v>
      </c>
      <c r="M12" s="198">
        <f>N12+O12+P12+Q12</f>
        <v>0</v>
      </c>
      <c r="N12" s="205"/>
      <c r="O12" s="206"/>
      <c r="P12" s="206"/>
      <c r="Q12" s="207"/>
      <c r="R12" s="208">
        <f>D12*$D$42</f>
        <v>0</v>
      </c>
      <c r="S12" s="209">
        <f>(E12-H12)*$D$43</f>
        <v>0</v>
      </c>
      <c r="T12" s="209">
        <f>F12*$D$42</f>
        <v>0</v>
      </c>
      <c r="U12" s="209">
        <f>(R12+T12)*$D$49</f>
        <v>0</v>
      </c>
      <c r="V12" s="210">
        <f>(R12+T12)*$D$50</f>
        <v>0</v>
      </c>
      <c r="W12" s="211">
        <f>M12+R12+S12+U12+V12</f>
        <v>0</v>
      </c>
      <c r="Y12" s="132"/>
    </row>
    <row r="13" spans="1:25" ht="14.25" x14ac:dyDescent="0.2">
      <c r="A13" s="196" t="s">
        <v>82</v>
      </c>
      <c r="B13" s="197" t="s">
        <v>83</v>
      </c>
      <c r="C13" s="198">
        <f>D13+E13+G13+I13+J13</f>
        <v>2682167</v>
      </c>
      <c r="D13" s="199">
        <v>126473</v>
      </c>
      <c r="E13" s="200">
        <v>538926</v>
      </c>
      <c r="F13" s="201">
        <v>72952</v>
      </c>
      <c r="G13" s="201">
        <v>1670916</v>
      </c>
      <c r="H13" s="200">
        <v>6305</v>
      </c>
      <c r="I13" s="200">
        <v>227073</v>
      </c>
      <c r="J13" s="202">
        <v>118779</v>
      </c>
      <c r="K13" s="203">
        <v>4426.12</v>
      </c>
      <c r="L13" s="204">
        <v>1812.2</v>
      </c>
      <c r="M13" s="198">
        <f>N13+O13+P13+Q13</f>
        <v>0</v>
      </c>
      <c r="N13" s="205"/>
      <c r="O13" s="206"/>
      <c r="P13" s="206"/>
      <c r="Q13" s="207"/>
      <c r="R13" s="208">
        <f>D13*$D$42</f>
        <v>0</v>
      </c>
      <c r="S13" s="209">
        <f>(E13-H13)*$D$43</f>
        <v>0</v>
      </c>
      <c r="T13" s="209">
        <f>F13*$D$42</f>
        <v>0</v>
      </c>
      <c r="U13" s="209">
        <f>(R13+T13)*$D$49</f>
        <v>0</v>
      </c>
      <c r="V13" s="210">
        <f>(R13+T13)*$D$50</f>
        <v>0</v>
      </c>
      <c r="W13" s="211">
        <f>M13+R13+S13+U13+V13</f>
        <v>0</v>
      </c>
      <c r="Y13" s="132"/>
    </row>
    <row r="14" spans="1:25" ht="14.25" x14ac:dyDescent="0.2">
      <c r="A14" s="196" t="s">
        <v>84</v>
      </c>
      <c r="B14" s="197" t="s">
        <v>85</v>
      </c>
      <c r="C14" s="198">
        <f t="shared" ref="C14:C15" si="0">D14+E14+G14+I14+J14</f>
        <v>30793</v>
      </c>
      <c r="D14" s="199">
        <v>134</v>
      </c>
      <c r="E14" s="200">
        <v>15371</v>
      </c>
      <c r="F14" s="201">
        <v>411</v>
      </c>
      <c r="G14" s="201">
        <v>14503</v>
      </c>
      <c r="H14" s="200">
        <v>13270</v>
      </c>
      <c r="I14" s="200">
        <v>519</v>
      </c>
      <c r="J14" s="202">
        <v>266</v>
      </c>
      <c r="K14" s="203">
        <v>5.54</v>
      </c>
      <c r="L14" s="204">
        <v>10.130000000000001</v>
      </c>
      <c r="M14" s="198">
        <f>N14+O14+P14+Q14</f>
        <v>0</v>
      </c>
      <c r="N14" s="205"/>
      <c r="O14" s="206"/>
      <c r="P14" s="206"/>
      <c r="Q14" s="207"/>
      <c r="R14" s="208">
        <f>D14*$D$42</f>
        <v>0</v>
      </c>
      <c r="S14" s="209">
        <f>(E14-H14)*$D$43</f>
        <v>0</v>
      </c>
      <c r="T14" s="209">
        <f>F14*$D$42</f>
        <v>0</v>
      </c>
      <c r="U14" s="209">
        <f>(R14+T14)*$D$49</f>
        <v>0</v>
      </c>
      <c r="V14" s="210">
        <f>(R14+T14)*$D$50</f>
        <v>0</v>
      </c>
      <c r="W14" s="211">
        <f>M14+R14+S14+U14+V14</f>
        <v>0</v>
      </c>
      <c r="Y14" s="132"/>
    </row>
    <row r="15" spans="1:25" ht="15" thickBot="1" x14ac:dyDescent="0.25">
      <c r="A15" s="212" t="s">
        <v>86</v>
      </c>
      <c r="B15" s="213" t="s">
        <v>87</v>
      </c>
      <c r="C15" s="198">
        <f t="shared" si="0"/>
        <v>33293</v>
      </c>
      <c r="D15" s="214">
        <v>2471</v>
      </c>
      <c r="E15" s="215">
        <v>2479</v>
      </c>
      <c r="F15" s="215">
        <v>254</v>
      </c>
      <c r="G15" s="215">
        <v>24058</v>
      </c>
      <c r="H15" s="215">
        <v>0</v>
      </c>
      <c r="I15" s="215">
        <v>2605</v>
      </c>
      <c r="J15" s="216">
        <v>1680</v>
      </c>
      <c r="K15" s="217">
        <v>84.99</v>
      </c>
      <c r="L15" s="218">
        <v>5.92</v>
      </c>
      <c r="M15" s="219">
        <f t="shared" ref="M15" si="1">N15+O15+P15+Q15</f>
        <v>0</v>
      </c>
      <c r="N15" s="220"/>
      <c r="O15" s="221"/>
      <c r="P15" s="221"/>
      <c r="Q15" s="222"/>
      <c r="R15" s="223">
        <f>D15*$D$42</f>
        <v>0</v>
      </c>
      <c r="S15" s="224">
        <f>(E15-H15)*$D$43</f>
        <v>0</v>
      </c>
      <c r="T15" s="224">
        <f>F15*$D$42</f>
        <v>0</v>
      </c>
      <c r="U15" s="224">
        <f>(R15+T15)*$D$49</f>
        <v>0</v>
      </c>
      <c r="V15" s="225">
        <f>(R15+T15)*$D$50</f>
        <v>0</v>
      </c>
      <c r="W15" s="226">
        <f>M15+R15+S15+U15+V15</f>
        <v>0</v>
      </c>
      <c r="Y15" s="132"/>
    </row>
    <row r="16" spans="1:25" ht="21" customHeight="1" thickBot="1" x14ac:dyDescent="0.25">
      <c r="A16" s="227"/>
      <c r="B16" s="228" t="s">
        <v>88</v>
      </c>
      <c r="C16" s="229">
        <f t="shared" ref="C16:L16" si="2">SUM(C12:C15)</f>
        <v>3935391</v>
      </c>
      <c r="D16" s="230">
        <f t="shared" si="2"/>
        <v>266523</v>
      </c>
      <c r="E16" s="231">
        <f t="shared" si="2"/>
        <v>632910</v>
      </c>
      <c r="F16" s="231">
        <f t="shared" si="2"/>
        <v>88422</v>
      </c>
      <c r="G16" s="231">
        <f t="shared" si="2"/>
        <v>2340643</v>
      </c>
      <c r="H16" s="231">
        <f t="shared" si="2"/>
        <v>19575</v>
      </c>
      <c r="I16" s="231">
        <f t="shared" si="2"/>
        <v>441967</v>
      </c>
      <c r="J16" s="232">
        <f t="shared" si="2"/>
        <v>253348</v>
      </c>
      <c r="K16" s="233">
        <f t="shared" si="2"/>
        <v>9221.41</v>
      </c>
      <c r="L16" s="234">
        <f t="shared" si="2"/>
        <v>2179.5100000000002</v>
      </c>
      <c r="M16" s="229">
        <f>N16+O16+P16+Q16</f>
        <v>0</v>
      </c>
      <c r="N16" s="235"/>
      <c r="O16" s="236"/>
      <c r="P16" s="236"/>
      <c r="Q16" s="237"/>
      <c r="R16" s="230">
        <f>SUM(R12:R15)</f>
        <v>0</v>
      </c>
      <c r="S16" s="231">
        <f>SUM(S12:S15)</f>
        <v>0</v>
      </c>
      <c r="T16" s="231">
        <f>SUM(T12:T15)</f>
        <v>0</v>
      </c>
      <c r="U16" s="231">
        <f>SUM(U12:U15)</f>
        <v>0</v>
      </c>
      <c r="V16" s="232">
        <f>SUM(V12:V15)</f>
        <v>0</v>
      </c>
      <c r="W16" s="238">
        <f>M16+R16+S16+U16+V16</f>
        <v>0</v>
      </c>
      <c r="Y16" s="132"/>
    </row>
    <row r="17" spans="1:23" s="127" customFormat="1" ht="25.5" x14ac:dyDescent="0.2">
      <c r="A17" s="239"/>
      <c r="B17" s="240" t="s">
        <v>89</v>
      </c>
      <c r="C17" s="241"/>
      <c r="D17" s="242"/>
      <c r="E17" s="243"/>
      <c r="F17" s="243"/>
      <c r="G17" s="243"/>
      <c r="H17" s="243"/>
      <c r="I17" s="243"/>
      <c r="J17" s="243"/>
      <c r="K17" s="243"/>
      <c r="L17" s="244"/>
      <c r="M17" s="240"/>
      <c r="N17" s="245"/>
      <c r="O17" s="246"/>
      <c r="P17" s="247"/>
      <c r="Q17" s="248"/>
      <c r="R17" s="249"/>
      <c r="S17" s="247"/>
      <c r="T17" s="250"/>
      <c r="U17" s="247"/>
      <c r="V17" s="250"/>
      <c r="W17" s="211">
        <f>P16+Q16+R16+S16+U16+V16</f>
        <v>0</v>
      </c>
    </row>
    <row r="18" spans="1:23" s="127" customFormat="1" ht="15" x14ac:dyDescent="0.2">
      <c r="A18" s="251"/>
      <c r="B18" s="252" t="s">
        <v>90</v>
      </c>
      <c r="C18" s="219"/>
      <c r="D18" s="253"/>
      <c r="E18" s="254"/>
      <c r="F18" s="254"/>
      <c r="G18" s="254"/>
      <c r="H18" s="254"/>
      <c r="I18" s="254"/>
      <c r="J18" s="254"/>
      <c r="K18" s="254"/>
      <c r="L18" s="255"/>
      <c r="M18" s="256"/>
      <c r="N18" s="257"/>
      <c r="O18" s="258"/>
      <c r="P18" s="259"/>
      <c r="Q18" s="260"/>
      <c r="R18" s="261"/>
      <c r="S18" s="259"/>
      <c r="T18" s="262"/>
      <c r="U18" s="259"/>
      <c r="V18" s="262"/>
      <c r="W18" s="263">
        <f>W17*D44</f>
        <v>0</v>
      </c>
    </row>
    <row r="19" spans="1:23" s="127" customFormat="1" ht="14.25" x14ac:dyDescent="0.2">
      <c r="A19" s="251"/>
      <c r="B19" s="256" t="s">
        <v>91</v>
      </c>
      <c r="C19" s="219"/>
      <c r="D19" s="253"/>
      <c r="E19" s="254"/>
      <c r="F19" s="254"/>
      <c r="G19" s="254"/>
      <c r="H19" s="254"/>
      <c r="I19" s="254"/>
      <c r="J19" s="254"/>
      <c r="K19" s="254"/>
      <c r="L19" s="255"/>
      <c r="M19" s="256"/>
      <c r="N19" s="257"/>
      <c r="O19" s="258"/>
      <c r="P19" s="259"/>
      <c r="Q19" s="260"/>
      <c r="R19" s="261"/>
      <c r="S19" s="259"/>
      <c r="T19" s="262"/>
      <c r="U19" s="259"/>
      <c r="V19" s="262"/>
      <c r="W19" s="264">
        <f>W17+W18</f>
        <v>0</v>
      </c>
    </row>
    <row r="20" spans="1:23" s="127" customFormat="1" ht="14.25" x14ac:dyDescent="0.2">
      <c r="A20" s="251"/>
      <c r="B20" s="265" t="s">
        <v>92</v>
      </c>
      <c r="C20" s="219"/>
      <c r="D20" s="253"/>
      <c r="E20" s="254"/>
      <c r="F20" s="254"/>
      <c r="G20" s="254"/>
      <c r="H20" s="254"/>
      <c r="I20" s="254"/>
      <c r="J20" s="254"/>
      <c r="K20" s="254"/>
      <c r="L20" s="255"/>
      <c r="M20" s="256"/>
      <c r="N20" s="257"/>
      <c r="O20" s="266"/>
      <c r="P20" s="259"/>
      <c r="Q20" s="267"/>
      <c r="R20" s="261"/>
      <c r="S20" s="259"/>
      <c r="T20" s="262"/>
      <c r="U20" s="259"/>
      <c r="V20" s="262"/>
      <c r="W20" s="226">
        <f>W21+W22+W23+W24+W25+W26</f>
        <v>0</v>
      </c>
    </row>
    <row r="21" spans="1:23" s="127" customFormat="1" ht="15" x14ac:dyDescent="0.2">
      <c r="A21" s="251"/>
      <c r="B21" s="252" t="s">
        <v>93</v>
      </c>
      <c r="C21" s="268">
        <f>C16*D45</f>
        <v>249897</v>
      </c>
      <c r="D21" s="253"/>
      <c r="E21" s="254"/>
      <c r="F21" s="254"/>
      <c r="G21" s="254"/>
      <c r="H21" s="254"/>
      <c r="I21" s="254"/>
      <c r="J21" s="254"/>
      <c r="K21" s="254"/>
      <c r="L21" s="255"/>
      <c r="M21" s="256"/>
      <c r="N21" s="257"/>
      <c r="O21" s="269"/>
      <c r="P21" s="259"/>
      <c r="Q21" s="270"/>
      <c r="R21" s="261"/>
      <c r="S21" s="259"/>
      <c r="T21" s="262"/>
      <c r="U21" s="259"/>
      <c r="V21" s="262"/>
      <c r="W21" s="263">
        <f>W19*D45</f>
        <v>0</v>
      </c>
    </row>
    <row r="22" spans="1:23" s="127" customFormat="1" ht="28.5" customHeight="1" x14ac:dyDescent="0.2">
      <c r="A22" s="251"/>
      <c r="B22" s="271" t="s">
        <v>94</v>
      </c>
      <c r="C22" s="219"/>
      <c r="D22" s="253"/>
      <c r="E22" s="254"/>
      <c r="F22" s="254"/>
      <c r="G22" s="254"/>
      <c r="H22" s="254"/>
      <c r="I22" s="254"/>
      <c r="J22" s="254"/>
      <c r="K22" s="254"/>
      <c r="L22" s="255"/>
      <c r="M22" s="256"/>
      <c r="N22" s="257"/>
      <c r="O22" s="269"/>
      <c r="P22" s="259"/>
      <c r="Q22" s="270"/>
      <c r="R22" s="261"/>
      <c r="S22" s="259"/>
      <c r="T22" s="262"/>
      <c r="U22" s="259"/>
      <c r="V22" s="262"/>
      <c r="W22" s="263">
        <f>W19*D48</f>
        <v>0</v>
      </c>
    </row>
    <row r="23" spans="1:23" s="127" customFormat="1" ht="15" x14ac:dyDescent="0.2">
      <c r="A23" s="251"/>
      <c r="B23" s="271" t="s">
        <v>95</v>
      </c>
      <c r="C23" s="219"/>
      <c r="D23" s="253"/>
      <c r="E23" s="254"/>
      <c r="F23" s="254"/>
      <c r="G23" s="254"/>
      <c r="H23" s="254"/>
      <c r="I23" s="254"/>
      <c r="J23" s="254"/>
      <c r="K23" s="254"/>
      <c r="L23" s="255"/>
      <c r="M23" s="256"/>
      <c r="N23" s="257"/>
      <c r="O23" s="269"/>
      <c r="P23" s="259"/>
      <c r="Q23" s="270"/>
      <c r="R23" s="261"/>
      <c r="S23" s="259"/>
      <c r="T23" s="262"/>
      <c r="U23" s="259"/>
      <c r="V23" s="262"/>
      <c r="W23" s="272"/>
    </row>
    <row r="24" spans="1:23" s="127" customFormat="1" ht="14.25" customHeight="1" x14ac:dyDescent="0.2">
      <c r="A24" s="251"/>
      <c r="B24" s="273" t="s">
        <v>96</v>
      </c>
      <c r="C24" s="219"/>
      <c r="D24" s="253"/>
      <c r="E24" s="254"/>
      <c r="F24" s="254"/>
      <c r="G24" s="254"/>
      <c r="H24" s="254"/>
      <c r="I24" s="254"/>
      <c r="J24" s="254"/>
      <c r="K24" s="254"/>
      <c r="L24" s="255"/>
      <c r="M24" s="256"/>
      <c r="N24" s="257"/>
      <c r="O24" s="269"/>
      <c r="P24" s="259"/>
      <c r="Q24" s="270"/>
      <c r="R24" s="261"/>
      <c r="S24" s="259"/>
      <c r="T24" s="262"/>
      <c r="U24" s="259"/>
      <c r="V24" s="262"/>
      <c r="W24" s="272"/>
    </row>
    <row r="25" spans="1:23" s="127" customFormat="1" ht="51" hidden="1" x14ac:dyDescent="0.2">
      <c r="A25" s="251"/>
      <c r="B25" s="273" t="s">
        <v>97</v>
      </c>
      <c r="C25" s="219"/>
      <c r="D25" s="253"/>
      <c r="E25" s="254"/>
      <c r="F25" s="254"/>
      <c r="G25" s="254"/>
      <c r="H25" s="254"/>
      <c r="I25" s="254"/>
      <c r="J25" s="254"/>
      <c r="K25" s="254"/>
      <c r="L25" s="255"/>
      <c r="M25" s="256"/>
      <c r="N25" s="257"/>
      <c r="O25" s="269"/>
      <c r="P25" s="259"/>
      <c r="Q25" s="270"/>
      <c r="R25" s="261"/>
      <c r="S25" s="259"/>
      <c r="T25" s="262"/>
      <c r="U25" s="259"/>
      <c r="V25" s="262"/>
      <c r="W25" s="272">
        <v>0</v>
      </c>
    </row>
    <row r="26" spans="1:23" s="127" customFormat="1" ht="15" hidden="1" x14ac:dyDescent="0.2">
      <c r="A26" s="251"/>
      <c r="B26" s="273" t="s">
        <v>98</v>
      </c>
      <c r="C26" s="219"/>
      <c r="D26" s="253"/>
      <c r="E26" s="254"/>
      <c r="F26" s="254"/>
      <c r="G26" s="254"/>
      <c r="H26" s="254"/>
      <c r="I26" s="254"/>
      <c r="J26" s="254"/>
      <c r="K26" s="254"/>
      <c r="L26" s="255"/>
      <c r="M26" s="256"/>
      <c r="N26" s="257"/>
      <c r="O26" s="269"/>
      <c r="P26" s="259"/>
      <c r="Q26" s="270"/>
      <c r="R26" s="261"/>
      <c r="S26" s="259"/>
      <c r="T26" s="262"/>
      <c r="U26" s="259"/>
      <c r="V26" s="262"/>
      <c r="W26" s="272">
        <v>0</v>
      </c>
    </row>
    <row r="27" spans="1:23" s="127" customFormat="1" ht="14.25" x14ac:dyDescent="0.2">
      <c r="A27" s="251"/>
      <c r="B27" s="256" t="s">
        <v>99</v>
      </c>
      <c r="C27" s="219">
        <f>C16+C21</f>
        <v>4185288</v>
      </c>
      <c r="D27" s="253"/>
      <c r="E27" s="254"/>
      <c r="F27" s="254"/>
      <c r="G27" s="254"/>
      <c r="H27" s="254"/>
      <c r="I27" s="254"/>
      <c r="J27" s="254"/>
      <c r="K27" s="254"/>
      <c r="L27" s="255"/>
      <c r="M27" s="256"/>
      <c r="N27" s="257"/>
      <c r="O27" s="258"/>
      <c r="P27" s="259"/>
      <c r="Q27" s="260"/>
      <c r="R27" s="261"/>
      <c r="S27" s="259"/>
      <c r="T27" s="262"/>
      <c r="U27" s="259"/>
      <c r="V27" s="262"/>
      <c r="W27" s="226">
        <f>W19+W20+N16+O16</f>
        <v>0</v>
      </c>
    </row>
    <row r="28" spans="1:23" s="127" customFormat="1" ht="15.75" thickBot="1" x14ac:dyDescent="0.25">
      <c r="A28" s="274"/>
      <c r="B28" s="275" t="s">
        <v>100</v>
      </c>
      <c r="C28" s="276"/>
      <c r="D28" s="277"/>
      <c r="E28" s="278"/>
      <c r="F28" s="278"/>
      <c r="G28" s="278"/>
      <c r="H28" s="278"/>
      <c r="I28" s="278"/>
      <c r="J28" s="278"/>
      <c r="K28" s="278"/>
      <c r="L28" s="279"/>
      <c r="M28" s="280"/>
      <c r="N28" s="281"/>
      <c r="O28" s="282"/>
      <c r="P28" s="283"/>
      <c r="Q28" s="284"/>
      <c r="R28" s="285"/>
      <c r="S28" s="283"/>
      <c r="T28" s="286"/>
      <c r="U28" s="283"/>
      <c r="V28" s="286"/>
      <c r="W28" s="287">
        <f>W27*D48</f>
        <v>0</v>
      </c>
    </row>
    <row r="29" spans="1:23" s="127" customFormat="1" ht="14.25" x14ac:dyDescent="0.2">
      <c r="A29" s="288"/>
      <c r="B29" s="289" t="s">
        <v>101</v>
      </c>
      <c r="C29" s="290"/>
      <c r="D29" s="291"/>
      <c r="E29" s="292"/>
      <c r="F29" s="292"/>
      <c r="G29" s="292"/>
      <c r="H29" s="292"/>
      <c r="I29" s="292"/>
      <c r="J29" s="292"/>
      <c r="K29" s="292"/>
      <c r="L29" s="293"/>
      <c r="M29" s="294"/>
      <c r="N29" s="295"/>
      <c r="O29" s="296"/>
      <c r="P29" s="297"/>
      <c r="Q29" s="298"/>
      <c r="R29" s="299"/>
      <c r="S29" s="297"/>
      <c r="T29" s="300"/>
      <c r="U29" s="297"/>
      <c r="V29" s="300"/>
      <c r="W29" s="301">
        <f>W27+W28</f>
        <v>0</v>
      </c>
    </row>
    <row r="30" spans="1:23" s="127" customFormat="1" ht="14.25" x14ac:dyDescent="0.2">
      <c r="A30" s="302"/>
      <c r="B30" s="303" t="s">
        <v>102</v>
      </c>
      <c r="C30" s="304"/>
      <c r="D30" s="305"/>
      <c r="E30" s="306"/>
      <c r="F30" s="306"/>
      <c r="G30" s="306"/>
      <c r="H30" s="306"/>
      <c r="I30" s="306"/>
      <c r="J30" s="306"/>
      <c r="K30" s="306"/>
      <c r="L30" s="307"/>
      <c r="M30" s="308"/>
      <c r="N30" s="309"/>
      <c r="O30" s="310"/>
      <c r="P30" s="310"/>
      <c r="Q30" s="311"/>
      <c r="R30" s="312"/>
      <c r="S30" s="310"/>
      <c r="T30" s="313"/>
      <c r="U30" s="310"/>
      <c r="V30" s="314">
        <v>0.18</v>
      </c>
      <c r="W30" s="226">
        <f>W29*V30</f>
        <v>0</v>
      </c>
    </row>
    <row r="31" spans="1:23" s="127" customFormat="1" ht="15" thickBot="1" x14ac:dyDescent="0.25">
      <c r="A31" s="315"/>
      <c r="B31" s="316" t="s">
        <v>103</v>
      </c>
      <c r="C31" s="317"/>
      <c r="D31" s="318"/>
      <c r="E31" s="319"/>
      <c r="F31" s="319"/>
      <c r="G31" s="319"/>
      <c r="H31" s="319"/>
      <c r="I31" s="319"/>
      <c r="J31" s="319"/>
      <c r="K31" s="319"/>
      <c r="L31" s="320"/>
      <c r="M31" s="321"/>
      <c r="N31" s="322"/>
      <c r="O31" s="323"/>
      <c r="P31" s="324"/>
      <c r="Q31" s="325"/>
      <c r="R31" s="326"/>
      <c r="S31" s="324"/>
      <c r="T31" s="327"/>
      <c r="U31" s="324"/>
      <c r="V31" s="327"/>
      <c r="W31" s="328">
        <f>W29+W30</f>
        <v>0</v>
      </c>
    </row>
    <row r="32" spans="1:23" s="127" customFormat="1" x14ac:dyDescent="0.2">
      <c r="A32" s="329"/>
      <c r="B32" s="330"/>
      <c r="C32" s="330"/>
      <c r="D32" s="330"/>
      <c r="E32" s="330"/>
      <c r="F32" s="330"/>
      <c r="G32" s="330"/>
      <c r="H32" s="330"/>
      <c r="I32" s="330"/>
      <c r="J32" s="330"/>
      <c r="K32" s="330"/>
      <c r="L32" s="330"/>
      <c r="M32" s="331"/>
      <c r="N32" s="331"/>
      <c r="O32" s="331"/>
      <c r="P32" s="331"/>
      <c r="Q32" s="331"/>
      <c r="R32" s="331"/>
      <c r="S32" s="331"/>
      <c r="T32" s="331"/>
      <c r="U32" s="331"/>
      <c r="V32" s="331"/>
      <c r="W32" s="332"/>
    </row>
    <row r="33" spans="1:24" s="127" customFormat="1" ht="12.75" customHeight="1" x14ac:dyDescent="0.2">
      <c r="B33" s="333"/>
      <c r="C33" s="334"/>
      <c r="D33" s="335" t="s">
        <v>104</v>
      </c>
      <c r="E33" s="336" t="s">
        <v>105</v>
      </c>
      <c r="F33" s="337"/>
      <c r="G33" s="337"/>
      <c r="H33" s="338"/>
      <c r="I33" s="338"/>
      <c r="M33" s="339"/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40"/>
    </row>
    <row r="34" spans="1:24" s="127" customFormat="1" ht="12.75" customHeight="1" x14ac:dyDescent="0.2">
      <c r="B34" s="341"/>
      <c r="C34" s="342"/>
      <c r="D34" s="343"/>
      <c r="E34" s="344">
        <v>2015</v>
      </c>
      <c r="F34" s="344">
        <v>2016</v>
      </c>
      <c r="G34" s="345">
        <v>2017</v>
      </c>
      <c r="H34" s="346"/>
      <c r="I34" s="346"/>
      <c r="J34" s="346"/>
      <c r="K34" s="346"/>
      <c r="L34" s="346"/>
      <c r="M34" s="339"/>
      <c r="N34" s="339"/>
      <c r="O34" s="339"/>
      <c r="P34" s="339"/>
      <c r="Q34" s="339"/>
      <c r="R34" s="339"/>
      <c r="S34" s="339"/>
      <c r="T34" s="339"/>
      <c r="U34" s="339"/>
      <c r="V34" s="339"/>
      <c r="W34" s="339"/>
      <c r="X34" s="339"/>
    </row>
    <row r="35" spans="1:24" s="127" customFormat="1" ht="13.5" customHeight="1" x14ac:dyDescent="0.2">
      <c r="B35" s="347" t="s">
        <v>106</v>
      </c>
      <c r="C35" s="348"/>
      <c r="D35" s="349"/>
      <c r="E35" s="350"/>
      <c r="F35" s="350"/>
      <c r="G35" s="350"/>
      <c r="H35" s="351"/>
      <c r="I35" s="351"/>
      <c r="J35" s="351"/>
      <c r="K35" s="351"/>
      <c r="L35" s="351"/>
      <c r="M35" s="351"/>
      <c r="N35" s="352"/>
      <c r="O35" s="352"/>
      <c r="P35" s="353"/>
      <c r="Q35" s="352"/>
      <c r="R35" s="352"/>
      <c r="S35" s="339"/>
      <c r="U35" s="339"/>
    </row>
    <row r="36" spans="1:24" s="127" customFormat="1" ht="13.5" x14ac:dyDescent="0.2">
      <c r="A36" s="329"/>
      <c r="B36" s="354"/>
      <c r="C36" s="355"/>
      <c r="D36" s="329"/>
      <c r="E36" s="329"/>
      <c r="F36" s="329"/>
      <c r="G36" s="329"/>
      <c r="H36" s="329"/>
      <c r="I36" s="329"/>
      <c r="J36" s="329"/>
      <c r="K36" s="329"/>
      <c r="L36" s="329"/>
      <c r="M36" s="329"/>
      <c r="N36" s="356"/>
      <c r="O36" s="356"/>
      <c r="P36" s="356"/>
      <c r="Q36" s="356"/>
      <c r="R36" s="357"/>
      <c r="S36" s="353"/>
      <c r="T36" s="358"/>
      <c r="U36" s="353"/>
      <c r="V36" s="359"/>
      <c r="W36" s="360"/>
    </row>
    <row r="37" spans="1:24" s="127" customFormat="1" ht="13.5" x14ac:dyDescent="0.2">
      <c r="A37" s="361" t="s">
        <v>107</v>
      </c>
      <c r="B37" s="361"/>
      <c r="C37" s="361"/>
      <c r="D37" s="329"/>
      <c r="E37" s="329"/>
      <c r="F37" s="329"/>
      <c r="G37" s="329"/>
      <c r="H37" s="329"/>
      <c r="I37" s="329"/>
      <c r="J37" s="329"/>
      <c r="K37" s="329"/>
      <c r="L37" s="329"/>
      <c r="M37" s="362"/>
      <c r="N37" s="363"/>
      <c r="O37" s="363"/>
      <c r="P37" s="356"/>
      <c r="Q37" s="356"/>
      <c r="R37" s="357"/>
      <c r="S37" s="353"/>
      <c r="T37" s="358"/>
      <c r="U37" s="353"/>
      <c r="V37" s="359"/>
      <c r="W37" s="360"/>
    </row>
    <row r="38" spans="1:24" s="127" customFormat="1" ht="14.25" thickBot="1" x14ac:dyDescent="0.25">
      <c r="A38" s="361"/>
      <c r="B38" s="361"/>
      <c r="C38" s="361"/>
      <c r="D38" s="364" t="s">
        <v>108</v>
      </c>
      <c r="E38" s="364" t="s">
        <v>109</v>
      </c>
      <c r="F38" s="329"/>
      <c r="G38" s="329"/>
      <c r="H38" s="329"/>
      <c r="I38" s="329"/>
      <c r="J38" s="329"/>
      <c r="K38" s="329"/>
      <c r="L38" s="329"/>
      <c r="M38" s="362"/>
      <c r="N38" s="363"/>
      <c r="O38" s="363"/>
      <c r="P38" s="356"/>
      <c r="Q38" s="356"/>
      <c r="R38" s="357"/>
      <c r="S38" s="353"/>
      <c r="T38" s="358"/>
      <c r="U38" s="353"/>
      <c r="V38" s="359"/>
      <c r="W38" s="360"/>
    </row>
    <row r="39" spans="1:24" s="127" customFormat="1" ht="14.25" thickBot="1" x14ac:dyDescent="0.25">
      <c r="A39" s="365" t="s">
        <v>0</v>
      </c>
      <c r="B39" s="366" t="s">
        <v>110</v>
      </c>
      <c r="C39" s="366" t="s">
        <v>111</v>
      </c>
      <c r="D39" s="367" t="s">
        <v>112</v>
      </c>
      <c r="E39" s="368" t="s">
        <v>112</v>
      </c>
      <c r="F39" s="369"/>
      <c r="G39" s="369"/>
      <c r="H39" s="369"/>
      <c r="I39" s="369"/>
      <c r="J39" s="369"/>
      <c r="K39" s="346"/>
      <c r="L39" s="346"/>
      <c r="M39" s="362"/>
      <c r="N39" s="363"/>
      <c r="O39" s="370"/>
      <c r="P39" s="371"/>
      <c r="Q39" s="357"/>
      <c r="R39" s="339"/>
      <c r="S39" s="339"/>
      <c r="U39" s="339"/>
    </row>
    <row r="40" spans="1:24" s="127" customFormat="1" ht="13.5" x14ac:dyDescent="0.2">
      <c r="A40" s="372">
        <v>1</v>
      </c>
      <c r="B40" s="373" t="s">
        <v>113</v>
      </c>
      <c r="C40" s="374" t="s">
        <v>114</v>
      </c>
      <c r="D40" s="375" t="s">
        <v>115</v>
      </c>
      <c r="E40" s="376" t="s">
        <v>115</v>
      </c>
      <c r="F40" s="346"/>
      <c r="G40" s="346"/>
      <c r="H40" s="346"/>
      <c r="I40" s="346"/>
      <c r="J40" s="346"/>
      <c r="K40" s="346"/>
      <c r="L40" s="346"/>
      <c r="M40" s="362"/>
      <c r="N40" s="363"/>
      <c r="O40" s="370"/>
      <c r="P40" s="371"/>
      <c r="Q40" s="357"/>
      <c r="R40" s="339"/>
      <c r="S40" s="339"/>
      <c r="U40" s="339"/>
    </row>
    <row r="41" spans="1:24" s="127" customFormat="1" ht="13.5" x14ac:dyDescent="0.2">
      <c r="A41" s="377">
        <v>2</v>
      </c>
      <c r="B41" s="378" t="s">
        <v>116</v>
      </c>
      <c r="C41" s="379"/>
      <c r="D41" s="380" t="s">
        <v>115</v>
      </c>
      <c r="E41" s="381" t="s">
        <v>115</v>
      </c>
      <c r="F41" s="346"/>
      <c r="G41" s="346"/>
      <c r="H41" s="346"/>
      <c r="I41" s="346"/>
      <c r="J41" s="346"/>
      <c r="K41" s="346"/>
      <c r="L41" s="346"/>
      <c r="M41" s="362"/>
      <c r="N41" s="363"/>
      <c r="O41" s="370"/>
      <c r="P41" s="371"/>
      <c r="Q41" s="357"/>
      <c r="R41" s="339"/>
      <c r="S41" s="339"/>
      <c r="U41" s="339"/>
    </row>
    <row r="42" spans="1:24" s="127" customFormat="1" ht="13.5" x14ac:dyDescent="0.2">
      <c r="A42" s="377">
        <v>3</v>
      </c>
      <c r="B42" s="378" t="s">
        <v>117</v>
      </c>
      <c r="C42" s="379"/>
      <c r="D42" s="382"/>
      <c r="E42" s="383" t="s">
        <v>115</v>
      </c>
      <c r="F42" s="384"/>
      <c r="G42" s="384"/>
      <c r="H42" s="384"/>
      <c r="I42" s="384"/>
      <c r="J42" s="385"/>
      <c r="K42" s="385"/>
      <c r="L42" s="385"/>
      <c r="M42" s="362"/>
      <c r="N42" s="363"/>
      <c r="O42" s="370"/>
      <c r="P42" s="371"/>
      <c r="Q42" s="357"/>
      <c r="R42" s="339"/>
      <c r="S42" s="339"/>
      <c r="U42" s="339"/>
    </row>
    <row r="43" spans="1:24" s="127" customFormat="1" ht="13.5" x14ac:dyDescent="0.2">
      <c r="A43" s="377">
        <v>4</v>
      </c>
      <c r="B43" s="378" t="s">
        <v>118</v>
      </c>
      <c r="C43" s="379"/>
      <c r="D43" s="386"/>
      <c r="E43" s="383" t="s">
        <v>115</v>
      </c>
      <c r="F43" s="384"/>
      <c r="G43" s="384"/>
      <c r="H43" s="384"/>
      <c r="I43" s="384"/>
      <c r="J43" s="358"/>
      <c r="K43" s="358"/>
      <c r="L43" s="358"/>
      <c r="M43" s="362"/>
      <c r="N43" s="363"/>
      <c r="O43" s="370"/>
      <c r="P43" s="371"/>
      <c r="Q43" s="357"/>
      <c r="R43" s="339"/>
      <c r="S43" s="339"/>
      <c r="U43" s="339"/>
    </row>
    <row r="44" spans="1:24" s="127" customFormat="1" ht="13.5" x14ac:dyDescent="0.2">
      <c r="A44" s="377">
        <v>5</v>
      </c>
      <c r="B44" s="378" t="s">
        <v>90</v>
      </c>
      <c r="C44" s="379" t="s">
        <v>119</v>
      </c>
      <c r="D44" s="387">
        <v>3.5000000000000003E-2</v>
      </c>
      <c r="E44" s="388" t="s">
        <v>115</v>
      </c>
      <c r="F44" s="358"/>
      <c r="G44" s="358"/>
      <c r="H44" s="358"/>
      <c r="O44" s="370"/>
      <c r="P44" s="371"/>
      <c r="Q44" s="357"/>
      <c r="R44" s="339"/>
      <c r="S44" s="339"/>
      <c r="U44" s="339"/>
    </row>
    <row r="45" spans="1:24" s="127" customFormat="1" ht="13.5" x14ac:dyDescent="0.2">
      <c r="A45" s="377">
        <v>6</v>
      </c>
      <c r="B45" s="378" t="s">
        <v>120</v>
      </c>
      <c r="C45" s="379" t="s">
        <v>119</v>
      </c>
      <c r="D45" s="389">
        <v>6.3500000000000001E-2</v>
      </c>
      <c r="E45" s="388" t="s">
        <v>115</v>
      </c>
      <c r="F45" s="358"/>
      <c r="G45" s="358"/>
      <c r="H45" s="358"/>
      <c r="O45" s="357"/>
      <c r="P45" s="371"/>
      <c r="Q45" s="357"/>
      <c r="R45" s="339"/>
      <c r="S45" s="339"/>
      <c r="U45" s="339"/>
    </row>
    <row r="46" spans="1:24" s="127" customFormat="1" ht="25.5" x14ac:dyDescent="0.2">
      <c r="A46" s="377">
        <v>7</v>
      </c>
      <c r="B46" s="390" t="s">
        <v>121</v>
      </c>
      <c r="C46" s="379" t="s">
        <v>119</v>
      </c>
      <c r="D46" s="387">
        <v>1.4999999999999999E-2</v>
      </c>
      <c r="E46" s="391" t="s">
        <v>115</v>
      </c>
      <c r="F46" s="358"/>
      <c r="G46" s="358"/>
      <c r="H46" s="358"/>
      <c r="O46" s="357"/>
      <c r="P46" s="371"/>
      <c r="Q46" s="357"/>
      <c r="R46" s="339"/>
      <c r="S46" s="339"/>
      <c r="U46" s="339"/>
    </row>
    <row r="47" spans="1:24" s="127" customFormat="1" ht="13.5" x14ac:dyDescent="0.2">
      <c r="A47" s="377">
        <v>8</v>
      </c>
      <c r="B47" s="390" t="s">
        <v>122</v>
      </c>
      <c r="C47" s="379" t="s">
        <v>119</v>
      </c>
      <c r="D47" s="387" t="s">
        <v>115</v>
      </c>
      <c r="E47" s="391" t="s">
        <v>115</v>
      </c>
      <c r="F47" s="358"/>
      <c r="G47" s="358"/>
      <c r="H47" s="358"/>
      <c r="I47" s="358"/>
      <c r="J47" s="358"/>
      <c r="K47" s="358"/>
      <c r="L47" s="358"/>
      <c r="M47" s="358"/>
      <c r="N47" s="353"/>
      <c r="O47" s="357"/>
      <c r="P47" s="371"/>
      <c r="Q47" s="357"/>
      <c r="R47" s="339"/>
      <c r="S47" s="339"/>
      <c r="U47" s="339"/>
    </row>
    <row r="48" spans="1:24" s="127" customFormat="1" ht="13.5" x14ac:dyDescent="0.2">
      <c r="A48" s="377">
        <v>9</v>
      </c>
      <c r="B48" s="378" t="s">
        <v>100</v>
      </c>
      <c r="C48" s="379" t="s">
        <v>119</v>
      </c>
      <c r="D48" s="387">
        <v>1.4999999999999999E-2</v>
      </c>
      <c r="E48" s="391" t="s">
        <v>115</v>
      </c>
      <c r="F48" s="384"/>
      <c r="G48" s="384"/>
      <c r="H48" s="384"/>
      <c r="I48" s="384"/>
      <c r="J48" s="358"/>
      <c r="K48" s="358"/>
      <c r="L48" s="358"/>
      <c r="M48" s="358"/>
      <c r="N48" s="353"/>
      <c r="O48" s="357"/>
      <c r="P48" s="371"/>
      <c r="Q48" s="357"/>
      <c r="R48" s="339"/>
      <c r="S48" s="339"/>
      <c r="U48" s="339"/>
    </row>
    <row r="49" spans="1:24" s="127" customFormat="1" ht="13.5" x14ac:dyDescent="0.2">
      <c r="A49" s="377">
        <v>10</v>
      </c>
      <c r="B49" s="378" t="s">
        <v>123</v>
      </c>
      <c r="C49" s="379" t="s">
        <v>119</v>
      </c>
      <c r="D49" s="392">
        <f>(I16/(D16+F16))*0.85</f>
        <v>1.0584</v>
      </c>
      <c r="E49" s="393" t="s">
        <v>115</v>
      </c>
      <c r="F49" s="384"/>
      <c r="G49" s="384"/>
      <c r="H49" s="384"/>
      <c r="I49" s="384"/>
      <c r="J49" s="358"/>
      <c r="K49" s="358"/>
      <c r="L49" s="358"/>
      <c r="M49" s="358"/>
      <c r="N49" s="353"/>
      <c r="O49" s="357"/>
      <c r="P49" s="371"/>
      <c r="Q49" s="357"/>
      <c r="R49" s="339"/>
      <c r="S49" s="339"/>
      <c r="U49" s="339"/>
    </row>
    <row r="50" spans="1:24" s="127" customFormat="1" ht="14.25" thickBot="1" x14ac:dyDescent="0.25">
      <c r="A50" s="394">
        <v>11</v>
      </c>
      <c r="B50" s="395" t="s">
        <v>124</v>
      </c>
      <c r="C50" s="396" t="s">
        <v>119</v>
      </c>
      <c r="D50" s="397">
        <f>IF(J16*0.8/(D16+F16)&gt;=0.5,0.5,J16*0.8/(D16+F16))</f>
        <v>0.5</v>
      </c>
      <c r="E50" s="398" t="s">
        <v>115</v>
      </c>
      <c r="N50" s="339"/>
      <c r="O50" s="339"/>
      <c r="P50" s="339"/>
      <c r="Q50" s="356"/>
      <c r="R50" s="357"/>
      <c r="S50" s="357"/>
      <c r="T50" s="358"/>
      <c r="U50" s="353"/>
      <c r="V50" s="358"/>
      <c r="W50" s="358"/>
      <c r="X50" s="359"/>
    </row>
  </sheetData>
  <sheetProtection insertRows="0" deleteRows="0"/>
  <protectedRanges>
    <protectedRange sqref="A57:X61" name="Диапазон1"/>
    <protectedRange sqref="F36:G38 W33:X38 K16:L16 N16:V16 W32 A2:S5 I47:N56 W23:W26 D42:D43 E44:E46 E39:X43 E48:E50 A51:E56 F44:H56 O44:X56 H32:V38 F32:G32 N12:Q15" name="Диапазон1_1"/>
  </protectedRanges>
  <mergeCells count="31">
    <mergeCell ref="B33:C34"/>
    <mergeCell ref="D33:D34"/>
    <mergeCell ref="E33:G33"/>
    <mergeCell ref="B35:C35"/>
    <mergeCell ref="V7:V9"/>
    <mergeCell ref="W7:W9"/>
    <mergeCell ref="D8:D9"/>
    <mergeCell ref="E8:E9"/>
    <mergeCell ref="F8:F9"/>
    <mergeCell ref="G8:G9"/>
    <mergeCell ref="H8:H9"/>
    <mergeCell ref="I8:I9"/>
    <mergeCell ref="J8:J9"/>
    <mergeCell ref="N8:O8"/>
    <mergeCell ref="M7:M9"/>
    <mergeCell ref="N7:Q7"/>
    <mergeCell ref="R7:R9"/>
    <mergeCell ref="S7:S9"/>
    <mergeCell ref="T7:T9"/>
    <mergeCell ref="U7:U9"/>
    <mergeCell ref="P8:Q8"/>
    <mergeCell ref="C2:W2"/>
    <mergeCell ref="C3:W3"/>
    <mergeCell ref="A6:A9"/>
    <mergeCell ref="B6:B9"/>
    <mergeCell ref="C6:L6"/>
    <mergeCell ref="M6:W6"/>
    <mergeCell ref="C7:C9"/>
    <mergeCell ref="D7:J7"/>
    <mergeCell ref="K7:K9"/>
    <mergeCell ref="L7:L9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J6" sqref="J6:J7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10" style="5" customWidth="1"/>
    <col min="10" max="10" width="13.140625" style="5" customWidth="1"/>
    <col min="11" max="16384" width="9.140625" style="5"/>
  </cols>
  <sheetData>
    <row r="1" spans="1:16" s="2" customFormat="1" ht="12" x14ac:dyDescent="0.2">
      <c r="A1" s="1" t="s">
        <v>20</v>
      </c>
      <c r="B1" s="1"/>
      <c r="C1" s="1"/>
      <c r="D1" s="1"/>
      <c r="E1" s="1"/>
      <c r="I1" s="110" t="s">
        <v>51</v>
      </c>
      <c r="J1" s="110"/>
    </row>
    <row r="2" spans="1:16" s="4" customFormat="1" x14ac:dyDescent="0.2">
      <c r="A2" s="3" t="s">
        <v>21</v>
      </c>
    </row>
    <row r="3" spans="1:16" x14ac:dyDescent="0.2">
      <c r="A3" s="111" t="s">
        <v>22</v>
      </c>
      <c r="B3" s="111"/>
      <c r="C3" s="111"/>
      <c r="D3" s="111"/>
      <c r="E3" s="111"/>
      <c r="F3" s="111"/>
      <c r="G3" s="111"/>
      <c r="H3" s="111"/>
      <c r="I3" s="111"/>
      <c r="J3" s="111"/>
    </row>
    <row r="4" spans="1:16" ht="15" customHeight="1" x14ac:dyDescent="0.2">
      <c r="A4" s="112" t="s">
        <v>16</v>
      </c>
      <c r="B4" s="112"/>
      <c r="C4" s="112"/>
      <c r="D4" s="112"/>
      <c r="E4" s="112"/>
      <c r="F4" s="112"/>
      <c r="G4" s="112"/>
      <c r="H4" s="112"/>
      <c r="I4" s="112"/>
      <c r="J4" s="112"/>
      <c r="K4" s="6"/>
      <c r="L4" s="6"/>
      <c r="M4" s="6"/>
      <c r="N4" s="7"/>
      <c r="O4" s="7"/>
      <c r="P4" s="7"/>
    </row>
    <row r="5" spans="1:16" ht="15" customHeight="1" thickBot="1" x14ac:dyDescent="0.25">
      <c r="A5" s="112" t="s">
        <v>17</v>
      </c>
      <c r="B5" s="112"/>
      <c r="C5" s="112"/>
      <c r="D5" s="112"/>
      <c r="E5" s="112"/>
      <c r="F5" s="112"/>
      <c r="G5" s="112"/>
      <c r="H5" s="112"/>
      <c r="I5" s="112"/>
      <c r="J5" s="112"/>
      <c r="K5" s="6"/>
      <c r="L5" s="6"/>
      <c r="M5" s="6"/>
    </row>
    <row r="6" spans="1:16" ht="20.25" customHeight="1" x14ac:dyDescent="0.2">
      <c r="A6" s="104" t="s">
        <v>23</v>
      </c>
      <c r="B6" s="104" t="s">
        <v>24</v>
      </c>
      <c r="C6" s="104" t="s">
        <v>25</v>
      </c>
      <c r="D6" s="104" t="s">
        <v>26</v>
      </c>
      <c r="E6" s="104" t="s">
        <v>27</v>
      </c>
      <c r="F6" s="104" t="s">
        <v>28</v>
      </c>
      <c r="G6" s="102" t="s">
        <v>29</v>
      </c>
      <c r="H6" s="104" t="s">
        <v>18</v>
      </c>
      <c r="I6" s="104" t="s">
        <v>30</v>
      </c>
      <c r="J6" s="104" t="s">
        <v>19</v>
      </c>
    </row>
    <row r="7" spans="1:16" ht="68.25" customHeight="1" thickBot="1" x14ac:dyDescent="0.25">
      <c r="A7" s="105"/>
      <c r="B7" s="105"/>
      <c r="C7" s="105"/>
      <c r="D7" s="105"/>
      <c r="E7" s="105"/>
      <c r="F7" s="105"/>
      <c r="G7" s="103"/>
      <c r="H7" s="105"/>
      <c r="I7" s="105"/>
      <c r="J7" s="105"/>
    </row>
    <row r="8" spans="1:16" ht="13.5" thickBo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9">
        <v>6</v>
      </c>
      <c r="G8" s="9">
        <v>7</v>
      </c>
      <c r="H8" s="8">
        <v>8</v>
      </c>
      <c r="I8" s="8">
        <v>9</v>
      </c>
      <c r="J8" s="9">
        <v>10</v>
      </c>
    </row>
    <row r="9" spans="1:16" ht="12.75" customHeight="1" x14ac:dyDescent="0.2">
      <c r="A9" s="10"/>
      <c r="B9" s="11"/>
      <c r="C9" s="12"/>
      <c r="D9" s="12"/>
      <c r="E9" s="12"/>
      <c r="F9" s="13"/>
      <c r="G9" s="12"/>
      <c r="H9" s="13"/>
      <c r="I9" s="12"/>
      <c r="J9" s="14"/>
    </row>
    <row r="10" spans="1:16" x14ac:dyDescent="0.2">
      <c r="A10" s="15"/>
      <c r="B10" s="16"/>
      <c r="C10" s="17"/>
      <c r="D10" s="17"/>
      <c r="E10" s="17"/>
      <c r="F10" s="18"/>
      <c r="G10" s="17"/>
      <c r="H10" s="18"/>
      <c r="I10" s="17"/>
      <c r="J10" s="19"/>
    </row>
    <row r="11" spans="1:16" s="2" customFormat="1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ht="26.25" customHeight="1" x14ac:dyDescent="0.2">
      <c r="A12" s="20"/>
      <c r="B12" s="21"/>
      <c r="C12" s="17"/>
      <c r="D12" s="17"/>
      <c r="E12" s="17"/>
      <c r="F12" s="18"/>
      <c r="G12" s="22"/>
      <c r="H12" s="18"/>
      <c r="I12" s="17"/>
      <c r="J12" s="19"/>
    </row>
    <row r="13" spans="1:16" s="2" customFormat="1" ht="26.25" customHeight="1" thickBot="1" x14ac:dyDescent="0.25">
      <c r="A13" s="23"/>
      <c r="B13" s="24"/>
      <c r="C13" s="25"/>
      <c r="D13" s="25"/>
      <c r="E13" s="25"/>
      <c r="F13" s="26"/>
      <c r="G13" s="27"/>
      <c r="H13" s="26"/>
      <c r="I13" s="25"/>
      <c r="J13" s="28"/>
    </row>
    <row r="14" spans="1:16" ht="13.5" thickBot="1" x14ac:dyDescent="0.25">
      <c r="A14" s="106" t="s">
        <v>31</v>
      </c>
      <c r="B14" s="107"/>
      <c r="C14" s="107"/>
      <c r="D14" s="107"/>
      <c r="E14" s="107"/>
      <c r="F14" s="107"/>
      <c r="G14" s="107"/>
      <c r="H14" s="107"/>
      <c r="I14" s="108"/>
      <c r="J14" s="29">
        <f>SUM(J9:J13)</f>
        <v>0</v>
      </c>
    </row>
    <row r="17" spans="1:8" ht="12.75" customHeight="1" x14ac:dyDescent="0.2">
      <c r="A17" s="30" t="s">
        <v>32</v>
      </c>
      <c r="B17" s="31"/>
      <c r="C17" s="109" t="s">
        <v>33</v>
      </c>
      <c r="D17" s="109"/>
      <c r="E17" s="31"/>
      <c r="F17" s="109" t="s">
        <v>34</v>
      </c>
      <c r="G17" s="109"/>
      <c r="H17" s="109"/>
    </row>
    <row r="18" spans="1:8" x14ac:dyDescent="0.2">
      <c r="A18" s="31"/>
      <c r="B18" s="31"/>
      <c r="C18" s="31"/>
      <c r="D18" s="31"/>
      <c r="E18" s="31"/>
      <c r="F18" s="101" t="s">
        <v>35</v>
      </c>
      <c r="G18" s="101"/>
      <c r="H18" s="101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K1" sqref="K1:M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4" x14ac:dyDescent="0.2">
      <c r="A1" s="3" t="s">
        <v>36</v>
      </c>
      <c r="C1" s="35"/>
      <c r="D1" s="35"/>
      <c r="K1" s="121" t="s">
        <v>50</v>
      </c>
      <c r="L1" s="121"/>
      <c r="M1" s="121"/>
    </row>
    <row r="2" spans="1:14" s="4" customFormat="1" x14ac:dyDescent="0.2">
      <c r="A2" s="3" t="s">
        <v>21</v>
      </c>
    </row>
    <row r="5" spans="1:14" x14ac:dyDescent="0.2">
      <c r="A5" s="122" t="s">
        <v>37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</row>
    <row r="6" spans="1:14" x14ac:dyDescent="0.2">
      <c r="A6" s="112" t="s">
        <v>16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6"/>
    </row>
    <row r="7" spans="1:14" ht="13.5" thickBot="1" x14ac:dyDescent="0.25">
      <c r="A7" s="112" t="s">
        <v>17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6"/>
    </row>
    <row r="8" spans="1:14" x14ac:dyDescent="0.2">
      <c r="A8" s="123" t="s">
        <v>0</v>
      </c>
      <c r="B8" s="117" t="s">
        <v>38</v>
      </c>
      <c r="C8" s="125" t="s">
        <v>39</v>
      </c>
      <c r="D8" s="125" t="s">
        <v>40</v>
      </c>
      <c r="E8" s="117" t="s">
        <v>30</v>
      </c>
      <c r="F8" s="117" t="s">
        <v>1</v>
      </c>
      <c r="G8" s="117" t="s">
        <v>41</v>
      </c>
      <c r="H8" s="117" t="s">
        <v>42</v>
      </c>
      <c r="I8" s="117"/>
      <c r="J8" s="117"/>
      <c r="K8" s="117" t="s">
        <v>43</v>
      </c>
      <c r="L8" s="117"/>
      <c r="M8" s="119" t="s">
        <v>44</v>
      </c>
    </row>
    <row r="9" spans="1:14" s="39" customFormat="1" ht="42" customHeight="1" x14ac:dyDescent="0.25">
      <c r="A9" s="124"/>
      <c r="B9" s="118"/>
      <c r="C9" s="126"/>
      <c r="D9" s="126"/>
      <c r="E9" s="118"/>
      <c r="F9" s="118"/>
      <c r="G9" s="118"/>
      <c r="H9" s="37" t="s">
        <v>45</v>
      </c>
      <c r="I9" s="37" t="s">
        <v>46</v>
      </c>
      <c r="J9" s="37" t="s">
        <v>14</v>
      </c>
      <c r="K9" s="37" t="s">
        <v>47</v>
      </c>
      <c r="L9" s="37" t="s">
        <v>48</v>
      </c>
      <c r="M9" s="120"/>
      <c r="N9" s="38"/>
    </row>
    <row r="10" spans="1:14" s="44" customFormat="1" ht="13.5" thickBot="1" x14ac:dyDescent="0.25">
      <c r="A10" s="40" t="s">
        <v>2</v>
      </c>
      <c r="B10" s="41" t="s">
        <v>3</v>
      </c>
      <c r="C10" s="41" t="s">
        <v>4</v>
      </c>
      <c r="D10" s="41" t="s">
        <v>5</v>
      </c>
      <c r="E10" s="41" t="s">
        <v>6</v>
      </c>
      <c r="F10" s="41" t="s">
        <v>7</v>
      </c>
      <c r="G10" s="41" t="s">
        <v>8</v>
      </c>
      <c r="H10" s="41" t="s">
        <v>9</v>
      </c>
      <c r="I10" s="41" t="s">
        <v>15</v>
      </c>
      <c r="J10" s="41" t="s">
        <v>10</v>
      </c>
      <c r="K10" s="41" t="s">
        <v>11</v>
      </c>
      <c r="L10" s="41" t="s">
        <v>12</v>
      </c>
      <c r="M10" s="42" t="s">
        <v>13</v>
      </c>
      <c r="N10" s="43"/>
    </row>
    <row r="11" spans="1:14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39"/>
    </row>
    <row r="12" spans="1:14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44"/>
    </row>
    <row r="13" spans="1:14" s="54" customFormat="1" x14ac:dyDescent="0.2">
      <c r="A13" s="63"/>
      <c r="B13" s="64"/>
      <c r="C13" s="65"/>
      <c r="D13" s="66"/>
      <c r="E13" s="67"/>
      <c r="F13" s="68"/>
      <c r="G13" s="68"/>
      <c r="H13" s="69"/>
      <c r="I13" s="69"/>
      <c r="J13" s="69"/>
      <c r="K13" s="67"/>
      <c r="L13" s="67"/>
      <c r="M13" s="70"/>
    </row>
    <row r="14" spans="1:14" s="54" customFormat="1" x14ac:dyDescent="0.2">
      <c r="A14" s="63"/>
      <c r="B14" s="64"/>
      <c r="C14" s="65"/>
      <c r="D14" s="66"/>
      <c r="E14" s="67"/>
      <c r="F14" s="68"/>
      <c r="G14" s="68"/>
      <c r="H14" s="69"/>
      <c r="I14" s="69"/>
      <c r="J14" s="69"/>
      <c r="K14" s="67"/>
      <c r="L14" s="67"/>
      <c r="M14" s="70"/>
    </row>
    <row r="15" spans="1:14" s="54" customFormat="1" x14ac:dyDescent="0.2">
      <c r="A15" s="63"/>
      <c r="B15" s="64"/>
      <c r="C15" s="65"/>
      <c r="D15" s="66"/>
      <c r="E15" s="67"/>
      <c r="F15" s="68"/>
      <c r="G15" s="68"/>
      <c r="H15" s="69"/>
      <c r="I15" s="69"/>
      <c r="J15" s="69"/>
      <c r="K15" s="67"/>
      <c r="L15" s="67"/>
      <c r="M15" s="70"/>
    </row>
    <row r="16" spans="1:14" s="54" customFormat="1" x14ac:dyDescent="0.2">
      <c r="A16" s="63"/>
      <c r="B16" s="64"/>
      <c r="C16" s="65"/>
      <c r="D16" s="66"/>
      <c r="E16" s="67"/>
      <c r="F16" s="68"/>
      <c r="G16" s="68"/>
      <c r="H16" s="69"/>
      <c r="I16" s="69"/>
      <c r="J16" s="69"/>
      <c r="K16" s="67"/>
      <c r="L16" s="67"/>
      <c r="M16" s="70"/>
    </row>
    <row r="17" spans="1:18" s="80" customFormat="1" x14ac:dyDescent="0.2">
      <c r="A17" s="71"/>
      <c r="B17" s="72"/>
      <c r="C17" s="73"/>
      <c r="D17" s="74"/>
      <c r="E17" s="75"/>
      <c r="F17" s="76"/>
      <c r="G17" s="76"/>
      <c r="H17" s="77"/>
      <c r="I17" s="77"/>
      <c r="J17" s="77"/>
      <c r="K17" s="75"/>
      <c r="L17" s="75"/>
      <c r="M17" s="78"/>
      <c r="N17" s="79"/>
      <c r="O17" s="79"/>
      <c r="P17" s="79"/>
      <c r="Q17" s="79"/>
      <c r="R17" s="79"/>
    </row>
    <row r="18" spans="1:18" s="81" customFormat="1" x14ac:dyDescent="0.2">
      <c r="A18" s="71"/>
      <c r="B18" s="72"/>
      <c r="C18" s="73"/>
      <c r="D18" s="74"/>
      <c r="E18" s="75"/>
      <c r="F18" s="76"/>
      <c r="G18" s="76"/>
      <c r="H18" s="77"/>
      <c r="I18" s="77"/>
      <c r="J18" s="77"/>
      <c r="K18" s="75"/>
      <c r="L18" s="75"/>
      <c r="M18" s="78"/>
      <c r="N18" s="79"/>
      <c r="O18" s="34"/>
      <c r="P18" s="34"/>
      <c r="Q18" s="34"/>
      <c r="R18" s="34"/>
    </row>
    <row r="19" spans="1:18" ht="13.5" thickBot="1" x14ac:dyDescent="0.25">
      <c r="A19" s="82"/>
      <c r="B19" s="83"/>
      <c r="C19" s="84"/>
      <c r="D19" s="85"/>
      <c r="E19" s="86"/>
      <c r="F19" s="87"/>
      <c r="G19" s="87"/>
      <c r="H19" s="88"/>
      <c r="I19" s="88"/>
      <c r="J19" s="88"/>
      <c r="K19" s="89"/>
      <c r="L19" s="90"/>
      <c r="M19" s="91"/>
      <c r="N19" s="79"/>
    </row>
    <row r="20" spans="1:18" ht="14.25" thickTop="1" thickBot="1" x14ac:dyDescent="0.25">
      <c r="A20" s="92"/>
      <c r="B20" s="93" t="s">
        <v>49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f>SUM(M11:M19)</f>
        <v>0</v>
      </c>
    </row>
    <row r="21" spans="1:18" ht="13.5" thickTop="1" x14ac:dyDescent="0.2">
      <c r="J21" s="113"/>
      <c r="K21" s="114"/>
      <c r="M21" s="99"/>
    </row>
    <row r="22" spans="1:18" s="31" customFormat="1" x14ac:dyDescent="0.2">
      <c r="B22" s="30" t="s">
        <v>32</v>
      </c>
      <c r="D22" s="109" t="s">
        <v>33</v>
      </c>
      <c r="E22" s="109"/>
      <c r="G22" s="109" t="s">
        <v>34</v>
      </c>
      <c r="H22" s="109"/>
      <c r="I22" s="109"/>
    </row>
    <row r="23" spans="1:18" s="31" customFormat="1" x14ac:dyDescent="0.2">
      <c r="G23" s="101" t="s">
        <v>35</v>
      </c>
      <c r="H23" s="101"/>
      <c r="I23" s="101"/>
    </row>
    <row r="24" spans="1:18" s="31" customFormat="1" x14ac:dyDescent="0.2"/>
    <row r="25" spans="1:18" x14ac:dyDescent="0.2">
      <c r="J25" s="113"/>
      <c r="K25" s="114"/>
      <c r="M25" s="99"/>
    </row>
    <row r="26" spans="1:18" x14ac:dyDescent="0.2">
      <c r="K26" s="100"/>
      <c r="M26" s="99"/>
    </row>
    <row r="27" spans="1:18" x14ac:dyDescent="0.2">
      <c r="K27" s="115"/>
    </row>
    <row r="28" spans="1:18" x14ac:dyDescent="0.2">
      <c r="K28" s="116"/>
    </row>
    <row r="29" spans="1:18" x14ac:dyDescent="0.2">
      <c r="K29" s="116"/>
    </row>
    <row r="30" spans="1:18" x14ac:dyDescent="0.2">
      <c r="K30" s="116"/>
    </row>
    <row r="31" spans="1:18" x14ac:dyDescent="0.2">
      <c r="K31" s="116"/>
    </row>
    <row r="32" spans="1:18" x14ac:dyDescent="0.2">
      <c r="K32" s="116"/>
    </row>
    <row r="33" spans="11:11" x14ac:dyDescent="0.2">
      <c r="K33" s="116"/>
    </row>
    <row r="34" spans="11:11" x14ac:dyDescent="0.2">
      <c r="K34" s="116"/>
    </row>
    <row r="35" spans="11:11" x14ac:dyDescent="0.2">
      <c r="K35" s="116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177"/>
  <sheetViews>
    <sheetView showGridLines="0" view="pageBreakPreview" zoomScale="75" zoomScaleNormal="100" zoomScaleSheetLayoutView="75" workbookViewId="0">
      <selection activeCell="F15" sqref="F15"/>
    </sheetView>
  </sheetViews>
  <sheetFormatPr defaultRowHeight="16.5" x14ac:dyDescent="0.2"/>
  <cols>
    <col min="1" max="1" width="8.5703125" style="399" bestFit="1" customWidth="1"/>
    <col min="2" max="2" width="17.85546875" style="399" customWidth="1"/>
    <col min="3" max="3" width="73.85546875" style="401" customWidth="1"/>
    <col min="4" max="4" width="12.28515625" style="402" customWidth="1"/>
    <col min="5" max="5" width="11.85546875" style="403" customWidth="1"/>
    <col min="6" max="6" width="11.5703125" style="404" customWidth="1"/>
    <col min="7" max="7" width="14.7109375" style="404" customWidth="1"/>
    <col min="8" max="8" width="10.85546875" style="405" customWidth="1"/>
    <col min="9" max="9" width="11.28515625" style="399" customWidth="1"/>
    <col min="10" max="10" width="14" style="399" customWidth="1"/>
    <col min="11" max="16384" width="9.140625" style="449"/>
  </cols>
  <sheetData>
    <row r="1" spans="1:10" x14ac:dyDescent="0.2">
      <c r="B1" s="400"/>
      <c r="J1" s="406" t="s">
        <v>125</v>
      </c>
    </row>
    <row r="2" spans="1:10" x14ac:dyDescent="0.2">
      <c r="A2" s="408" t="s">
        <v>126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x14ac:dyDescent="0.2">
      <c r="B3" s="409" t="s">
        <v>16</v>
      </c>
      <c r="C3" s="410" t="s">
        <v>127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">
        <v>128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x14ac:dyDescent="0.2">
      <c r="A6" s="413" t="s">
        <v>0</v>
      </c>
      <c r="B6" s="414" t="s">
        <v>129</v>
      </c>
      <c r="C6" s="414" t="s">
        <v>130</v>
      </c>
      <c r="D6" s="415" t="s">
        <v>131</v>
      </c>
      <c r="E6" s="416" t="s">
        <v>132</v>
      </c>
      <c r="F6" s="414"/>
      <c r="G6" s="414"/>
      <c r="H6" s="414"/>
      <c r="I6" s="414"/>
      <c r="J6" s="417"/>
    </row>
    <row r="7" spans="1:10" x14ac:dyDescent="0.2">
      <c r="A7" s="418"/>
      <c r="B7" s="419"/>
      <c r="C7" s="419"/>
      <c r="D7" s="420"/>
      <c r="E7" s="421" t="s">
        <v>133</v>
      </c>
      <c r="F7" s="419"/>
      <c r="G7" s="419"/>
      <c r="H7" s="419" t="s">
        <v>134</v>
      </c>
      <c r="I7" s="419"/>
      <c r="J7" s="422"/>
    </row>
    <row r="8" spans="1:10" ht="33.75" thickBot="1" x14ac:dyDescent="0.25">
      <c r="A8" s="423"/>
      <c r="B8" s="424"/>
      <c r="C8" s="424"/>
      <c r="D8" s="425"/>
      <c r="E8" s="426" t="s">
        <v>135</v>
      </c>
      <c r="F8" s="427" t="s">
        <v>136</v>
      </c>
      <c r="G8" s="427" t="s">
        <v>18</v>
      </c>
      <c r="H8" s="427" t="s">
        <v>135</v>
      </c>
      <c r="I8" s="427" t="s">
        <v>137</v>
      </c>
      <c r="J8" s="428" t="s">
        <v>18</v>
      </c>
    </row>
    <row r="9" spans="1:10" ht="17.25" thickBot="1" x14ac:dyDescent="0.25">
      <c r="A9" s="429"/>
      <c r="B9" s="430">
        <v>1</v>
      </c>
      <c r="C9" s="430">
        <v>2</v>
      </c>
      <c r="D9" s="431">
        <v>3</v>
      </c>
      <c r="E9" s="432">
        <v>4</v>
      </c>
      <c r="F9" s="433">
        <v>5</v>
      </c>
      <c r="G9" s="433">
        <v>6</v>
      </c>
      <c r="H9" s="433">
        <v>7</v>
      </c>
      <c r="I9" s="433">
        <v>8</v>
      </c>
      <c r="J9" s="434">
        <v>9</v>
      </c>
    </row>
    <row r="10" spans="1:10" x14ac:dyDescent="0.2">
      <c r="A10" s="435">
        <v>1</v>
      </c>
      <c r="B10" s="436" t="s">
        <v>138</v>
      </c>
      <c r="C10" s="437" t="s">
        <v>139</v>
      </c>
      <c r="D10" s="438" t="s">
        <v>140</v>
      </c>
      <c r="E10" s="439"/>
      <c r="F10" s="440"/>
      <c r="G10" s="441">
        <f>E10*F10</f>
        <v>0</v>
      </c>
      <c r="H10" s="442">
        <v>0</v>
      </c>
      <c r="I10" s="440">
        <v>74018.14</v>
      </c>
      <c r="J10" s="443">
        <f>H10*I10</f>
        <v>0</v>
      </c>
    </row>
    <row r="11" spans="1:10" x14ac:dyDescent="0.2">
      <c r="A11" s="444">
        <v>2</v>
      </c>
      <c r="B11" s="436" t="s">
        <v>141</v>
      </c>
      <c r="C11" s="437" t="s">
        <v>142</v>
      </c>
      <c r="D11" s="438" t="s">
        <v>140</v>
      </c>
      <c r="E11" s="445"/>
      <c r="F11" s="446"/>
      <c r="G11" s="447">
        <f t="shared" ref="G11:G74" si="0">E11*F11</f>
        <v>0</v>
      </c>
      <c r="H11" s="445">
        <v>2.8999999999999998E-3</v>
      </c>
      <c r="I11" s="446">
        <v>106862.34</v>
      </c>
      <c r="J11" s="448">
        <f t="shared" ref="J11:J74" si="1">H11*I11</f>
        <v>310</v>
      </c>
    </row>
    <row r="12" spans="1:10" x14ac:dyDescent="0.2">
      <c r="A12" s="435">
        <v>3</v>
      </c>
      <c r="B12" s="436" t="s">
        <v>143</v>
      </c>
      <c r="C12" s="437" t="s">
        <v>144</v>
      </c>
      <c r="D12" s="438" t="s">
        <v>145</v>
      </c>
      <c r="E12" s="445"/>
      <c r="F12" s="446"/>
      <c r="G12" s="447">
        <f t="shared" si="0"/>
        <v>0</v>
      </c>
      <c r="H12" s="445">
        <v>2.7614999999999998</v>
      </c>
      <c r="I12" s="446">
        <v>47.09</v>
      </c>
      <c r="J12" s="448">
        <f t="shared" si="1"/>
        <v>130</v>
      </c>
    </row>
    <row r="13" spans="1:10" x14ac:dyDescent="0.2">
      <c r="A13" s="444">
        <v>4</v>
      </c>
      <c r="B13" s="436" t="s">
        <v>146</v>
      </c>
      <c r="C13" s="437" t="s">
        <v>147</v>
      </c>
      <c r="D13" s="438" t="s">
        <v>140</v>
      </c>
      <c r="E13" s="445"/>
      <c r="F13" s="446"/>
      <c r="G13" s="447">
        <f t="shared" si="0"/>
        <v>0</v>
      </c>
      <c r="H13" s="445">
        <v>8.0000000000000004E-4</v>
      </c>
      <c r="I13" s="446">
        <v>80297.03</v>
      </c>
      <c r="J13" s="448">
        <f t="shared" si="1"/>
        <v>64</v>
      </c>
    </row>
    <row r="14" spans="1:10" x14ac:dyDescent="0.2">
      <c r="A14" s="435">
        <v>5</v>
      </c>
      <c r="B14" s="436" t="s">
        <v>148</v>
      </c>
      <c r="C14" s="437" t="s">
        <v>149</v>
      </c>
      <c r="D14" s="438" t="s">
        <v>140</v>
      </c>
      <c r="E14" s="445"/>
      <c r="F14" s="446"/>
      <c r="G14" s="447">
        <f t="shared" si="0"/>
        <v>0</v>
      </c>
      <c r="H14" s="445">
        <v>2.3999999999999998E-3</v>
      </c>
      <c r="I14" s="446">
        <v>43739.62</v>
      </c>
      <c r="J14" s="448">
        <f t="shared" si="1"/>
        <v>105</v>
      </c>
    </row>
    <row r="15" spans="1:10" x14ac:dyDescent="0.2">
      <c r="A15" s="444">
        <v>6</v>
      </c>
      <c r="B15" s="436" t="s">
        <v>150</v>
      </c>
      <c r="C15" s="437" t="s">
        <v>151</v>
      </c>
      <c r="D15" s="438" t="s">
        <v>140</v>
      </c>
      <c r="E15" s="445"/>
      <c r="F15" s="446"/>
      <c r="G15" s="447">
        <f t="shared" si="0"/>
        <v>0</v>
      </c>
      <c r="H15" s="445">
        <v>1.26E-2</v>
      </c>
      <c r="I15" s="446">
        <v>4093.86</v>
      </c>
      <c r="J15" s="448">
        <f t="shared" si="1"/>
        <v>52</v>
      </c>
    </row>
    <row r="16" spans="1:10" x14ac:dyDescent="0.2">
      <c r="A16" s="435">
        <v>7</v>
      </c>
      <c r="B16" s="436" t="s">
        <v>152</v>
      </c>
      <c r="C16" s="437" t="s">
        <v>153</v>
      </c>
      <c r="D16" s="438" t="s">
        <v>140</v>
      </c>
      <c r="E16" s="445"/>
      <c r="F16" s="446"/>
      <c r="G16" s="447">
        <f t="shared" si="0"/>
        <v>0</v>
      </c>
      <c r="H16" s="445">
        <v>2.0764999999999998</v>
      </c>
      <c r="I16" s="446">
        <v>34453.160000000003</v>
      </c>
      <c r="J16" s="448">
        <f t="shared" si="1"/>
        <v>71542</v>
      </c>
    </row>
    <row r="17" spans="1:10" x14ac:dyDescent="0.2">
      <c r="A17" s="444">
        <v>8</v>
      </c>
      <c r="B17" s="436" t="s">
        <v>154</v>
      </c>
      <c r="C17" s="437" t="s">
        <v>155</v>
      </c>
      <c r="D17" s="438" t="s">
        <v>140</v>
      </c>
      <c r="E17" s="445"/>
      <c r="F17" s="446"/>
      <c r="G17" s="447">
        <f t="shared" si="0"/>
        <v>0</v>
      </c>
      <c r="H17" s="445">
        <v>0.876</v>
      </c>
      <c r="I17" s="446">
        <v>25993.4</v>
      </c>
      <c r="J17" s="448">
        <f t="shared" si="1"/>
        <v>22770</v>
      </c>
    </row>
    <row r="18" spans="1:10" ht="33" x14ac:dyDescent="0.2">
      <c r="A18" s="435">
        <v>9</v>
      </c>
      <c r="B18" s="436" t="s">
        <v>156</v>
      </c>
      <c r="C18" s="437" t="s">
        <v>157</v>
      </c>
      <c r="D18" s="438" t="s">
        <v>140</v>
      </c>
      <c r="E18" s="445"/>
      <c r="F18" s="446"/>
      <c r="G18" s="447">
        <f t="shared" si="0"/>
        <v>0</v>
      </c>
      <c r="H18" s="445">
        <v>0.71340000000000003</v>
      </c>
      <c r="I18" s="446">
        <v>45102.35</v>
      </c>
      <c r="J18" s="448">
        <f t="shared" si="1"/>
        <v>32176</v>
      </c>
    </row>
    <row r="19" spans="1:10" x14ac:dyDescent="0.2">
      <c r="A19" s="444">
        <v>10</v>
      </c>
      <c r="B19" s="436" t="s">
        <v>158</v>
      </c>
      <c r="C19" s="437" t="s">
        <v>159</v>
      </c>
      <c r="D19" s="438" t="s">
        <v>140</v>
      </c>
      <c r="E19" s="445"/>
      <c r="F19" s="446"/>
      <c r="G19" s="447">
        <f t="shared" si="0"/>
        <v>0</v>
      </c>
      <c r="H19" s="445">
        <v>5.0000000000000001E-4</v>
      </c>
      <c r="I19" s="446">
        <v>54111.28</v>
      </c>
      <c r="J19" s="448">
        <f t="shared" si="1"/>
        <v>27</v>
      </c>
    </row>
    <row r="20" spans="1:10" x14ac:dyDescent="0.2">
      <c r="A20" s="435">
        <v>11</v>
      </c>
      <c r="B20" s="436" t="s">
        <v>160</v>
      </c>
      <c r="C20" s="437" t="s">
        <v>161</v>
      </c>
      <c r="D20" s="438" t="s">
        <v>140</v>
      </c>
      <c r="E20" s="445">
        <v>8.9999999999999998E-4</v>
      </c>
      <c r="F20" s="446">
        <v>40000</v>
      </c>
      <c r="G20" s="447">
        <f t="shared" si="0"/>
        <v>36</v>
      </c>
      <c r="H20" s="445" t="s">
        <v>162</v>
      </c>
      <c r="I20" s="446">
        <v>0</v>
      </c>
      <c r="J20" s="448">
        <f t="shared" si="1"/>
        <v>0</v>
      </c>
    </row>
    <row r="21" spans="1:10" ht="33" x14ac:dyDescent="0.2">
      <c r="A21" s="444">
        <v>12</v>
      </c>
      <c r="B21" s="436" t="s">
        <v>163</v>
      </c>
      <c r="C21" s="437" t="s">
        <v>164</v>
      </c>
      <c r="D21" s="438" t="s">
        <v>140</v>
      </c>
      <c r="E21" s="445"/>
      <c r="F21" s="446"/>
      <c r="G21" s="447">
        <f t="shared" si="0"/>
        <v>0</v>
      </c>
      <c r="H21" s="445">
        <v>0.79790000000000005</v>
      </c>
      <c r="I21" s="450">
        <v>40699.15</v>
      </c>
      <c r="J21" s="448">
        <f t="shared" si="1"/>
        <v>32474</v>
      </c>
    </row>
    <row r="22" spans="1:10" x14ac:dyDescent="0.2">
      <c r="A22" s="435">
        <v>13</v>
      </c>
      <c r="B22" s="436" t="s">
        <v>165</v>
      </c>
      <c r="C22" s="437" t="s">
        <v>166</v>
      </c>
      <c r="D22" s="438" t="s">
        <v>140</v>
      </c>
      <c r="E22" s="445"/>
      <c r="F22" s="446"/>
      <c r="G22" s="447">
        <f t="shared" si="0"/>
        <v>0</v>
      </c>
      <c r="H22" s="445">
        <v>3.1E-2</v>
      </c>
      <c r="I22" s="446">
        <v>50275.42</v>
      </c>
      <c r="J22" s="448">
        <f t="shared" si="1"/>
        <v>1559</v>
      </c>
    </row>
    <row r="23" spans="1:10" x14ac:dyDescent="0.2">
      <c r="A23" s="444">
        <v>14</v>
      </c>
      <c r="B23" s="436" t="s">
        <v>167</v>
      </c>
      <c r="C23" s="437" t="s">
        <v>168</v>
      </c>
      <c r="D23" s="438" t="s">
        <v>140</v>
      </c>
      <c r="E23" s="445"/>
      <c r="F23" s="446"/>
      <c r="G23" s="447">
        <f t="shared" si="0"/>
        <v>0</v>
      </c>
      <c r="H23" s="445">
        <v>1.9E-3</v>
      </c>
      <c r="I23" s="446">
        <v>110000</v>
      </c>
      <c r="J23" s="448">
        <f t="shared" si="1"/>
        <v>209</v>
      </c>
    </row>
    <row r="24" spans="1:10" x14ac:dyDescent="0.2">
      <c r="A24" s="435">
        <v>15</v>
      </c>
      <c r="B24" s="436" t="s">
        <v>169</v>
      </c>
      <c r="C24" s="437" t="s">
        <v>170</v>
      </c>
      <c r="D24" s="438" t="s">
        <v>140</v>
      </c>
      <c r="E24" s="445"/>
      <c r="F24" s="446"/>
      <c r="G24" s="447">
        <f t="shared" si="0"/>
        <v>0</v>
      </c>
      <c r="H24" s="445">
        <v>8.0000000000000004E-4</v>
      </c>
      <c r="I24" s="446">
        <v>110000</v>
      </c>
      <c r="J24" s="448">
        <f t="shared" si="1"/>
        <v>88</v>
      </c>
    </row>
    <row r="25" spans="1:10" x14ac:dyDescent="0.2">
      <c r="A25" s="444">
        <v>16</v>
      </c>
      <c r="B25" s="436" t="s">
        <v>171</v>
      </c>
      <c r="C25" s="437" t="s">
        <v>172</v>
      </c>
      <c r="D25" s="438" t="s">
        <v>140</v>
      </c>
      <c r="E25" s="445"/>
      <c r="F25" s="446"/>
      <c r="G25" s="447">
        <f t="shared" si="0"/>
        <v>0</v>
      </c>
      <c r="H25" s="445">
        <v>2.1100000000000001E-2</v>
      </c>
      <c r="I25" s="446">
        <v>110000</v>
      </c>
      <c r="J25" s="448">
        <f t="shared" si="1"/>
        <v>2321</v>
      </c>
    </row>
    <row r="26" spans="1:10" x14ac:dyDescent="0.2">
      <c r="A26" s="435">
        <v>17</v>
      </c>
      <c r="B26" s="436" t="s">
        <v>173</v>
      </c>
      <c r="C26" s="437" t="s">
        <v>174</v>
      </c>
      <c r="D26" s="438" t="s">
        <v>140</v>
      </c>
      <c r="E26" s="445"/>
      <c r="F26" s="446"/>
      <c r="G26" s="447">
        <f t="shared" si="0"/>
        <v>0</v>
      </c>
      <c r="H26" s="445">
        <v>5.0000000000000001E-4</v>
      </c>
      <c r="I26" s="446">
        <v>110000</v>
      </c>
      <c r="J26" s="448">
        <f t="shared" si="1"/>
        <v>55</v>
      </c>
    </row>
    <row r="27" spans="1:10" x14ac:dyDescent="0.2">
      <c r="A27" s="444">
        <v>18</v>
      </c>
      <c r="B27" s="436" t="s">
        <v>175</v>
      </c>
      <c r="C27" s="437" t="s">
        <v>176</v>
      </c>
      <c r="D27" s="438" t="s">
        <v>140</v>
      </c>
      <c r="E27" s="445"/>
      <c r="F27" s="446"/>
      <c r="G27" s="447">
        <f t="shared" si="0"/>
        <v>0</v>
      </c>
      <c r="H27" s="445">
        <v>5.1999999999999998E-3</v>
      </c>
      <c r="I27" s="446">
        <v>110000</v>
      </c>
      <c r="J27" s="448">
        <f t="shared" si="1"/>
        <v>572</v>
      </c>
    </row>
    <row r="28" spans="1:10" x14ac:dyDescent="0.2">
      <c r="A28" s="435">
        <v>19</v>
      </c>
      <c r="B28" s="436" t="s">
        <v>177</v>
      </c>
      <c r="C28" s="437" t="s">
        <v>178</v>
      </c>
      <c r="D28" s="438" t="s">
        <v>140</v>
      </c>
      <c r="E28" s="445"/>
      <c r="F28" s="446"/>
      <c r="G28" s="447">
        <f t="shared" si="0"/>
        <v>0</v>
      </c>
      <c r="H28" s="445">
        <v>1.6000000000000001E-3</v>
      </c>
      <c r="I28" s="446">
        <v>110000</v>
      </c>
      <c r="J28" s="448">
        <f t="shared" si="1"/>
        <v>176</v>
      </c>
    </row>
    <row r="29" spans="1:10" x14ac:dyDescent="0.2">
      <c r="A29" s="444">
        <v>20</v>
      </c>
      <c r="B29" s="436" t="s">
        <v>179</v>
      </c>
      <c r="C29" s="437" t="s">
        <v>180</v>
      </c>
      <c r="D29" s="438" t="s">
        <v>140</v>
      </c>
      <c r="E29" s="445"/>
      <c r="F29" s="446"/>
      <c r="G29" s="447">
        <f t="shared" si="0"/>
        <v>0</v>
      </c>
      <c r="H29" s="445">
        <v>8.1199999999999994E-2</v>
      </c>
      <c r="I29" s="446">
        <v>110000</v>
      </c>
      <c r="J29" s="448">
        <f t="shared" si="1"/>
        <v>8932</v>
      </c>
    </row>
    <row r="30" spans="1:10" x14ac:dyDescent="0.2">
      <c r="A30" s="435">
        <v>21</v>
      </c>
      <c r="B30" s="436" t="s">
        <v>181</v>
      </c>
      <c r="C30" s="437" t="s">
        <v>182</v>
      </c>
      <c r="D30" s="438" t="s">
        <v>140</v>
      </c>
      <c r="E30" s="445"/>
      <c r="F30" s="446"/>
      <c r="G30" s="447">
        <f t="shared" si="0"/>
        <v>0</v>
      </c>
      <c r="H30" s="445">
        <v>1E-4</v>
      </c>
      <c r="I30" s="446">
        <v>110000</v>
      </c>
      <c r="J30" s="448">
        <f t="shared" si="1"/>
        <v>11</v>
      </c>
    </row>
    <row r="31" spans="1:10" x14ac:dyDescent="0.2">
      <c r="A31" s="444">
        <v>22</v>
      </c>
      <c r="B31" s="436" t="s">
        <v>183</v>
      </c>
      <c r="C31" s="437" t="s">
        <v>184</v>
      </c>
      <c r="D31" s="438" t="s">
        <v>185</v>
      </c>
      <c r="E31" s="445"/>
      <c r="F31" s="446"/>
      <c r="G31" s="447">
        <f t="shared" si="0"/>
        <v>0</v>
      </c>
      <c r="H31" s="445">
        <v>0.16639999999999999</v>
      </c>
      <c r="I31" s="446">
        <v>142.82</v>
      </c>
      <c r="J31" s="448">
        <f t="shared" si="1"/>
        <v>24</v>
      </c>
    </row>
    <row r="32" spans="1:10" x14ac:dyDescent="0.2">
      <c r="A32" s="435">
        <v>23</v>
      </c>
      <c r="B32" s="436" t="s">
        <v>186</v>
      </c>
      <c r="C32" s="437" t="s">
        <v>187</v>
      </c>
      <c r="D32" s="438" t="s">
        <v>145</v>
      </c>
      <c r="E32" s="445"/>
      <c r="F32" s="451"/>
      <c r="G32" s="447">
        <f t="shared" si="0"/>
        <v>0</v>
      </c>
      <c r="H32" s="445">
        <v>0.1129</v>
      </c>
      <c r="I32" s="451">
        <v>341</v>
      </c>
      <c r="J32" s="448">
        <f t="shared" si="1"/>
        <v>38</v>
      </c>
    </row>
    <row r="33" spans="1:10" ht="33" x14ac:dyDescent="0.2">
      <c r="A33" s="444">
        <v>24</v>
      </c>
      <c r="B33" s="436" t="s">
        <v>188</v>
      </c>
      <c r="C33" s="437" t="s">
        <v>189</v>
      </c>
      <c r="D33" s="438" t="s">
        <v>140</v>
      </c>
      <c r="E33" s="445">
        <v>3.2399999999999998E-2</v>
      </c>
      <c r="F33" s="446">
        <v>34000</v>
      </c>
      <c r="G33" s="447">
        <f t="shared" si="0"/>
        <v>1102</v>
      </c>
      <c r="H33" s="445" t="s">
        <v>162</v>
      </c>
      <c r="I33" s="446">
        <v>0</v>
      </c>
      <c r="J33" s="448">
        <f t="shared" si="1"/>
        <v>0</v>
      </c>
    </row>
    <row r="34" spans="1:10" ht="33" x14ac:dyDescent="0.2">
      <c r="A34" s="435">
        <v>25</v>
      </c>
      <c r="B34" s="436" t="s">
        <v>190</v>
      </c>
      <c r="C34" s="437" t="s">
        <v>191</v>
      </c>
      <c r="D34" s="438" t="s">
        <v>140</v>
      </c>
      <c r="E34" s="445">
        <v>5.9999999999999995E-4</v>
      </c>
      <c r="F34" s="446">
        <v>33000</v>
      </c>
      <c r="G34" s="447">
        <f t="shared" si="0"/>
        <v>20</v>
      </c>
      <c r="H34" s="445" t="s">
        <v>162</v>
      </c>
      <c r="I34" s="446">
        <v>0</v>
      </c>
      <c r="J34" s="448">
        <f t="shared" si="1"/>
        <v>0</v>
      </c>
    </row>
    <row r="35" spans="1:10" x14ac:dyDescent="0.2">
      <c r="A35" s="444">
        <v>26</v>
      </c>
      <c r="B35" s="436" t="s">
        <v>192</v>
      </c>
      <c r="C35" s="437" t="s">
        <v>193</v>
      </c>
      <c r="D35" s="438" t="s">
        <v>194</v>
      </c>
      <c r="E35" s="445"/>
      <c r="F35" s="446"/>
      <c r="G35" s="447">
        <f t="shared" si="0"/>
        <v>0</v>
      </c>
      <c r="H35" s="445">
        <v>1.3120000000000001</v>
      </c>
      <c r="I35" s="446">
        <v>186.27</v>
      </c>
      <c r="J35" s="448">
        <f t="shared" si="1"/>
        <v>244</v>
      </c>
    </row>
    <row r="36" spans="1:10" x14ac:dyDescent="0.2">
      <c r="A36" s="435">
        <v>27</v>
      </c>
      <c r="B36" s="436" t="s">
        <v>195</v>
      </c>
      <c r="C36" s="437" t="s">
        <v>196</v>
      </c>
      <c r="D36" s="438" t="s">
        <v>197</v>
      </c>
      <c r="E36" s="445"/>
      <c r="F36" s="446"/>
      <c r="G36" s="447">
        <f t="shared" si="0"/>
        <v>0</v>
      </c>
      <c r="H36" s="445">
        <v>0.85</v>
      </c>
      <c r="I36" s="446">
        <v>106.76</v>
      </c>
      <c r="J36" s="448">
        <f t="shared" si="1"/>
        <v>91</v>
      </c>
    </row>
    <row r="37" spans="1:10" x14ac:dyDescent="0.2">
      <c r="A37" s="444">
        <v>28</v>
      </c>
      <c r="B37" s="436" t="s">
        <v>198</v>
      </c>
      <c r="C37" s="437" t="s">
        <v>199</v>
      </c>
      <c r="D37" s="438" t="s">
        <v>140</v>
      </c>
      <c r="E37" s="445"/>
      <c r="F37" s="446"/>
      <c r="G37" s="447">
        <f t="shared" si="0"/>
        <v>0</v>
      </c>
      <c r="H37" s="445">
        <v>1.6000000000000001E-3</v>
      </c>
      <c r="I37" s="446">
        <v>62985.94</v>
      </c>
      <c r="J37" s="448">
        <f t="shared" si="1"/>
        <v>101</v>
      </c>
    </row>
    <row r="38" spans="1:10" x14ac:dyDescent="0.2">
      <c r="A38" s="435">
        <v>29</v>
      </c>
      <c r="B38" s="436" t="s">
        <v>200</v>
      </c>
      <c r="C38" s="437" t="s">
        <v>201</v>
      </c>
      <c r="D38" s="438" t="s">
        <v>197</v>
      </c>
      <c r="E38" s="445"/>
      <c r="F38" s="446"/>
      <c r="G38" s="447">
        <f t="shared" si="0"/>
        <v>0</v>
      </c>
      <c r="H38" s="445">
        <v>4.0199999999999996</v>
      </c>
      <c r="I38" s="446">
        <v>13.11</v>
      </c>
      <c r="J38" s="448">
        <f t="shared" si="1"/>
        <v>53</v>
      </c>
    </row>
    <row r="39" spans="1:10" x14ac:dyDescent="0.2">
      <c r="A39" s="444">
        <v>30</v>
      </c>
      <c r="B39" s="436" t="s">
        <v>202</v>
      </c>
      <c r="C39" s="437" t="s">
        <v>203</v>
      </c>
      <c r="D39" s="438" t="s">
        <v>204</v>
      </c>
      <c r="E39" s="445"/>
      <c r="F39" s="446"/>
      <c r="G39" s="447">
        <f t="shared" si="0"/>
        <v>0</v>
      </c>
      <c r="H39" s="445">
        <v>3.1199999999999999E-2</v>
      </c>
      <c r="I39" s="446">
        <v>583.39</v>
      </c>
      <c r="J39" s="448">
        <f t="shared" si="1"/>
        <v>18</v>
      </c>
    </row>
    <row r="40" spans="1:10" x14ac:dyDescent="0.2">
      <c r="A40" s="435">
        <v>31</v>
      </c>
      <c r="B40" s="436" t="s">
        <v>205</v>
      </c>
      <c r="C40" s="437" t="s">
        <v>206</v>
      </c>
      <c r="D40" s="438" t="s">
        <v>140</v>
      </c>
      <c r="E40" s="445">
        <v>2.0799999999999999E-2</v>
      </c>
      <c r="F40" s="446">
        <v>39000</v>
      </c>
      <c r="G40" s="447">
        <f t="shared" si="0"/>
        <v>811</v>
      </c>
      <c r="H40" s="445" t="s">
        <v>162</v>
      </c>
      <c r="I40" s="446">
        <v>0</v>
      </c>
      <c r="J40" s="448">
        <f t="shared" si="1"/>
        <v>0</v>
      </c>
    </row>
    <row r="41" spans="1:10" x14ac:dyDescent="0.2">
      <c r="A41" s="444">
        <v>32</v>
      </c>
      <c r="B41" s="436" t="s">
        <v>207</v>
      </c>
      <c r="C41" s="437" t="s">
        <v>208</v>
      </c>
      <c r="D41" s="438" t="s">
        <v>197</v>
      </c>
      <c r="E41" s="445"/>
      <c r="F41" s="446"/>
      <c r="G41" s="447">
        <f t="shared" si="0"/>
        <v>0</v>
      </c>
      <c r="H41" s="445">
        <v>2.2000000000000002</v>
      </c>
      <c r="I41" s="446">
        <v>27.47</v>
      </c>
      <c r="J41" s="448">
        <f t="shared" si="1"/>
        <v>60</v>
      </c>
    </row>
    <row r="42" spans="1:10" x14ac:dyDescent="0.2">
      <c r="A42" s="435">
        <v>33</v>
      </c>
      <c r="B42" s="436" t="s">
        <v>209</v>
      </c>
      <c r="C42" s="437" t="s">
        <v>170</v>
      </c>
      <c r="D42" s="438" t="s">
        <v>197</v>
      </c>
      <c r="E42" s="445"/>
      <c r="F42" s="446"/>
      <c r="G42" s="447">
        <f t="shared" si="0"/>
        <v>0</v>
      </c>
      <c r="H42" s="445">
        <v>0.52</v>
      </c>
      <c r="I42" s="446">
        <v>110</v>
      </c>
      <c r="J42" s="448">
        <f t="shared" si="1"/>
        <v>57</v>
      </c>
    </row>
    <row r="43" spans="1:10" x14ac:dyDescent="0.2">
      <c r="A43" s="444">
        <v>34</v>
      </c>
      <c r="B43" s="436" t="s">
        <v>210</v>
      </c>
      <c r="C43" s="437" t="s">
        <v>211</v>
      </c>
      <c r="D43" s="438" t="s">
        <v>140</v>
      </c>
      <c r="E43" s="445">
        <v>4.5600000000000002E-2</v>
      </c>
      <c r="F43" s="446">
        <v>132000</v>
      </c>
      <c r="G43" s="447">
        <f t="shared" si="0"/>
        <v>6019</v>
      </c>
      <c r="H43" s="445" t="s">
        <v>162</v>
      </c>
      <c r="I43" s="446">
        <v>0</v>
      </c>
      <c r="J43" s="448">
        <f t="shared" si="1"/>
        <v>0</v>
      </c>
    </row>
    <row r="44" spans="1:10" x14ac:dyDescent="0.2">
      <c r="A44" s="435">
        <v>35</v>
      </c>
      <c r="B44" s="436" t="s">
        <v>212</v>
      </c>
      <c r="C44" s="437" t="s">
        <v>199</v>
      </c>
      <c r="D44" s="438" t="s">
        <v>197</v>
      </c>
      <c r="E44" s="445"/>
      <c r="F44" s="446"/>
      <c r="G44" s="447">
        <f t="shared" si="0"/>
        <v>0</v>
      </c>
      <c r="H44" s="445">
        <v>3.64</v>
      </c>
      <c r="I44" s="446">
        <v>66.14</v>
      </c>
      <c r="J44" s="448">
        <f t="shared" si="1"/>
        <v>241</v>
      </c>
    </row>
    <row r="45" spans="1:10" x14ac:dyDescent="0.2">
      <c r="A45" s="444">
        <v>36</v>
      </c>
      <c r="B45" s="436" t="s">
        <v>213</v>
      </c>
      <c r="C45" s="437" t="s">
        <v>214</v>
      </c>
      <c r="D45" s="438" t="s">
        <v>197</v>
      </c>
      <c r="E45" s="445"/>
      <c r="F45" s="446"/>
      <c r="G45" s="447">
        <f t="shared" si="0"/>
        <v>0</v>
      </c>
      <c r="H45" s="445">
        <v>0.21</v>
      </c>
      <c r="I45" s="446">
        <v>275.32</v>
      </c>
      <c r="J45" s="448">
        <f t="shared" si="1"/>
        <v>58</v>
      </c>
    </row>
    <row r="46" spans="1:10" x14ac:dyDescent="0.2">
      <c r="A46" s="435">
        <v>37</v>
      </c>
      <c r="B46" s="436" t="s">
        <v>215</v>
      </c>
      <c r="C46" s="437" t="s">
        <v>216</v>
      </c>
      <c r="D46" s="438" t="s">
        <v>140</v>
      </c>
      <c r="E46" s="445"/>
      <c r="F46" s="446"/>
      <c r="G46" s="447">
        <f t="shared" si="0"/>
        <v>0</v>
      </c>
      <c r="H46" s="445">
        <v>5.7000000000000002E-3</v>
      </c>
      <c r="I46" s="446">
        <v>29406.9</v>
      </c>
      <c r="J46" s="448">
        <f t="shared" si="1"/>
        <v>168</v>
      </c>
    </row>
    <row r="47" spans="1:10" x14ac:dyDescent="0.2">
      <c r="A47" s="444">
        <v>38</v>
      </c>
      <c r="B47" s="436" t="s">
        <v>217</v>
      </c>
      <c r="C47" s="437" t="s">
        <v>218</v>
      </c>
      <c r="D47" s="438" t="s">
        <v>197</v>
      </c>
      <c r="E47" s="445"/>
      <c r="F47" s="446"/>
      <c r="G47" s="447">
        <f t="shared" si="0"/>
        <v>0</v>
      </c>
      <c r="H47" s="445">
        <v>4.7E-2</v>
      </c>
      <c r="I47" s="446">
        <v>105.85</v>
      </c>
      <c r="J47" s="448">
        <f t="shared" si="1"/>
        <v>5</v>
      </c>
    </row>
    <row r="48" spans="1:10" x14ac:dyDescent="0.2">
      <c r="A48" s="435">
        <v>39</v>
      </c>
      <c r="B48" s="436" t="s">
        <v>219</v>
      </c>
      <c r="C48" s="437" t="s">
        <v>220</v>
      </c>
      <c r="D48" s="438" t="s">
        <v>197</v>
      </c>
      <c r="E48" s="445"/>
      <c r="F48" s="446"/>
      <c r="G48" s="447">
        <f t="shared" si="0"/>
        <v>0</v>
      </c>
      <c r="H48" s="445">
        <v>0.36799999999999999</v>
      </c>
      <c r="I48" s="446">
        <v>123.91</v>
      </c>
      <c r="J48" s="448">
        <f t="shared" si="1"/>
        <v>46</v>
      </c>
    </row>
    <row r="49" spans="1:10" x14ac:dyDescent="0.2">
      <c r="A49" s="444">
        <v>40</v>
      </c>
      <c r="B49" s="436" t="s">
        <v>221</v>
      </c>
      <c r="C49" s="437" t="s">
        <v>222</v>
      </c>
      <c r="D49" s="438" t="s">
        <v>197</v>
      </c>
      <c r="E49" s="445"/>
      <c r="F49" s="446"/>
      <c r="G49" s="447">
        <f t="shared" si="0"/>
        <v>0</v>
      </c>
      <c r="H49" s="445">
        <v>0.39879999999999999</v>
      </c>
      <c r="I49" s="446">
        <v>29.69</v>
      </c>
      <c r="J49" s="448">
        <f t="shared" si="1"/>
        <v>12</v>
      </c>
    </row>
    <row r="50" spans="1:10" x14ac:dyDescent="0.2">
      <c r="A50" s="435">
        <v>41</v>
      </c>
      <c r="B50" s="436" t="s">
        <v>223</v>
      </c>
      <c r="C50" s="437" t="s">
        <v>224</v>
      </c>
      <c r="D50" s="438" t="s">
        <v>185</v>
      </c>
      <c r="E50" s="445"/>
      <c r="F50" s="446"/>
      <c r="G50" s="447">
        <f t="shared" si="0"/>
        <v>0</v>
      </c>
      <c r="H50" s="445">
        <v>2.9060000000000001</v>
      </c>
      <c r="I50" s="446">
        <v>38.380000000000003</v>
      </c>
      <c r="J50" s="448">
        <f t="shared" si="1"/>
        <v>112</v>
      </c>
    </row>
    <row r="51" spans="1:10" x14ac:dyDescent="0.2">
      <c r="A51" s="444">
        <v>42</v>
      </c>
      <c r="B51" s="436" t="s">
        <v>225</v>
      </c>
      <c r="C51" s="437" t="s">
        <v>226</v>
      </c>
      <c r="D51" s="438" t="s">
        <v>140</v>
      </c>
      <c r="E51" s="445"/>
      <c r="F51" s="446"/>
      <c r="G51" s="447">
        <f t="shared" si="0"/>
        <v>0</v>
      </c>
      <c r="H51" s="445">
        <v>2.0000000000000001E-4</v>
      </c>
      <c r="I51" s="446">
        <v>28036.01</v>
      </c>
      <c r="J51" s="448">
        <f t="shared" si="1"/>
        <v>6</v>
      </c>
    </row>
    <row r="52" spans="1:10" x14ac:dyDescent="0.2">
      <c r="A52" s="435">
        <v>43</v>
      </c>
      <c r="B52" s="436" t="s">
        <v>227</v>
      </c>
      <c r="C52" s="437" t="s">
        <v>228</v>
      </c>
      <c r="D52" s="438" t="s">
        <v>140</v>
      </c>
      <c r="E52" s="445"/>
      <c r="F52" s="446"/>
      <c r="G52" s="447">
        <f t="shared" si="0"/>
        <v>0</v>
      </c>
      <c r="H52" s="445">
        <v>5.0000000000000001E-4</v>
      </c>
      <c r="I52" s="446">
        <v>57392.21</v>
      </c>
      <c r="J52" s="448">
        <f t="shared" si="1"/>
        <v>29</v>
      </c>
    </row>
    <row r="53" spans="1:10" x14ac:dyDescent="0.2">
      <c r="A53" s="444">
        <v>44</v>
      </c>
      <c r="B53" s="436" t="s">
        <v>229</v>
      </c>
      <c r="C53" s="437" t="s">
        <v>230</v>
      </c>
      <c r="D53" s="438" t="s">
        <v>194</v>
      </c>
      <c r="E53" s="445"/>
      <c r="F53" s="446"/>
      <c r="G53" s="447">
        <f t="shared" si="0"/>
        <v>0</v>
      </c>
      <c r="H53" s="445">
        <v>1.3120000000000001</v>
      </c>
      <c r="I53" s="446">
        <v>76.599999999999994</v>
      </c>
      <c r="J53" s="448">
        <f t="shared" si="1"/>
        <v>100</v>
      </c>
    </row>
    <row r="54" spans="1:10" x14ac:dyDescent="0.2">
      <c r="A54" s="435">
        <v>45</v>
      </c>
      <c r="B54" s="436" t="s">
        <v>231</v>
      </c>
      <c r="C54" s="437" t="s">
        <v>232</v>
      </c>
      <c r="D54" s="438" t="s">
        <v>233</v>
      </c>
      <c r="E54" s="445"/>
      <c r="F54" s="446"/>
      <c r="G54" s="447">
        <f t="shared" si="0"/>
        <v>0</v>
      </c>
      <c r="H54" s="445">
        <v>2.0400000000000001E-2</v>
      </c>
      <c r="I54" s="446">
        <v>284.44</v>
      </c>
      <c r="J54" s="448">
        <f t="shared" si="1"/>
        <v>6</v>
      </c>
    </row>
    <row r="55" spans="1:10" x14ac:dyDescent="0.2">
      <c r="A55" s="444">
        <v>46</v>
      </c>
      <c r="B55" s="436" t="s">
        <v>234</v>
      </c>
      <c r="C55" s="437" t="s">
        <v>235</v>
      </c>
      <c r="D55" s="438" t="s">
        <v>236</v>
      </c>
      <c r="E55" s="445"/>
      <c r="F55" s="446"/>
      <c r="G55" s="447">
        <f t="shared" si="0"/>
        <v>0</v>
      </c>
      <c r="H55" s="452">
        <v>3</v>
      </c>
      <c r="I55" s="446">
        <v>142.84</v>
      </c>
      <c r="J55" s="448">
        <f t="shared" si="1"/>
        <v>429</v>
      </c>
    </row>
    <row r="56" spans="1:10" x14ac:dyDescent="0.2">
      <c r="A56" s="435">
        <v>47</v>
      </c>
      <c r="B56" s="436" t="s">
        <v>237</v>
      </c>
      <c r="C56" s="437" t="s">
        <v>238</v>
      </c>
      <c r="D56" s="438" t="s">
        <v>236</v>
      </c>
      <c r="E56" s="445"/>
      <c r="F56" s="446"/>
      <c r="G56" s="447">
        <f t="shared" si="0"/>
        <v>0</v>
      </c>
      <c r="H56" s="452">
        <v>7</v>
      </c>
      <c r="I56" s="446">
        <v>322.39999999999998</v>
      </c>
      <c r="J56" s="448">
        <f t="shared" si="1"/>
        <v>2257</v>
      </c>
    </row>
    <row r="57" spans="1:10" x14ac:dyDescent="0.2">
      <c r="A57" s="444">
        <v>48</v>
      </c>
      <c r="B57" s="436" t="s">
        <v>239</v>
      </c>
      <c r="C57" s="437" t="s">
        <v>240</v>
      </c>
      <c r="D57" s="438" t="s">
        <v>140</v>
      </c>
      <c r="E57" s="445"/>
      <c r="F57" s="446"/>
      <c r="G57" s="447">
        <f t="shared" si="0"/>
        <v>0</v>
      </c>
      <c r="H57" s="445">
        <v>2.6579000000000002</v>
      </c>
      <c r="I57" s="446">
        <v>110000</v>
      </c>
      <c r="J57" s="448">
        <f t="shared" si="1"/>
        <v>292369</v>
      </c>
    </row>
    <row r="58" spans="1:10" x14ac:dyDescent="0.2">
      <c r="A58" s="435">
        <v>49</v>
      </c>
      <c r="B58" s="436" t="s">
        <v>241</v>
      </c>
      <c r="C58" s="437" t="s">
        <v>242</v>
      </c>
      <c r="D58" s="438" t="s">
        <v>140</v>
      </c>
      <c r="E58" s="445"/>
      <c r="F58" s="446"/>
      <c r="G58" s="447">
        <f t="shared" si="0"/>
        <v>0</v>
      </c>
      <c r="H58" s="445">
        <v>6.9000000000000006E-2</v>
      </c>
      <c r="I58" s="446">
        <v>110000</v>
      </c>
      <c r="J58" s="448">
        <f t="shared" si="1"/>
        <v>7590</v>
      </c>
    </row>
    <row r="59" spans="1:10" x14ac:dyDescent="0.2">
      <c r="A59" s="444">
        <v>50</v>
      </c>
      <c r="B59" s="436" t="s">
        <v>243</v>
      </c>
      <c r="C59" s="437" t="s">
        <v>244</v>
      </c>
      <c r="D59" s="438" t="s">
        <v>140</v>
      </c>
      <c r="E59" s="445">
        <v>5.1999999999999998E-3</v>
      </c>
      <c r="F59" s="446">
        <v>110000</v>
      </c>
      <c r="G59" s="447">
        <f t="shared" si="0"/>
        <v>572</v>
      </c>
      <c r="H59" s="445" t="s">
        <v>162</v>
      </c>
      <c r="I59" s="446">
        <v>0</v>
      </c>
      <c r="J59" s="448">
        <f t="shared" si="1"/>
        <v>0</v>
      </c>
    </row>
    <row r="60" spans="1:10" x14ac:dyDescent="0.2">
      <c r="A60" s="435">
        <v>51</v>
      </c>
      <c r="B60" s="436" t="s">
        <v>245</v>
      </c>
      <c r="C60" s="437" t="s">
        <v>246</v>
      </c>
      <c r="D60" s="438" t="s">
        <v>236</v>
      </c>
      <c r="E60" s="445"/>
      <c r="F60" s="446"/>
      <c r="G60" s="447">
        <f t="shared" si="0"/>
        <v>0</v>
      </c>
      <c r="H60" s="452">
        <v>2</v>
      </c>
      <c r="I60" s="446">
        <v>3904</v>
      </c>
      <c r="J60" s="448">
        <f t="shared" si="1"/>
        <v>7808</v>
      </c>
    </row>
    <row r="61" spans="1:10" x14ac:dyDescent="0.2">
      <c r="A61" s="444">
        <v>52</v>
      </c>
      <c r="B61" s="436" t="s">
        <v>247</v>
      </c>
      <c r="C61" s="437" t="s">
        <v>248</v>
      </c>
      <c r="D61" s="438" t="s">
        <v>249</v>
      </c>
      <c r="E61" s="445"/>
      <c r="F61" s="446"/>
      <c r="G61" s="447">
        <f t="shared" si="0"/>
        <v>0</v>
      </c>
      <c r="H61" s="445">
        <v>108</v>
      </c>
      <c r="I61" s="446">
        <v>81</v>
      </c>
      <c r="J61" s="448">
        <f t="shared" si="1"/>
        <v>8748</v>
      </c>
    </row>
    <row r="62" spans="1:10" x14ac:dyDescent="0.2">
      <c r="A62" s="435">
        <v>53</v>
      </c>
      <c r="B62" s="436" t="s">
        <v>250</v>
      </c>
      <c r="C62" s="437" t="s">
        <v>251</v>
      </c>
      <c r="D62" s="438" t="s">
        <v>252</v>
      </c>
      <c r="E62" s="445"/>
      <c r="F62" s="446"/>
      <c r="G62" s="447">
        <f t="shared" si="0"/>
        <v>0</v>
      </c>
      <c r="H62" s="445">
        <v>7.56</v>
      </c>
      <c r="I62" s="446">
        <v>322</v>
      </c>
      <c r="J62" s="448">
        <f t="shared" si="1"/>
        <v>2434</v>
      </c>
    </row>
    <row r="63" spans="1:10" x14ac:dyDescent="0.2">
      <c r="A63" s="444">
        <v>54</v>
      </c>
      <c r="B63" s="436" t="s">
        <v>253</v>
      </c>
      <c r="C63" s="437" t="s">
        <v>254</v>
      </c>
      <c r="D63" s="438" t="s">
        <v>252</v>
      </c>
      <c r="E63" s="445"/>
      <c r="F63" s="446"/>
      <c r="G63" s="447">
        <f t="shared" si="0"/>
        <v>0</v>
      </c>
      <c r="H63" s="445">
        <v>10.8</v>
      </c>
      <c r="I63" s="446">
        <v>59</v>
      </c>
      <c r="J63" s="448">
        <f t="shared" si="1"/>
        <v>637</v>
      </c>
    </row>
    <row r="64" spans="1:10" x14ac:dyDescent="0.2">
      <c r="A64" s="435">
        <v>55</v>
      </c>
      <c r="B64" s="436" t="s">
        <v>255</v>
      </c>
      <c r="C64" s="437" t="s">
        <v>256</v>
      </c>
      <c r="D64" s="438" t="s">
        <v>197</v>
      </c>
      <c r="E64" s="445"/>
      <c r="F64" s="446"/>
      <c r="G64" s="447">
        <f t="shared" si="0"/>
        <v>0</v>
      </c>
      <c r="H64" s="445">
        <v>12.06</v>
      </c>
      <c r="I64" s="446">
        <v>132</v>
      </c>
      <c r="J64" s="448">
        <f t="shared" si="1"/>
        <v>1592</v>
      </c>
    </row>
    <row r="65" spans="1:10" ht="33" x14ac:dyDescent="0.2">
      <c r="A65" s="444">
        <v>56</v>
      </c>
      <c r="B65" s="436" t="s">
        <v>257</v>
      </c>
      <c r="C65" s="437" t="s">
        <v>258</v>
      </c>
      <c r="D65" s="438" t="s">
        <v>145</v>
      </c>
      <c r="E65" s="445"/>
      <c r="F65" s="446"/>
      <c r="G65" s="447">
        <f t="shared" si="0"/>
        <v>0</v>
      </c>
      <c r="H65" s="445">
        <v>1057.4123</v>
      </c>
      <c r="I65" s="446">
        <v>2365.3000000000002</v>
      </c>
      <c r="J65" s="448">
        <f t="shared" si="1"/>
        <v>2501097</v>
      </c>
    </row>
    <row r="66" spans="1:10" ht="33" x14ac:dyDescent="0.2">
      <c r="A66" s="435">
        <v>57</v>
      </c>
      <c r="B66" s="436" t="s">
        <v>259</v>
      </c>
      <c r="C66" s="437" t="s">
        <v>260</v>
      </c>
      <c r="D66" s="438" t="s">
        <v>145</v>
      </c>
      <c r="E66" s="445"/>
      <c r="F66" s="446"/>
      <c r="G66" s="447">
        <f t="shared" si="0"/>
        <v>0</v>
      </c>
      <c r="H66" s="445">
        <v>5.0000000000000001E-4</v>
      </c>
      <c r="I66" s="446">
        <v>6864.18</v>
      </c>
      <c r="J66" s="448">
        <f t="shared" si="1"/>
        <v>3</v>
      </c>
    </row>
    <row r="67" spans="1:10" ht="33" x14ac:dyDescent="0.2">
      <c r="A67" s="444">
        <v>58</v>
      </c>
      <c r="B67" s="436" t="s">
        <v>261</v>
      </c>
      <c r="C67" s="437" t="s">
        <v>262</v>
      </c>
      <c r="D67" s="438" t="s">
        <v>145</v>
      </c>
      <c r="E67" s="445"/>
      <c r="F67" s="446"/>
      <c r="G67" s="447">
        <f t="shared" si="0"/>
        <v>0</v>
      </c>
      <c r="H67" s="445">
        <v>4.7160000000000002</v>
      </c>
      <c r="I67" s="446">
        <v>5759.56</v>
      </c>
      <c r="J67" s="448">
        <f t="shared" si="1"/>
        <v>27162</v>
      </c>
    </row>
    <row r="68" spans="1:10" ht="33" x14ac:dyDescent="0.2">
      <c r="A68" s="435">
        <v>59</v>
      </c>
      <c r="B68" s="436" t="s">
        <v>263</v>
      </c>
      <c r="C68" s="437" t="s">
        <v>264</v>
      </c>
      <c r="D68" s="438" t="s">
        <v>145</v>
      </c>
      <c r="E68" s="445"/>
      <c r="F68" s="446"/>
      <c r="G68" s="447">
        <f t="shared" si="0"/>
        <v>0</v>
      </c>
      <c r="H68" s="445">
        <v>2E-3</v>
      </c>
      <c r="I68" s="450">
        <v>5030.42</v>
      </c>
      <c r="J68" s="448">
        <f t="shared" si="1"/>
        <v>10</v>
      </c>
    </row>
    <row r="69" spans="1:10" ht="49.5" x14ac:dyDescent="0.2">
      <c r="A69" s="444">
        <v>60</v>
      </c>
      <c r="B69" s="436" t="s">
        <v>265</v>
      </c>
      <c r="C69" s="437" t="s">
        <v>266</v>
      </c>
      <c r="D69" s="438" t="s">
        <v>249</v>
      </c>
      <c r="E69" s="445">
        <v>88.48</v>
      </c>
      <c r="F69" s="446">
        <v>3000</v>
      </c>
      <c r="G69" s="447">
        <f t="shared" si="0"/>
        <v>265440</v>
      </c>
      <c r="H69" s="445" t="s">
        <v>162</v>
      </c>
      <c r="I69" s="446">
        <v>0</v>
      </c>
      <c r="J69" s="448">
        <f t="shared" si="1"/>
        <v>0</v>
      </c>
    </row>
    <row r="70" spans="1:10" ht="49.5" x14ac:dyDescent="0.2">
      <c r="A70" s="435">
        <v>61</v>
      </c>
      <c r="B70" s="436" t="s">
        <v>267</v>
      </c>
      <c r="C70" s="437" t="s">
        <v>268</v>
      </c>
      <c r="D70" s="438" t="s">
        <v>249</v>
      </c>
      <c r="E70" s="445"/>
      <c r="F70" s="446"/>
      <c r="G70" s="447">
        <f t="shared" si="0"/>
        <v>0</v>
      </c>
      <c r="H70" s="445">
        <v>8.3199999999999996E-2</v>
      </c>
      <c r="I70" s="446">
        <v>2236.65</v>
      </c>
      <c r="J70" s="448">
        <f t="shared" si="1"/>
        <v>186</v>
      </c>
    </row>
    <row r="71" spans="1:10" x14ac:dyDescent="0.2">
      <c r="A71" s="444">
        <v>62</v>
      </c>
      <c r="B71" s="436" t="s">
        <v>269</v>
      </c>
      <c r="C71" s="437" t="s">
        <v>270</v>
      </c>
      <c r="D71" s="438" t="s">
        <v>140</v>
      </c>
      <c r="E71" s="445"/>
      <c r="F71" s="446"/>
      <c r="G71" s="447">
        <f t="shared" si="0"/>
        <v>0</v>
      </c>
      <c r="H71" s="445">
        <v>0.9</v>
      </c>
      <c r="I71" s="446">
        <v>38605.71</v>
      </c>
      <c r="J71" s="448">
        <f t="shared" si="1"/>
        <v>34745</v>
      </c>
    </row>
    <row r="72" spans="1:10" x14ac:dyDescent="0.2">
      <c r="A72" s="435">
        <v>63</v>
      </c>
      <c r="B72" s="436" t="s">
        <v>271</v>
      </c>
      <c r="C72" s="437" t="s">
        <v>272</v>
      </c>
      <c r="D72" s="438" t="s">
        <v>140</v>
      </c>
      <c r="E72" s="445"/>
      <c r="F72" s="446"/>
      <c r="G72" s="447">
        <f t="shared" si="0"/>
        <v>0</v>
      </c>
      <c r="H72" s="445">
        <v>3.1699999999999999E-2</v>
      </c>
      <c r="I72" s="446">
        <v>63249.35</v>
      </c>
      <c r="J72" s="448">
        <f t="shared" si="1"/>
        <v>2005</v>
      </c>
    </row>
    <row r="73" spans="1:10" x14ac:dyDescent="0.2">
      <c r="A73" s="444">
        <v>64</v>
      </c>
      <c r="B73" s="436" t="s">
        <v>273</v>
      </c>
      <c r="C73" s="437" t="s">
        <v>274</v>
      </c>
      <c r="D73" s="438" t="s">
        <v>140</v>
      </c>
      <c r="E73" s="445"/>
      <c r="F73" s="446"/>
      <c r="G73" s="447">
        <f t="shared" si="0"/>
        <v>0</v>
      </c>
      <c r="H73" s="445">
        <v>3.5999999999999999E-3</v>
      </c>
      <c r="I73" s="446">
        <v>60359.23</v>
      </c>
      <c r="J73" s="448">
        <f t="shared" si="1"/>
        <v>217</v>
      </c>
    </row>
    <row r="74" spans="1:10" x14ac:dyDescent="0.2">
      <c r="A74" s="435">
        <v>65</v>
      </c>
      <c r="B74" s="436" t="s">
        <v>275</v>
      </c>
      <c r="C74" s="437" t="s">
        <v>276</v>
      </c>
      <c r="D74" s="438" t="s">
        <v>140</v>
      </c>
      <c r="E74" s="445"/>
      <c r="F74" s="446"/>
      <c r="G74" s="447">
        <f t="shared" si="0"/>
        <v>0</v>
      </c>
      <c r="H74" s="445">
        <v>8.5000000000000006E-3</v>
      </c>
      <c r="I74" s="446">
        <v>181949.15</v>
      </c>
      <c r="J74" s="448">
        <f t="shared" si="1"/>
        <v>1547</v>
      </c>
    </row>
    <row r="75" spans="1:10" x14ac:dyDescent="0.2">
      <c r="A75" s="444">
        <v>66</v>
      </c>
      <c r="B75" s="436" t="s">
        <v>277</v>
      </c>
      <c r="C75" s="437" t="s">
        <v>278</v>
      </c>
      <c r="D75" s="438" t="s">
        <v>140</v>
      </c>
      <c r="E75" s="445"/>
      <c r="F75" s="446"/>
      <c r="G75" s="447">
        <f t="shared" ref="G75:G138" si="2">E75*F75</f>
        <v>0</v>
      </c>
      <c r="H75" s="445">
        <v>1.8E-3</v>
      </c>
      <c r="I75" s="446">
        <v>66708.31</v>
      </c>
      <c r="J75" s="448">
        <f t="shared" ref="J75:J138" si="3">H75*I75</f>
        <v>120</v>
      </c>
    </row>
    <row r="76" spans="1:10" x14ac:dyDescent="0.2">
      <c r="A76" s="435">
        <v>67</v>
      </c>
      <c r="B76" s="436" t="s">
        <v>279</v>
      </c>
      <c r="C76" s="437" t="s">
        <v>280</v>
      </c>
      <c r="D76" s="438" t="s">
        <v>140</v>
      </c>
      <c r="E76" s="445"/>
      <c r="F76" s="446"/>
      <c r="G76" s="447">
        <f t="shared" si="2"/>
        <v>0</v>
      </c>
      <c r="H76" s="445">
        <v>3.7699999999999997E-2</v>
      </c>
      <c r="I76" s="446">
        <v>85497.45</v>
      </c>
      <c r="J76" s="448">
        <f t="shared" si="3"/>
        <v>3223</v>
      </c>
    </row>
    <row r="77" spans="1:10" x14ac:dyDescent="0.2">
      <c r="A77" s="444">
        <v>68</v>
      </c>
      <c r="B77" s="436" t="s">
        <v>281</v>
      </c>
      <c r="C77" s="437" t="s">
        <v>282</v>
      </c>
      <c r="D77" s="438" t="s">
        <v>140</v>
      </c>
      <c r="E77" s="445"/>
      <c r="F77" s="446"/>
      <c r="G77" s="447">
        <f t="shared" si="2"/>
        <v>0</v>
      </c>
      <c r="H77" s="445">
        <v>2.8E-3</v>
      </c>
      <c r="I77" s="446">
        <v>230000</v>
      </c>
      <c r="J77" s="448">
        <f t="shared" si="3"/>
        <v>644</v>
      </c>
    </row>
    <row r="78" spans="1:10" x14ac:dyDescent="0.2">
      <c r="A78" s="435">
        <v>69</v>
      </c>
      <c r="B78" s="436" t="s">
        <v>283</v>
      </c>
      <c r="C78" s="437" t="s">
        <v>284</v>
      </c>
      <c r="D78" s="438" t="s">
        <v>140</v>
      </c>
      <c r="E78" s="445"/>
      <c r="F78" s="446"/>
      <c r="G78" s="447">
        <f t="shared" si="2"/>
        <v>0</v>
      </c>
      <c r="H78" s="445">
        <v>8.0000000000000004E-4</v>
      </c>
      <c r="I78" s="446">
        <v>55542.37</v>
      </c>
      <c r="J78" s="448">
        <f t="shared" si="3"/>
        <v>44</v>
      </c>
    </row>
    <row r="79" spans="1:10" x14ac:dyDescent="0.2">
      <c r="A79" s="444">
        <v>70</v>
      </c>
      <c r="B79" s="436" t="s">
        <v>285</v>
      </c>
      <c r="C79" s="437" t="s">
        <v>286</v>
      </c>
      <c r="D79" s="438" t="s">
        <v>140</v>
      </c>
      <c r="E79" s="445"/>
      <c r="F79" s="446"/>
      <c r="G79" s="447">
        <f t="shared" si="2"/>
        <v>0</v>
      </c>
      <c r="H79" s="445">
        <v>1.4E-3</v>
      </c>
      <c r="I79" s="446">
        <v>10175.24</v>
      </c>
      <c r="J79" s="448">
        <f t="shared" si="3"/>
        <v>14</v>
      </c>
    </row>
    <row r="80" spans="1:10" ht="49.5" x14ac:dyDescent="0.2">
      <c r="A80" s="435">
        <v>71</v>
      </c>
      <c r="B80" s="436" t="s">
        <v>287</v>
      </c>
      <c r="C80" s="437" t="s">
        <v>288</v>
      </c>
      <c r="D80" s="438" t="s">
        <v>140</v>
      </c>
      <c r="E80" s="445"/>
      <c r="F80" s="446"/>
      <c r="G80" s="447">
        <f t="shared" si="2"/>
        <v>0</v>
      </c>
      <c r="H80" s="445">
        <v>1.5E-3</v>
      </c>
      <c r="I80" s="446">
        <v>52842.71</v>
      </c>
      <c r="J80" s="448">
        <f t="shared" si="3"/>
        <v>79</v>
      </c>
    </row>
    <row r="81" spans="1:10" ht="66" x14ac:dyDescent="0.2">
      <c r="A81" s="444">
        <v>72</v>
      </c>
      <c r="B81" s="436" t="s">
        <v>289</v>
      </c>
      <c r="C81" s="437" t="s">
        <v>290</v>
      </c>
      <c r="D81" s="438" t="s">
        <v>140</v>
      </c>
      <c r="E81" s="445"/>
      <c r="F81" s="446"/>
      <c r="G81" s="447">
        <f t="shared" si="2"/>
        <v>0</v>
      </c>
      <c r="H81" s="445">
        <v>5.0000000000000001E-4</v>
      </c>
      <c r="I81" s="446">
        <v>68427.88</v>
      </c>
      <c r="J81" s="448">
        <f t="shared" si="3"/>
        <v>34</v>
      </c>
    </row>
    <row r="82" spans="1:10" ht="33" x14ac:dyDescent="0.2">
      <c r="A82" s="435">
        <v>73</v>
      </c>
      <c r="B82" s="436" t="s">
        <v>291</v>
      </c>
      <c r="C82" s="437" t="s">
        <v>292</v>
      </c>
      <c r="D82" s="438" t="s">
        <v>145</v>
      </c>
      <c r="E82" s="445"/>
      <c r="F82" s="446"/>
      <c r="G82" s="447">
        <f t="shared" si="2"/>
        <v>0</v>
      </c>
      <c r="H82" s="445">
        <v>0.11899999999999999</v>
      </c>
      <c r="I82" s="446">
        <v>1926.95</v>
      </c>
      <c r="J82" s="448">
        <f t="shared" si="3"/>
        <v>229</v>
      </c>
    </row>
    <row r="83" spans="1:10" x14ac:dyDescent="0.2">
      <c r="A83" s="444">
        <v>74</v>
      </c>
      <c r="B83" s="436" t="s">
        <v>293</v>
      </c>
      <c r="C83" s="437" t="s">
        <v>294</v>
      </c>
      <c r="D83" s="438" t="s">
        <v>145</v>
      </c>
      <c r="E83" s="445"/>
      <c r="F83" s="446"/>
      <c r="G83" s="447">
        <f t="shared" si="2"/>
        <v>0</v>
      </c>
      <c r="H83" s="445">
        <v>0.80400000000000005</v>
      </c>
      <c r="I83" s="446">
        <v>174</v>
      </c>
      <c r="J83" s="448">
        <f t="shared" si="3"/>
        <v>140</v>
      </c>
    </row>
    <row r="84" spans="1:10" ht="49.5" x14ac:dyDescent="0.2">
      <c r="A84" s="435">
        <v>75</v>
      </c>
      <c r="B84" s="436" t="s">
        <v>295</v>
      </c>
      <c r="C84" s="437" t="s">
        <v>296</v>
      </c>
      <c r="D84" s="438" t="s">
        <v>297</v>
      </c>
      <c r="E84" s="445"/>
      <c r="F84" s="446"/>
      <c r="G84" s="447">
        <f t="shared" si="2"/>
        <v>0</v>
      </c>
      <c r="H84" s="445">
        <v>1E-4</v>
      </c>
      <c r="I84" s="446">
        <v>784041.16</v>
      </c>
      <c r="J84" s="448">
        <f t="shared" si="3"/>
        <v>78</v>
      </c>
    </row>
    <row r="85" spans="1:10" ht="49.5" x14ac:dyDescent="0.2">
      <c r="A85" s="444">
        <v>76</v>
      </c>
      <c r="B85" s="436" t="s">
        <v>298</v>
      </c>
      <c r="C85" s="437" t="s">
        <v>299</v>
      </c>
      <c r="D85" s="438" t="s">
        <v>297</v>
      </c>
      <c r="E85" s="445"/>
      <c r="F85" s="446"/>
      <c r="G85" s="447">
        <f t="shared" si="2"/>
        <v>0</v>
      </c>
      <c r="H85" s="445">
        <v>1.1000000000000001E-3</v>
      </c>
      <c r="I85" s="446">
        <v>62305.47</v>
      </c>
      <c r="J85" s="448">
        <f t="shared" si="3"/>
        <v>69</v>
      </c>
    </row>
    <row r="86" spans="1:10" ht="33" x14ac:dyDescent="0.2">
      <c r="A86" s="435">
        <v>77</v>
      </c>
      <c r="B86" s="436" t="s">
        <v>300</v>
      </c>
      <c r="C86" s="437" t="s">
        <v>301</v>
      </c>
      <c r="D86" s="438" t="s">
        <v>302</v>
      </c>
      <c r="E86" s="445"/>
      <c r="F86" s="446"/>
      <c r="G86" s="447">
        <f t="shared" si="2"/>
        <v>0</v>
      </c>
      <c r="H86" s="452">
        <v>2</v>
      </c>
      <c r="I86" s="446">
        <v>168.84</v>
      </c>
      <c r="J86" s="448">
        <f t="shared" si="3"/>
        <v>338</v>
      </c>
    </row>
    <row r="87" spans="1:10" ht="33" x14ac:dyDescent="0.2">
      <c r="A87" s="444">
        <v>78</v>
      </c>
      <c r="B87" s="436" t="s">
        <v>303</v>
      </c>
      <c r="C87" s="437" t="s">
        <v>304</v>
      </c>
      <c r="D87" s="438" t="s">
        <v>302</v>
      </c>
      <c r="E87" s="445"/>
      <c r="F87" s="446"/>
      <c r="G87" s="447">
        <f t="shared" si="2"/>
        <v>0</v>
      </c>
      <c r="H87" s="452">
        <v>2</v>
      </c>
      <c r="I87" s="446">
        <v>629.20000000000005</v>
      </c>
      <c r="J87" s="448">
        <f t="shared" si="3"/>
        <v>1258</v>
      </c>
    </row>
    <row r="88" spans="1:10" x14ac:dyDescent="0.2">
      <c r="A88" s="435">
        <v>79</v>
      </c>
      <c r="B88" s="436" t="s">
        <v>305</v>
      </c>
      <c r="C88" s="437" t="s">
        <v>306</v>
      </c>
      <c r="D88" s="438" t="s">
        <v>249</v>
      </c>
      <c r="E88" s="445"/>
      <c r="F88" s="446"/>
      <c r="G88" s="447">
        <f t="shared" si="2"/>
        <v>0</v>
      </c>
      <c r="H88" s="445">
        <v>0.84</v>
      </c>
      <c r="I88" s="446">
        <v>55.59</v>
      </c>
      <c r="J88" s="448">
        <f t="shared" si="3"/>
        <v>47</v>
      </c>
    </row>
    <row r="89" spans="1:10" ht="49.5" x14ac:dyDescent="0.2">
      <c r="A89" s="444">
        <v>80</v>
      </c>
      <c r="B89" s="436" t="s">
        <v>307</v>
      </c>
      <c r="C89" s="437" t="s">
        <v>308</v>
      </c>
      <c r="D89" s="438" t="s">
        <v>309</v>
      </c>
      <c r="E89" s="445"/>
      <c r="F89" s="446"/>
      <c r="G89" s="447">
        <f t="shared" si="2"/>
        <v>0</v>
      </c>
      <c r="H89" s="445">
        <v>8.6999999999999994E-3</v>
      </c>
      <c r="I89" s="446">
        <v>239.93</v>
      </c>
      <c r="J89" s="448">
        <f t="shared" si="3"/>
        <v>2</v>
      </c>
    </row>
    <row r="90" spans="1:10" x14ac:dyDescent="0.2">
      <c r="A90" s="435">
        <v>81</v>
      </c>
      <c r="B90" s="436" t="s">
        <v>310</v>
      </c>
      <c r="C90" s="437" t="s">
        <v>311</v>
      </c>
      <c r="D90" s="438" t="s">
        <v>302</v>
      </c>
      <c r="E90" s="445"/>
      <c r="F90" s="446"/>
      <c r="G90" s="447">
        <f t="shared" si="2"/>
        <v>0</v>
      </c>
      <c r="H90" s="452">
        <v>2</v>
      </c>
      <c r="I90" s="446">
        <v>180</v>
      </c>
      <c r="J90" s="448">
        <f t="shared" si="3"/>
        <v>360</v>
      </c>
    </row>
    <row r="91" spans="1:10" x14ac:dyDescent="0.2">
      <c r="A91" s="444">
        <v>82</v>
      </c>
      <c r="B91" s="436" t="s">
        <v>312</v>
      </c>
      <c r="C91" s="437" t="s">
        <v>313</v>
      </c>
      <c r="D91" s="438" t="s">
        <v>194</v>
      </c>
      <c r="E91" s="445"/>
      <c r="F91" s="446"/>
      <c r="G91" s="447">
        <f t="shared" si="2"/>
        <v>0</v>
      </c>
      <c r="H91" s="445">
        <v>0.44400000000000001</v>
      </c>
      <c r="I91" s="446">
        <v>293.8</v>
      </c>
      <c r="J91" s="448">
        <f t="shared" si="3"/>
        <v>130</v>
      </c>
    </row>
    <row r="92" spans="1:10" ht="33" x14ac:dyDescent="0.2">
      <c r="A92" s="435">
        <v>83</v>
      </c>
      <c r="B92" s="436" t="s">
        <v>314</v>
      </c>
      <c r="C92" s="437" t="s">
        <v>315</v>
      </c>
      <c r="D92" s="438" t="s">
        <v>140</v>
      </c>
      <c r="E92" s="445"/>
      <c r="F92" s="446"/>
      <c r="G92" s="447">
        <f t="shared" si="2"/>
        <v>0</v>
      </c>
      <c r="H92" s="445">
        <v>2.2599999999999999E-2</v>
      </c>
      <c r="I92" s="446">
        <v>45642.96</v>
      </c>
      <c r="J92" s="448">
        <f t="shared" si="3"/>
        <v>1032</v>
      </c>
    </row>
    <row r="93" spans="1:10" x14ac:dyDescent="0.2">
      <c r="A93" s="444">
        <v>84</v>
      </c>
      <c r="B93" s="436" t="s">
        <v>316</v>
      </c>
      <c r="C93" s="437" t="s">
        <v>317</v>
      </c>
      <c r="D93" s="438" t="s">
        <v>140</v>
      </c>
      <c r="E93" s="445"/>
      <c r="F93" s="446"/>
      <c r="G93" s="447">
        <f t="shared" si="2"/>
        <v>0</v>
      </c>
      <c r="H93" s="445">
        <v>1.6000000000000001E-3</v>
      </c>
      <c r="I93" s="446">
        <v>485410.34</v>
      </c>
      <c r="J93" s="448">
        <f t="shared" si="3"/>
        <v>777</v>
      </c>
    </row>
    <row r="94" spans="1:10" ht="33" x14ac:dyDescent="0.2">
      <c r="A94" s="435">
        <v>85</v>
      </c>
      <c r="B94" s="436" t="s">
        <v>318</v>
      </c>
      <c r="C94" s="437" t="s">
        <v>319</v>
      </c>
      <c r="D94" s="438" t="s">
        <v>140</v>
      </c>
      <c r="E94" s="445"/>
      <c r="F94" s="446"/>
      <c r="G94" s="447">
        <f t="shared" si="2"/>
        <v>0</v>
      </c>
      <c r="H94" s="445">
        <v>1.1999999999999999E-3</v>
      </c>
      <c r="I94" s="446">
        <v>270963.19</v>
      </c>
      <c r="J94" s="448">
        <f t="shared" si="3"/>
        <v>325</v>
      </c>
    </row>
    <row r="95" spans="1:10" x14ac:dyDescent="0.2">
      <c r="A95" s="444">
        <v>86</v>
      </c>
      <c r="B95" s="436" t="s">
        <v>320</v>
      </c>
      <c r="C95" s="437" t="s">
        <v>321</v>
      </c>
      <c r="D95" s="438" t="s">
        <v>197</v>
      </c>
      <c r="E95" s="445"/>
      <c r="F95" s="446"/>
      <c r="G95" s="447">
        <f t="shared" si="2"/>
        <v>0</v>
      </c>
      <c r="H95" s="445">
        <v>0.126</v>
      </c>
      <c r="I95" s="446">
        <v>117.37</v>
      </c>
      <c r="J95" s="448">
        <f t="shared" si="3"/>
        <v>15</v>
      </c>
    </row>
    <row r="96" spans="1:10" ht="33" x14ac:dyDescent="0.2">
      <c r="A96" s="435">
        <v>87</v>
      </c>
      <c r="B96" s="436" t="s">
        <v>322</v>
      </c>
      <c r="C96" s="437" t="s">
        <v>323</v>
      </c>
      <c r="D96" s="438" t="s">
        <v>309</v>
      </c>
      <c r="E96" s="445"/>
      <c r="F96" s="446"/>
      <c r="G96" s="447">
        <f t="shared" si="2"/>
        <v>0</v>
      </c>
      <c r="H96" s="445">
        <v>11.984</v>
      </c>
      <c r="I96" s="446">
        <v>5040</v>
      </c>
      <c r="J96" s="448">
        <f t="shared" si="3"/>
        <v>60399</v>
      </c>
    </row>
    <row r="97" spans="1:10" x14ac:dyDescent="0.2">
      <c r="A97" s="444">
        <v>88</v>
      </c>
      <c r="B97" s="436" t="s">
        <v>324</v>
      </c>
      <c r="C97" s="437" t="s">
        <v>222</v>
      </c>
      <c r="D97" s="438" t="s">
        <v>197</v>
      </c>
      <c r="E97" s="445"/>
      <c r="F97" s="446"/>
      <c r="G97" s="447">
        <f t="shared" si="2"/>
        <v>0</v>
      </c>
      <c r="H97" s="445">
        <v>56.143000000000001</v>
      </c>
      <c r="I97" s="446">
        <v>27.8</v>
      </c>
      <c r="J97" s="448">
        <f t="shared" si="3"/>
        <v>1561</v>
      </c>
    </row>
    <row r="98" spans="1:10" x14ac:dyDescent="0.2">
      <c r="A98" s="435">
        <v>89</v>
      </c>
      <c r="B98" s="436" t="s">
        <v>325</v>
      </c>
      <c r="C98" s="437" t="s">
        <v>326</v>
      </c>
      <c r="D98" s="438" t="s">
        <v>140</v>
      </c>
      <c r="E98" s="445">
        <v>2.24E-2</v>
      </c>
      <c r="F98" s="446">
        <v>132000</v>
      </c>
      <c r="G98" s="447">
        <f t="shared" si="2"/>
        <v>2957</v>
      </c>
      <c r="H98" s="445" t="s">
        <v>162</v>
      </c>
      <c r="I98" s="446">
        <v>0</v>
      </c>
      <c r="J98" s="448">
        <f t="shared" si="3"/>
        <v>0</v>
      </c>
    </row>
    <row r="99" spans="1:10" ht="33" x14ac:dyDescent="0.2">
      <c r="A99" s="444">
        <v>90</v>
      </c>
      <c r="B99" s="436" t="s">
        <v>327</v>
      </c>
      <c r="C99" s="437" t="s">
        <v>328</v>
      </c>
      <c r="D99" s="438" t="s">
        <v>185</v>
      </c>
      <c r="E99" s="445">
        <v>279.33999999999997</v>
      </c>
      <c r="F99" s="446">
        <v>125</v>
      </c>
      <c r="G99" s="447">
        <f t="shared" si="2"/>
        <v>34918</v>
      </c>
      <c r="H99" s="445" t="s">
        <v>162</v>
      </c>
      <c r="I99" s="446">
        <v>0</v>
      </c>
      <c r="J99" s="448">
        <f t="shared" si="3"/>
        <v>0</v>
      </c>
    </row>
    <row r="100" spans="1:10" x14ac:dyDescent="0.2">
      <c r="A100" s="435">
        <v>91</v>
      </c>
      <c r="B100" s="436" t="s">
        <v>329</v>
      </c>
      <c r="C100" s="437" t="s">
        <v>330</v>
      </c>
      <c r="D100" s="438" t="s">
        <v>185</v>
      </c>
      <c r="E100" s="445">
        <v>130.63999999999999</v>
      </c>
      <c r="F100" s="446">
        <v>125</v>
      </c>
      <c r="G100" s="447">
        <f t="shared" si="2"/>
        <v>16330</v>
      </c>
      <c r="H100" s="445" t="s">
        <v>162</v>
      </c>
      <c r="I100" s="446">
        <v>0</v>
      </c>
      <c r="J100" s="448">
        <f t="shared" si="3"/>
        <v>0</v>
      </c>
    </row>
    <row r="101" spans="1:10" ht="33" x14ac:dyDescent="0.2">
      <c r="A101" s="444">
        <v>92</v>
      </c>
      <c r="B101" s="436" t="s">
        <v>331</v>
      </c>
      <c r="C101" s="437" t="s">
        <v>332</v>
      </c>
      <c r="D101" s="438" t="s">
        <v>236</v>
      </c>
      <c r="E101" s="445"/>
      <c r="F101" s="446"/>
      <c r="G101" s="447">
        <f t="shared" si="2"/>
        <v>0</v>
      </c>
      <c r="H101" s="452">
        <v>2</v>
      </c>
      <c r="I101" s="446">
        <v>4262</v>
      </c>
      <c r="J101" s="448">
        <f t="shared" si="3"/>
        <v>8524</v>
      </c>
    </row>
    <row r="102" spans="1:10" x14ac:dyDescent="0.2">
      <c r="A102" s="435">
        <v>93</v>
      </c>
      <c r="B102" s="436" t="s">
        <v>333</v>
      </c>
      <c r="C102" s="437" t="s">
        <v>334</v>
      </c>
      <c r="D102" s="438" t="s">
        <v>236</v>
      </c>
      <c r="E102" s="445"/>
      <c r="F102" s="446"/>
      <c r="G102" s="447">
        <f t="shared" si="2"/>
        <v>0</v>
      </c>
      <c r="H102" s="452">
        <v>3</v>
      </c>
      <c r="I102" s="446">
        <v>4530</v>
      </c>
      <c r="J102" s="448">
        <f t="shared" si="3"/>
        <v>13590</v>
      </c>
    </row>
    <row r="103" spans="1:10" ht="33" x14ac:dyDescent="0.2">
      <c r="A103" s="444">
        <v>94</v>
      </c>
      <c r="B103" s="436" t="s">
        <v>335</v>
      </c>
      <c r="C103" s="437" t="s">
        <v>336</v>
      </c>
      <c r="D103" s="438" t="s">
        <v>236</v>
      </c>
      <c r="E103" s="445">
        <v>201</v>
      </c>
      <c r="F103" s="446">
        <v>180</v>
      </c>
      <c r="G103" s="447">
        <f t="shared" si="2"/>
        <v>36180</v>
      </c>
      <c r="H103" s="452" t="s">
        <v>162</v>
      </c>
      <c r="I103" s="446">
        <v>0</v>
      </c>
      <c r="J103" s="448">
        <f t="shared" si="3"/>
        <v>0</v>
      </c>
    </row>
    <row r="104" spans="1:10" ht="49.5" x14ac:dyDescent="0.2">
      <c r="A104" s="435">
        <v>95</v>
      </c>
      <c r="B104" s="436" t="s">
        <v>337</v>
      </c>
      <c r="C104" s="437" t="s">
        <v>338</v>
      </c>
      <c r="D104" s="438" t="s">
        <v>249</v>
      </c>
      <c r="E104" s="445">
        <v>1537.66</v>
      </c>
      <c r="F104" s="446">
        <v>3462</v>
      </c>
      <c r="G104" s="447">
        <f t="shared" si="2"/>
        <v>5323379</v>
      </c>
      <c r="H104" s="445" t="s">
        <v>162</v>
      </c>
      <c r="I104" s="446">
        <v>0</v>
      </c>
      <c r="J104" s="448">
        <f t="shared" si="3"/>
        <v>0</v>
      </c>
    </row>
    <row r="105" spans="1:10" ht="49.5" x14ac:dyDescent="0.2">
      <c r="A105" s="444">
        <v>96</v>
      </c>
      <c r="B105" s="436" t="s">
        <v>337</v>
      </c>
      <c r="C105" s="437" t="s">
        <v>339</v>
      </c>
      <c r="D105" s="438" t="s">
        <v>249</v>
      </c>
      <c r="E105" s="445" t="s">
        <v>162</v>
      </c>
      <c r="F105" s="446">
        <v>0</v>
      </c>
      <c r="G105" s="447">
        <f t="shared" si="2"/>
        <v>0</v>
      </c>
      <c r="H105" s="445">
        <v>0.41199999999999998</v>
      </c>
      <c r="I105" s="446">
        <v>1200</v>
      </c>
      <c r="J105" s="448">
        <f t="shared" si="3"/>
        <v>494</v>
      </c>
    </row>
    <row r="106" spans="1:10" x14ac:dyDescent="0.2">
      <c r="A106" s="435">
        <v>97</v>
      </c>
      <c r="B106" s="436" t="s">
        <v>340</v>
      </c>
      <c r="C106" s="437" t="s">
        <v>341</v>
      </c>
      <c r="D106" s="438" t="s">
        <v>236</v>
      </c>
      <c r="E106" s="445"/>
      <c r="F106" s="446"/>
      <c r="G106" s="447">
        <f t="shared" si="2"/>
        <v>0</v>
      </c>
      <c r="H106" s="452">
        <v>2</v>
      </c>
      <c r="I106" s="446">
        <v>1800</v>
      </c>
      <c r="J106" s="448">
        <f t="shared" si="3"/>
        <v>3600</v>
      </c>
    </row>
    <row r="107" spans="1:10" x14ac:dyDescent="0.2">
      <c r="A107" s="444">
        <v>98</v>
      </c>
      <c r="B107" s="436" t="s">
        <v>340</v>
      </c>
      <c r="C107" s="437" t="s">
        <v>342</v>
      </c>
      <c r="D107" s="438" t="s">
        <v>236</v>
      </c>
      <c r="E107" s="445"/>
      <c r="F107" s="446"/>
      <c r="G107" s="447">
        <f t="shared" si="2"/>
        <v>0</v>
      </c>
      <c r="H107" s="452">
        <v>12</v>
      </c>
      <c r="I107" s="446">
        <v>198</v>
      </c>
      <c r="J107" s="448">
        <f t="shared" si="3"/>
        <v>2376</v>
      </c>
    </row>
    <row r="108" spans="1:10" ht="33" x14ac:dyDescent="0.2">
      <c r="A108" s="435">
        <v>99</v>
      </c>
      <c r="B108" s="436" t="s">
        <v>343</v>
      </c>
      <c r="C108" s="437" t="s">
        <v>344</v>
      </c>
      <c r="D108" s="438" t="s">
        <v>345</v>
      </c>
      <c r="E108" s="445"/>
      <c r="F108" s="446"/>
      <c r="G108" s="447">
        <f t="shared" si="2"/>
        <v>0</v>
      </c>
      <c r="H108" s="445">
        <v>48</v>
      </c>
      <c r="I108" s="446">
        <v>5430</v>
      </c>
      <c r="J108" s="448">
        <f t="shared" si="3"/>
        <v>260640</v>
      </c>
    </row>
    <row r="109" spans="1:10" x14ac:dyDescent="0.2">
      <c r="A109" s="444">
        <v>100</v>
      </c>
      <c r="B109" s="436" t="s">
        <v>343</v>
      </c>
      <c r="C109" s="437" t="s">
        <v>346</v>
      </c>
      <c r="D109" s="438" t="s">
        <v>345</v>
      </c>
      <c r="E109" s="445"/>
      <c r="F109" s="446"/>
      <c r="G109" s="447">
        <f t="shared" si="2"/>
        <v>0</v>
      </c>
      <c r="H109" s="445">
        <v>8</v>
      </c>
      <c r="I109" s="446">
        <v>4600</v>
      </c>
      <c r="J109" s="448">
        <f t="shared" si="3"/>
        <v>36800</v>
      </c>
    </row>
    <row r="110" spans="1:10" x14ac:dyDescent="0.2">
      <c r="A110" s="435">
        <v>101</v>
      </c>
      <c r="B110" s="436" t="s">
        <v>343</v>
      </c>
      <c r="C110" s="437" t="s">
        <v>347</v>
      </c>
      <c r="D110" s="438" t="s">
        <v>236</v>
      </c>
      <c r="E110" s="445"/>
      <c r="F110" s="446"/>
      <c r="G110" s="447">
        <f t="shared" si="2"/>
        <v>0</v>
      </c>
      <c r="H110" s="452">
        <v>16</v>
      </c>
      <c r="I110" s="446">
        <v>2190</v>
      </c>
      <c r="J110" s="448">
        <f t="shared" si="3"/>
        <v>35040</v>
      </c>
    </row>
    <row r="111" spans="1:10" x14ac:dyDescent="0.2">
      <c r="A111" s="444">
        <v>102</v>
      </c>
      <c r="B111" s="436" t="s">
        <v>343</v>
      </c>
      <c r="C111" s="437" t="s">
        <v>348</v>
      </c>
      <c r="D111" s="438" t="s">
        <v>236</v>
      </c>
      <c r="E111" s="445"/>
      <c r="F111" s="446"/>
      <c r="G111" s="447">
        <f t="shared" si="2"/>
        <v>0</v>
      </c>
      <c r="H111" s="452">
        <v>2</v>
      </c>
      <c r="I111" s="446">
        <v>590</v>
      </c>
      <c r="J111" s="448">
        <f t="shared" si="3"/>
        <v>1180</v>
      </c>
    </row>
    <row r="112" spans="1:10" x14ac:dyDescent="0.2">
      <c r="A112" s="435">
        <v>103</v>
      </c>
      <c r="B112" s="436" t="s">
        <v>343</v>
      </c>
      <c r="C112" s="437" t="s">
        <v>349</v>
      </c>
      <c r="D112" s="438" t="s">
        <v>236</v>
      </c>
      <c r="E112" s="445">
        <v>197</v>
      </c>
      <c r="F112" s="446">
        <v>1300</v>
      </c>
      <c r="G112" s="447">
        <f t="shared" si="2"/>
        <v>256100</v>
      </c>
      <c r="H112" s="452" t="s">
        <v>162</v>
      </c>
      <c r="I112" s="446">
        <v>0</v>
      </c>
      <c r="J112" s="448">
        <f t="shared" si="3"/>
        <v>0</v>
      </c>
    </row>
    <row r="113" spans="1:10" x14ac:dyDescent="0.2">
      <c r="A113" s="444">
        <v>104</v>
      </c>
      <c r="B113" s="436" t="s">
        <v>343</v>
      </c>
      <c r="C113" s="437" t="s">
        <v>350</v>
      </c>
      <c r="D113" s="438" t="s">
        <v>236</v>
      </c>
      <c r="E113" s="445">
        <v>4</v>
      </c>
      <c r="F113" s="446">
        <v>1000</v>
      </c>
      <c r="G113" s="447">
        <f t="shared" si="2"/>
        <v>4000</v>
      </c>
      <c r="H113" s="452" t="s">
        <v>162</v>
      </c>
      <c r="I113" s="446">
        <v>0</v>
      </c>
      <c r="J113" s="448">
        <f t="shared" si="3"/>
        <v>0</v>
      </c>
    </row>
    <row r="114" spans="1:10" ht="33" x14ac:dyDescent="0.2">
      <c r="A114" s="435">
        <v>105</v>
      </c>
      <c r="B114" s="436" t="s">
        <v>340</v>
      </c>
      <c r="C114" s="437" t="s">
        <v>351</v>
      </c>
      <c r="D114" s="438" t="s">
        <v>252</v>
      </c>
      <c r="E114" s="445"/>
      <c r="F114" s="446"/>
      <c r="G114" s="447">
        <f t="shared" si="2"/>
        <v>0</v>
      </c>
      <c r="H114" s="445">
        <v>7.64</v>
      </c>
      <c r="I114" s="446">
        <v>460</v>
      </c>
      <c r="J114" s="448">
        <f t="shared" si="3"/>
        <v>3514</v>
      </c>
    </row>
    <row r="115" spans="1:10" ht="33" x14ac:dyDescent="0.2">
      <c r="A115" s="444">
        <v>106</v>
      </c>
      <c r="B115" s="436" t="s">
        <v>340</v>
      </c>
      <c r="C115" s="437" t="s">
        <v>352</v>
      </c>
      <c r="D115" s="438" t="s">
        <v>252</v>
      </c>
      <c r="E115" s="445"/>
      <c r="F115" s="446"/>
      <c r="G115" s="447">
        <f t="shared" si="2"/>
        <v>0</v>
      </c>
      <c r="H115" s="445">
        <v>9.5500000000000007</v>
      </c>
      <c r="I115" s="446">
        <v>430</v>
      </c>
      <c r="J115" s="448">
        <f t="shared" si="3"/>
        <v>4107</v>
      </c>
    </row>
    <row r="116" spans="1:10" ht="33" x14ac:dyDescent="0.2">
      <c r="A116" s="435">
        <v>107</v>
      </c>
      <c r="B116" s="436" t="s">
        <v>343</v>
      </c>
      <c r="C116" s="437" t="s">
        <v>353</v>
      </c>
      <c r="D116" s="438" t="s">
        <v>236</v>
      </c>
      <c r="E116" s="445" t="s">
        <v>4</v>
      </c>
      <c r="F116" s="446">
        <v>35000</v>
      </c>
      <c r="G116" s="447">
        <f t="shared" si="2"/>
        <v>105000</v>
      </c>
      <c r="H116" s="452" t="s">
        <v>162</v>
      </c>
      <c r="I116" s="446">
        <v>0</v>
      </c>
      <c r="J116" s="448">
        <f t="shared" si="3"/>
        <v>0</v>
      </c>
    </row>
    <row r="117" spans="1:10" ht="33" x14ac:dyDescent="0.2">
      <c r="A117" s="435">
        <v>109</v>
      </c>
      <c r="B117" s="436" t="s">
        <v>343</v>
      </c>
      <c r="C117" s="437" t="s">
        <v>354</v>
      </c>
      <c r="D117" s="438" t="s">
        <v>355</v>
      </c>
      <c r="E117" s="445">
        <v>2</v>
      </c>
      <c r="F117" s="446">
        <v>10100</v>
      </c>
      <c r="G117" s="447">
        <f t="shared" si="2"/>
        <v>20200</v>
      </c>
      <c r="H117" s="452" t="s">
        <v>162</v>
      </c>
      <c r="I117" s="446">
        <v>0</v>
      </c>
      <c r="J117" s="448">
        <f t="shared" si="3"/>
        <v>0</v>
      </c>
    </row>
    <row r="118" spans="1:10" x14ac:dyDescent="0.2">
      <c r="A118" s="444">
        <v>110</v>
      </c>
      <c r="B118" s="436" t="s">
        <v>356</v>
      </c>
      <c r="C118" s="437" t="s">
        <v>357</v>
      </c>
      <c r="D118" s="438" t="s">
        <v>140</v>
      </c>
      <c r="E118" s="445"/>
      <c r="F118" s="446"/>
      <c r="G118" s="447">
        <f t="shared" si="2"/>
        <v>0</v>
      </c>
      <c r="H118" s="445">
        <v>2.2000000000000001E-3</v>
      </c>
      <c r="I118" s="446">
        <v>110000</v>
      </c>
      <c r="J118" s="448">
        <f t="shared" si="3"/>
        <v>242</v>
      </c>
    </row>
    <row r="119" spans="1:10" x14ac:dyDescent="0.2">
      <c r="A119" s="435">
        <v>111</v>
      </c>
      <c r="B119" s="436" t="s">
        <v>358</v>
      </c>
      <c r="C119" s="437" t="s">
        <v>359</v>
      </c>
      <c r="D119" s="438" t="s">
        <v>145</v>
      </c>
      <c r="E119" s="445"/>
      <c r="F119" s="446"/>
      <c r="G119" s="447">
        <f t="shared" si="2"/>
        <v>0</v>
      </c>
      <c r="H119" s="445">
        <v>0.60919999999999996</v>
      </c>
      <c r="I119" s="446">
        <v>47.09</v>
      </c>
      <c r="J119" s="448">
        <f t="shared" si="3"/>
        <v>29</v>
      </c>
    </row>
    <row r="120" spans="1:10" x14ac:dyDescent="0.2">
      <c r="A120" s="444">
        <v>112</v>
      </c>
      <c r="B120" s="436" t="s">
        <v>360</v>
      </c>
      <c r="C120" s="437" t="s">
        <v>361</v>
      </c>
      <c r="D120" s="438" t="s">
        <v>302</v>
      </c>
      <c r="E120" s="445"/>
      <c r="F120" s="446"/>
      <c r="G120" s="447">
        <f t="shared" si="2"/>
        <v>0</v>
      </c>
      <c r="H120" s="452">
        <v>2</v>
      </c>
      <c r="I120" s="446">
        <v>53.72</v>
      </c>
      <c r="J120" s="448">
        <f t="shared" si="3"/>
        <v>107</v>
      </c>
    </row>
    <row r="121" spans="1:10" x14ac:dyDescent="0.2">
      <c r="A121" s="435">
        <v>113</v>
      </c>
      <c r="B121" s="436" t="s">
        <v>362</v>
      </c>
      <c r="C121" s="437" t="s">
        <v>363</v>
      </c>
      <c r="D121" s="438" t="s">
        <v>140</v>
      </c>
      <c r="E121" s="445"/>
      <c r="F121" s="446"/>
      <c r="G121" s="447">
        <f t="shared" si="2"/>
        <v>0</v>
      </c>
      <c r="H121" s="445">
        <v>4.1999999999999997E-3</v>
      </c>
      <c r="I121" s="446">
        <v>110000</v>
      </c>
      <c r="J121" s="448">
        <f t="shared" si="3"/>
        <v>462</v>
      </c>
    </row>
    <row r="122" spans="1:10" x14ac:dyDescent="0.2">
      <c r="A122" s="444">
        <v>114</v>
      </c>
      <c r="B122" s="436" t="s">
        <v>364</v>
      </c>
      <c r="C122" s="437" t="s">
        <v>187</v>
      </c>
      <c r="D122" s="438" t="s">
        <v>145</v>
      </c>
      <c r="E122" s="445"/>
      <c r="F122" s="446"/>
      <c r="G122" s="447">
        <f t="shared" si="2"/>
        <v>0</v>
      </c>
      <c r="H122" s="445">
        <v>0.1361</v>
      </c>
      <c r="I122" s="446">
        <v>341.25</v>
      </c>
      <c r="J122" s="448">
        <f t="shared" si="3"/>
        <v>46</v>
      </c>
    </row>
    <row r="123" spans="1:10" x14ac:dyDescent="0.2">
      <c r="A123" s="435">
        <v>115</v>
      </c>
      <c r="B123" s="436" t="s">
        <v>365</v>
      </c>
      <c r="C123" s="437" t="s">
        <v>366</v>
      </c>
      <c r="D123" s="438" t="s">
        <v>140</v>
      </c>
      <c r="E123" s="445"/>
      <c r="F123" s="446"/>
      <c r="G123" s="447">
        <f t="shared" si="2"/>
        <v>0</v>
      </c>
      <c r="H123" s="445">
        <v>7.2199999999999999E-4</v>
      </c>
      <c r="I123" s="446">
        <v>28154.23</v>
      </c>
      <c r="J123" s="448">
        <f t="shared" si="3"/>
        <v>20</v>
      </c>
    </row>
    <row r="124" spans="1:10" x14ac:dyDescent="0.2">
      <c r="A124" s="444">
        <v>116</v>
      </c>
      <c r="B124" s="436" t="s">
        <v>367</v>
      </c>
      <c r="C124" s="437" t="s">
        <v>368</v>
      </c>
      <c r="D124" s="438" t="s">
        <v>140</v>
      </c>
      <c r="E124" s="445">
        <v>0.13209599999999999</v>
      </c>
      <c r="F124" s="446">
        <v>33000</v>
      </c>
      <c r="G124" s="447">
        <f t="shared" si="2"/>
        <v>4359</v>
      </c>
      <c r="H124" s="445" t="s">
        <v>162</v>
      </c>
      <c r="I124" s="446">
        <v>0</v>
      </c>
      <c r="J124" s="448">
        <f t="shared" si="3"/>
        <v>0</v>
      </c>
    </row>
    <row r="125" spans="1:10" x14ac:dyDescent="0.2">
      <c r="A125" s="435">
        <v>117</v>
      </c>
      <c r="B125" s="436" t="s">
        <v>369</v>
      </c>
      <c r="C125" s="437" t="s">
        <v>370</v>
      </c>
      <c r="D125" s="438" t="s">
        <v>140</v>
      </c>
      <c r="E125" s="445"/>
      <c r="F125" s="446"/>
      <c r="G125" s="447">
        <f t="shared" si="2"/>
        <v>0</v>
      </c>
      <c r="H125" s="445">
        <v>4.6439999999999997E-3</v>
      </c>
      <c r="I125" s="446">
        <v>27353.07</v>
      </c>
      <c r="J125" s="448">
        <f t="shared" si="3"/>
        <v>127</v>
      </c>
    </row>
    <row r="126" spans="1:10" x14ac:dyDescent="0.2">
      <c r="A126" s="444">
        <v>118</v>
      </c>
      <c r="B126" s="436" t="s">
        <v>371</v>
      </c>
      <c r="C126" s="437" t="s">
        <v>372</v>
      </c>
      <c r="D126" s="438" t="s">
        <v>197</v>
      </c>
      <c r="E126" s="445"/>
      <c r="F126" s="446"/>
      <c r="G126" s="447">
        <f t="shared" si="2"/>
        <v>0</v>
      </c>
      <c r="H126" s="445">
        <v>8.2119999999999997</v>
      </c>
      <c r="I126" s="446">
        <v>66.14</v>
      </c>
      <c r="J126" s="448">
        <f t="shared" si="3"/>
        <v>543</v>
      </c>
    </row>
    <row r="127" spans="1:10" x14ac:dyDescent="0.2">
      <c r="A127" s="435">
        <v>119</v>
      </c>
      <c r="B127" s="436" t="s">
        <v>373</v>
      </c>
      <c r="C127" s="437" t="s">
        <v>374</v>
      </c>
      <c r="D127" s="438" t="s">
        <v>185</v>
      </c>
      <c r="E127" s="445">
        <v>260</v>
      </c>
      <c r="F127" s="446">
        <v>125</v>
      </c>
      <c r="G127" s="447">
        <f t="shared" si="2"/>
        <v>32500</v>
      </c>
      <c r="H127" s="445" t="s">
        <v>162</v>
      </c>
      <c r="I127" s="446">
        <v>0</v>
      </c>
      <c r="J127" s="448">
        <f t="shared" si="3"/>
        <v>0</v>
      </c>
    </row>
    <row r="128" spans="1:10" x14ac:dyDescent="0.2">
      <c r="A128" s="444">
        <v>120</v>
      </c>
      <c r="B128" s="436" t="s">
        <v>373</v>
      </c>
      <c r="C128" s="437" t="s">
        <v>375</v>
      </c>
      <c r="D128" s="438" t="s">
        <v>185</v>
      </c>
      <c r="E128" s="445">
        <v>260</v>
      </c>
      <c r="F128" s="446">
        <v>125</v>
      </c>
      <c r="G128" s="447">
        <f t="shared" si="2"/>
        <v>32500</v>
      </c>
      <c r="H128" s="445" t="s">
        <v>162</v>
      </c>
      <c r="I128" s="446">
        <v>0</v>
      </c>
      <c r="J128" s="448">
        <f t="shared" si="3"/>
        <v>0</v>
      </c>
    </row>
    <row r="129" spans="1:10" x14ac:dyDescent="0.2">
      <c r="A129" s="435">
        <v>121</v>
      </c>
      <c r="B129" s="436" t="s">
        <v>376</v>
      </c>
      <c r="C129" s="437" t="s">
        <v>377</v>
      </c>
      <c r="D129" s="438" t="s">
        <v>140</v>
      </c>
      <c r="E129" s="445"/>
      <c r="F129" s="446"/>
      <c r="G129" s="447">
        <f t="shared" si="2"/>
        <v>0</v>
      </c>
      <c r="H129" s="445">
        <v>1.278E-2</v>
      </c>
      <c r="I129" s="446">
        <v>92709.56</v>
      </c>
      <c r="J129" s="448">
        <f t="shared" si="3"/>
        <v>1185</v>
      </c>
    </row>
    <row r="130" spans="1:10" x14ac:dyDescent="0.2">
      <c r="A130" s="444">
        <v>122</v>
      </c>
      <c r="B130" s="436" t="s">
        <v>378</v>
      </c>
      <c r="C130" s="437" t="s">
        <v>379</v>
      </c>
      <c r="D130" s="438" t="s">
        <v>185</v>
      </c>
      <c r="E130" s="445"/>
      <c r="F130" s="446"/>
      <c r="G130" s="447">
        <f t="shared" si="2"/>
        <v>0</v>
      </c>
      <c r="H130" s="445">
        <v>0.8</v>
      </c>
      <c r="I130" s="446">
        <v>651</v>
      </c>
      <c r="J130" s="448">
        <f t="shared" si="3"/>
        <v>521</v>
      </c>
    </row>
    <row r="131" spans="1:10" x14ac:dyDescent="0.2">
      <c r="A131" s="435">
        <v>123</v>
      </c>
      <c r="B131" s="436" t="s">
        <v>380</v>
      </c>
      <c r="C131" s="437" t="s">
        <v>381</v>
      </c>
      <c r="D131" s="438" t="s">
        <v>140</v>
      </c>
      <c r="E131" s="445">
        <v>3.7151999999999998E-2</v>
      </c>
      <c r="F131" s="446">
        <v>36000</v>
      </c>
      <c r="G131" s="447">
        <f t="shared" si="2"/>
        <v>1337</v>
      </c>
      <c r="H131" s="445" t="s">
        <v>162</v>
      </c>
      <c r="I131" s="446">
        <v>0</v>
      </c>
      <c r="J131" s="448">
        <f t="shared" si="3"/>
        <v>0</v>
      </c>
    </row>
    <row r="132" spans="1:10" x14ac:dyDescent="0.2">
      <c r="A132" s="444">
        <v>124</v>
      </c>
      <c r="B132" s="436" t="s">
        <v>382</v>
      </c>
      <c r="C132" s="437" t="s">
        <v>383</v>
      </c>
      <c r="D132" s="438" t="s">
        <v>140</v>
      </c>
      <c r="E132" s="445"/>
      <c r="F132" s="446"/>
      <c r="G132" s="447">
        <f t="shared" si="2"/>
        <v>0</v>
      </c>
      <c r="H132" s="445">
        <v>3.3899999999999998E-3</v>
      </c>
      <c r="I132" s="446">
        <v>33000</v>
      </c>
      <c r="J132" s="448">
        <f t="shared" si="3"/>
        <v>112</v>
      </c>
    </row>
    <row r="133" spans="1:10" x14ac:dyDescent="0.2">
      <c r="A133" s="435">
        <v>125</v>
      </c>
      <c r="B133" s="436" t="s">
        <v>384</v>
      </c>
      <c r="C133" s="437" t="s">
        <v>385</v>
      </c>
      <c r="D133" s="438" t="s">
        <v>140</v>
      </c>
      <c r="E133" s="445"/>
      <c r="F133" s="446"/>
      <c r="G133" s="447">
        <f t="shared" si="2"/>
        <v>0</v>
      </c>
      <c r="H133" s="445">
        <v>6.0000000000000001E-3</v>
      </c>
      <c r="I133" s="446">
        <v>30000</v>
      </c>
      <c r="J133" s="448">
        <f t="shared" si="3"/>
        <v>180</v>
      </c>
    </row>
    <row r="134" spans="1:10" x14ac:dyDescent="0.2">
      <c r="A134" s="444">
        <v>126</v>
      </c>
      <c r="B134" s="436" t="s">
        <v>386</v>
      </c>
      <c r="C134" s="437" t="s">
        <v>387</v>
      </c>
      <c r="D134" s="438" t="s">
        <v>140</v>
      </c>
      <c r="E134" s="445"/>
      <c r="F134" s="446"/>
      <c r="G134" s="447">
        <f t="shared" si="2"/>
        <v>0</v>
      </c>
      <c r="H134" s="445">
        <v>8.1600000000000006E-3</v>
      </c>
      <c r="I134" s="446">
        <v>32000</v>
      </c>
      <c r="J134" s="448">
        <f t="shared" si="3"/>
        <v>261</v>
      </c>
    </row>
    <row r="135" spans="1:10" x14ac:dyDescent="0.2">
      <c r="A135" s="435">
        <v>127</v>
      </c>
      <c r="B135" s="436" t="s">
        <v>388</v>
      </c>
      <c r="C135" s="437" t="s">
        <v>389</v>
      </c>
      <c r="D135" s="438" t="s">
        <v>140</v>
      </c>
      <c r="E135" s="445"/>
      <c r="F135" s="446"/>
      <c r="G135" s="447">
        <f t="shared" si="2"/>
        <v>0</v>
      </c>
      <c r="H135" s="445">
        <v>2.8559999999999999E-2</v>
      </c>
      <c r="I135" s="446">
        <v>36000</v>
      </c>
      <c r="J135" s="448">
        <f t="shared" si="3"/>
        <v>1028</v>
      </c>
    </row>
    <row r="136" spans="1:10" ht="49.5" x14ac:dyDescent="0.2">
      <c r="A136" s="444">
        <v>128</v>
      </c>
      <c r="B136" s="436" t="s">
        <v>390</v>
      </c>
      <c r="C136" s="437" t="s">
        <v>391</v>
      </c>
      <c r="D136" s="438" t="s">
        <v>302</v>
      </c>
      <c r="E136" s="445"/>
      <c r="F136" s="446"/>
      <c r="G136" s="447">
        <f t="shared" si="2"/>
        <v>0</v>
      </c>
      <c r="H136" s="452">
        <v>15</v>
      </c>
      <c r="I136" s="446">
        <v>2015</v>
      </c>
      <c r="J136" s="448">
        <f t="shared" si="3"/>
        <v>30225</v>
      </c>
    </row>
    <row r="137" spans="1:10" x14ac:dyDescent="0.2">
      <c r="A137" s="435">
        <v>129</v>
      </c>
      <c r="B137" s="436" t="s">
        <v>392</v>
      </c>
      <c r="C137" s="437" t="s">
        <v>393</v>
      </c>
      <c r="D137" s="438" t="s">
        <v>249</v>
      </c>
      <c r="E137" s="445">
        <v>3.06</v>
      </c>
      <c r="F137" s="446">
        <v>400</v>
      </c>
      <c r="G137" s="447">
        <f t="shared" si="2"/>
        <v>1224</v>
      </c>
      <c r="H137" s="445" t="s">
        <v>162</v>
      </c>
      <c r="I137" s="446">
        <v>0</v>
      </c>
      <c r="J137" s="448">
        <f t="shared" si="3"/>
        <v>0</v>
      </c>
    </row>
    <row r="138" spans="1:10" ht="33" x14ac:dyDescent="0.2">
      <c r="A138" s="444">
        <v>130</v>
      </c>
      <c r="B138" s="436" t="s">
        <v>394</v>
      </c>
      <c r="C138" s="437" t="s">
        <v>395</v>
      </c>
      <c r="D138" s="438" t="s">
        <v>249</v>
      </c>
      <c r="E138" s="445"/>
      <c r="F138" s="446"/>
      <c r="G138" s="447">
        <f t="shared" si="2"/>
        <v>0</v>
      </c>
      <c r="H138" s="445">
        <v>5.0999999999999996</v>
      </c>
      <c r="I138" s="446">
        <v>400</v>
      </c>
      <c r="J138" s="448">
        <f t="shared" si="3"/>
        <v>2040</v>
      </c>
    </row>
    <row r="139" spans="1:10" x14ac:dyDescent="0.2">
      <c r="A139" s="435">
        <v>131</v>
      </c>
      <c r="B139" s="436" t="s">
        <v>396</v>
      </c>
      <c r="C139" s="437" t="s">
        <v>397</v>
      </c>
      <c r="D139" s="438" t="s">
        <v>249</v>
      </c>
      <c r="E139" s="445"/>
      <c r="F139" s="446"/>
      <c r="G139" s="447">
        <f t="shared" ref="G139:G157" si="4">E139*F139</f>
        <v>0</v>
      </c>
      <c r="H139" s="445">
        <v>39.4</v>
      </c>
      <c r="I139" s="446">
        <v>560</v>
      </c>
      <c r="J139" s="448">
        <f t="shared" ref="J139:J157" si="5">H139*I139</f>
        <v>22064</v>
      </c>
    </row>
    <row r="140" spans="1:10" x14ac:dyDescent="0.2">
      <c r="A140" s="444">
        <v>132</v>
      </c>
      <c r="B140" s="436" t="s">
        <v>398</v>
      </c>
      <c r="C140" s="437" t="s">
        <v>399</v>
      </c>
      <c r="D140" s="438" t="s">
        <v>249</v>
      </c>
      <c r="E140" s="445">
        <v>20.638000000000002</v>
      </c>
      <c r="F140" s="446">
        <v>700</v>
      </c>
      <c r="G140" s="447">
        <f t="shared" si="4"/>
        <v>14447</v>
      </c>
      <c r="H140" s="445" t="s">
        <v>162</v>
      </c>
      <c r="I140" s="446">
        <v>0</v>
      </c>
      <c r="J140" s="448">
        <f t="shared" si="5"/>
        <v>0</v>
      </c>
    </row>
    <row r="141" spans="1:10" ht="33" x14ac:dyDescent="0.2">
      <c r="A141" s="435">
        <v>133</v>
      </c>
      <c r="B141" s="436" t="s">
        <v>400</v>
      </c>
      <c r="C141" s="437" t="s">
        <v>401</v>
      </c>
      <c r="D141" s="438" t="s">
        <v>249</v>
      </c>
      <c r="E141" s="445">
        <v>12.12</v>
      </c>
      <c r="F141" s="446">
        <v>980</v>
      </c>
      <c r="G141" s="447">
        <f t="shared" si="4"/>
        <v>11878</v>
      </c>
      <c r="H141" s="445" t="s">
        <v>162</v>
      </c>
      <c r="I141" s="446">
        <v>0</v>
      </c>
      <c r="J141" s="448">
        <f t="shared" si="5"/>
        <v>0</v>
      </c>
    </row>
    <row r="142" spans="1:10" x14ac:dyDescent="0.2">
      <c r="A142" s="444">
        <v>134</v>
      </c>
      <c r="B142" s="436" t="s">
        <v>402</v>
      </c>
      <c r="C142" s="437" t="s">
        <v>403</v>
      </c>
      <c r="D142" s="438" t="s">
        <v>249</v>
      </c>
      <c r="E142" s="445">
        <v>3.06</v>
      </c>
      <c r="F142" s="446">
        <v>1450</v>
      </c>
      <c r="G142" s="447">
        <f t="shared" si="4"/>
        <v>4437</v>
      </c>
      <c r="H142" s="445" t="s">
        <v>162</v>
      </c>
      <c r="I142" s="446">
        <v>0</v>
      </c>
      <c r="J142" s="448">
        <f t="shared" si="5"/>
        <v>0</v>
      </c>
    </row>
    <row r="143" spans="1:10" ht="33" x14ac:dyDescent="0.2">
      <c r="A143" s="435">
        <v>135</v>
      </c>
      <c r="B143" s="436" t="s">
        <v>404</v>
      </c>
      <c r="C143" s="437" t="s">
        <v>405</v>
      </c>
      <c r="D143" s="438" t="s">
        <v>140</v>
      </c>
      <c r="E143" s="445"/>
      <c r="F143" s="446"/>
      <c r="G143" s="447">
        <f t="shared" si="4"/>
        <v>0</v>
      </c>
      <c r="H143" s="445">
        <v>1.1000000000000001</v>
      </c>
      <c r="I143" s="446">
        <v>70656.570000000007</v>
      </c>
      <c r="J143" s="448">
        <f t="shared" si="5"/>
        <v>77722</v>
      </c>
    </row>
    <row r="144" spans="1:10" x14ac:dyDescent="0.2">
      <c r="A144" s="444">
        <v>136</v>
      </c>
      <c r="B144" s="436" t="s">
        <v>406</v>
      </c>
      <c r="C144" s="437" t="s">
        <v>407</v>
      </c>
      <c r="D144" s="438" t="s">
        <v>140</v>
      </c>
      <c r="E144" s="445"/>
      <c r="F144" s="446"/>
      <c r="G144" s="447">
        <f t="shared" si="4"/>
        <v>0</v>
      </c>
      <c r="H144" s="445">
        <v>4.0188000000000001E-2</v>
      </c>
      <c r="I144" s="446">
        <v>60000</v>
      </c>
      <c r="J144" s="448">
        <f t="shared" si="5"/>
        <v>2411</v>
      </c>
    </row>
    <row r="145" spans="1:10" ht="33" x14ac:dyDescent="0.2">
      <c r="A145" s="435">
        <v>137</v>
      </c>
      <c r="B145" s="436" t="s">
        <v>408</v>
      </c>
      <c r="C145" s="437" t="s">
        <v>409</v>
      </c>
      <c r="D145" s="438" t="s">
        <v>140</v>
      </c>
      <c r="E145" s="445"/>
      <c r="F145" s="446"/>
      <c r="G145" s="447">
        <f t="shared" si="4"/>
        <v>0</v>
      </c>
      <c r="H145" s="445">
        <v>1.5299999999999999E-3</v>
      </c>
      <c r="I145" s="446">
        <v>45000</v>
      </c>
      <c r="J145" s="448">
        <f t="shared" si="5"/>
        <v>69</v>
      </c>
    </row>
    <row r="146" spans="1:10" x14ac:dyDescent="0.2">
      <c r="A146" s="444">
        <v>138</v>
      </c>
      <c r="B146" s="436" t="s">
        <v>410</v>
      </c>
      <c r="C146" s="437" t="s">
        <v>411</v>
      </c>
      <c r="D146" s="438" t="s">
        <v>145</v>
      </c>
      <c r="E146" s="445"/>
      <c r="F146" s="446"/>
      <c r="G146" s="447">
        <f t="shared" si="4"/>
        <v>0</v>
      </c>
      <c r="H146" s="445">
        <v>0.32319999999999999</v>
      </c>
      <c r="I146" s="446">
        <v>2646.62</v>
      </c>
      <c r="J146" s="448">
        <f t="shared" si="5"/>
        <v>855</v>
      </c>
    </row>
    <row r="147" spans="1:10" x14ac:dyDescent="0.2">
      <c r="A147" s="435">
        <v>139</v>
      </c>
      <c r="B147" s="436" t="s">
        <v>412</v>
      </c>
      <c r="C147" s="437" t="s">
        <v>413</v>
      </c>
      <c r="D147" s="438" t="s">
        <v>145</v>
      </c>
      <c r="E147" s="445"/>
      <c r="F147" s="446"/>
      <c r="G147" s="447">
        <f t="shared" si="4"/>
        <v>0</v>
      </c>
      <c r="H147" s="445">
        <v>297</v>
      </c>
      <c r="I147" s="446">
        <v>174</v>
      </c>
      <c r="J147" s="448">
        <f t="shared" si="5"/>
        <v>51678</v>
      </c>
    </row>
    <row r="148" spans="1:10" x14ac:dyDescent="0.2">
      <c r="A148" s="444">
        <v>140</v>
      </c>
      <c r="B148" s="436" t="s">
        <v>414</v>
      </c>
      <c r="C148" s="437" t="s">
        <v>415</v>
      </c>
      <c r="D148" s="438" t="s">
        <v>197</v>
      </c>
      <c r="E148" s="445"/>
      <c r="F148" s="446"/>
      <c r="G148" s="447">
        <f t="shared" si="4"/>
        <v>0</v>
      </c>
      <c r="H148" s="445">
        <v>1.1339999999999999</v>
      </c>
      <c r="I148" s="446">
        <v>314.05</v>
      </c>
      <c r="J148" s="448">
        <f t="shared" si="5"/>
        <v>356</v>
      </c>
    </row>
    <row r="149" spans="1:10" ht="33" x14ac:dyDescent="0.2">
      <c r="A149" s="435">
        <v>141</v>
      </c>
      <c r="B149" s="436" t="s">
        <v>416</v>
      </c>
      <c r="C149" s="437" t="s">
        <v>417</v>
      </c>
      <c r="D149" s="438" t="s">
        <v>297</v>
      </c>
      <c r="E149" s="445"/>
      <c r="F149" s="446"/>
      <c r="G149" s="447">
        <f t="shared" si="4"/>
        <v>0</v>
      </c>
      <c r="H149" s="445">
        <v>1E-3</v>
      </c>
      <c r="I149" s="446">
        <v>52222</v>
      </c>
      <c r="J149" s="448">
        <f t="shared" si="5"/>
        <v>52</v>
      </c>
    </row>
    <row r="150" spans="1:10" x14ac:dyDescent="0.2">
      <c r="A150" s="444">
        <v>142</v>
      </c>
      <c r="B150" s="436" t="s">
        <v>418</v>
      </c>
      <c r="C150" s="437" t="s">
        <v>419</v>
      </c>
      <c r="D150" s="438" t="s">
        <v>302</v>
      </c>
      <c r="E150" s="445">
        <v>4</v>
      </c>
      <c r="F150" s="446">
        <v>2000</v>
      </c>
      <c r="G150" s="447">
        <f t="shared" si="4"/>
        <v>8000</v>
      </c>
      <c r="H150" s="452" t="s">
        <v>162</v>
      </c>
      <c r="I150" s="446">
        <v>0</v>
      </c>
      <c r="J150" s="448">
        <f t="shared" si="5"/>
        <v>0</v>
      </c>
    </row>
    <row r="151" spans="1:10" x14ac:dyDescent="0.2">
      <c r="A151" s="435">
        <v>143</v>
      </c>
      <c r="B151" s="436" t="s">
        <v>420</v>
      </c>
      <c r="C151" s="437" t="s">
        <v>421</v>
      </c>
      <c r="D151" s="438" t="s">
        <v>302</v>
      </c>
      <c r="E151" s="445"/>
      <c r="F151" s="446"/>
      <c r="G151" s="447">
        <f t="shared" si="4"/>
        <v>0</v>
      </c>
      <c r="H151" s="445">
        <v>1</v>
      </c>
      <c r="I151" s="446">
        <v>5500</v>
      </c>
      <c r="J151" s="448">
        <f t="shared" si="5"/>
        <v>5500</v>
      </c>
    </row>
    <row r="152" spans="1:10" x14ac:dyDescent="0.2">
      <c r="A152" s="444">
        <v>144</v>
      </c>
      <c r="B152" s="436" t="s">
        <v>422</v>
      </c>
      <c r="C152" s="437" t="s">
        <v>423</v>
      </c>
      <c r="D152" s="438" t="s">
        <v>302</v>
      </c>
      <c r="E152" s="445"/>
      <c r="F152" s="446"/>
      <c r="G152" s="447">
        <f t="shared" si="4"/>
        <v>0</v>
      </c>
      <c r="H152" s="452">
        <v>2</v>
      </c>
      <c r="I152" s="446">
        <v>4000</v>
      </c>
      <c r="J152" s="448">
        <f t="shared" si="5"/>
        <v>8000</v>
      </c>
    </row>
    <row r="153" spans="1:10" x14ac:dyDescent="0.2">
      <c r="A153" s="435">
        <v>145</v>
      </c>
      <c r="B153" s="436" t="s">
        <v>422</v>
      </c>
      <c r="C153" s="437" t="s">
        <v>424</v>
      </c>
      <c r="D153" s="438" t="s">
        <v>302</v>
      </c>
      <c r="E153" s="445"/>
      <c r="F153" s="446"/>
      <c r="G153" s="447">
        <f t="shared" si="4"/>
        <v>0</v>
      </c>
      <c r="H153" s="452">
        <v>2</v>
      </c>
      <c r="I153" s="446">
        <v>3500</v>
      </c>
      <c r="J153" s="448">
        <f t="shared" si="5"/>
        <v>7000</v>
      </c>
    </row>
    <row r="154" spans="1:10" x14ac:dyDescent="0.2">
      <c r="A154" s="444">
        <v>146</v>
      </c>
      <c r="B154" s="436" t="s">
        <v>425</v>
      </c>
      <c r="C154" s="437" t="s">
        <v>426</v>
      </c>
      <c r="D154" s="438" t="s">
        <v>302</v>
      </c>
      <c r="E154" s="445">
        <v>2</v>
      </c>
      <c r="F154" s="446">
        <v>2500</v>
      </c>
      <c r="G154" s="447">
        <f t="shared" si="4"/>
        <v>5000</v>
      </c>
      <c r="H154" s="445" t="s">
        <v>162</v>
      </c>
      <c r="I154" s="446">
        <v>0</v>
      </c>
      <c r="J154" s="448">
        <f t="shared" si="5"/>
        <v>0</v>
      </c>
    </row>
    <row r="155" spans="1:10" x14ac:dyDescent="0.2">
      <c r="A155" s="435">
        <v>147</v>
      </c>
      <c r="B155" s="436" t="s">
        <v>425</v>
      </c>
      <c r="C155" s="437" t="s">
        <v>427</v>
      </c>
      <c r="D155" s="438" t="s">
        <v>302</v>
      </c>
      <c r="E155" s="445">
        <v>2</v>
      </c>
      <c r="F155" s="446">
        <v>2000</v>
      </c>
      <c r="G155" s="447">
        <f t="shared" si="4"/>
        <v>4000</v>
      </c>
      <c r="H155" s="445" t="s">
        <v>162</v>
      </c>
      <c r="I155" s="446">
        <v>0</v>
      </c>
      <c r="J155" s="448">
        <f t="shared" si="5"/>
        <v>0</v>
      </c>
    </row>
    <row r="156" spans="1:10" ht="33.75" thickBot="1" x14ac:dyDescent="0.25">
      <c r="A156" s="444">
        <v>148</v>
      </c>
      <c r="B156" s="436" t="s">
        <v>428</v>
      </c>
      <c r="C156" s="437" t="s">
        <v>429</v>
      </c>
      <c r="D156" s="438" t="s">
        <v>185</v>
      </c>
      <c r="E156" s="453">
        <v>260</v>
      </c>
      <c r="F156" s="454">
        <v>125</v>
      </c>
      <c r="G156" s="455">
        <f t="shared" si="4"/>
        <v>32500</v>
      </c>
      <c r="H156" s="453" t="s">
        <v>162</v>
      </c>
      <c r="I156" s="454">
        <v>0</v>
      </c>
      <c r="J156" s="456">
        <f t="shared" si="5"/>
        <v>0</v>
      </c>
    </row>
    <row r="157" spans="1:10" ht="17.25" thickBot="1" x14ac:dyDescent="0.25">
      <c r="A157" s="457"/>
      <c r="B157" s="458"/>
      <c r="C157" s="458"/>
      <c r="D157" s="458"/>
      <c r="E157" s="459" t="s">
        <v>430</v>
      </c>
      <c r="F157" s="460"/>
      <c r="G157" s="461">
        <f>SUM(G10:G156)</f>
        <v>6225246</v>
      </c>
      <c r="H157" s="462" t="s">
        <v>430</v>
      </c>
      <c r="I157" s="462"/>
      <c r="J157" s="461">
        <f>SUM(J10:J156)</f>
        <v>3719496</v>
      </c>
    </row>
    <row r="158" spans="1:10" ht="17.25" thickBot="1" x14ac:dyDescent="0.25">
      <c r="A158" s="463" t="s">
        <v>431</v>
      </c>
      <c r="B158" s="464"/>
      <c r="C158" s="464"/>
      <c r="D158" s="465"/>
      <c r="E158" s="466">
        <f>G157+J157</f>
        <v>9944742</v>
      </c>
      <c r="F158" s="467"/>
      <c r="G158" s="467"/>
      <c r="H158" s="467"/>
      <c r="I158" s="467"/>
      <c r="J158" s="468"/>
    </row>
    <row r="159" spans="1:10" x14ac:dyDescent="0.2">
      <c r="A159" s="469"/>
      <c r="B159" s="404"/>
      <c r="C159" s="399"/>
      <c r="D159" s="399"/>
      <c r="E159" s="399"/>
      <c r="F159" s="399"/>
      <c r="G159" s="399"/>
      <c r="H159" s="399"/>
      <c r="I159" s="401"/>
    </row>
    <row r="160" spans="1:10" x14ac:dyDescent="0.2">
      <c r="A160" s="469"/>
      <c r="B160" s="404"/>
      <c r="C160" s="399"/>
      <c r="D160" s="399"/>
      <c r="E160" s="399"/>
      <c r="F160" s="399"/>
      <c r="G160" s="399"/>
      <c r="H160" s="399"/>
      <c r="I160" s="401"/>
    </row>
    <row r="161" spans="1:9" x14ac:dyDescent="0.2">
      <c r="A161" s="469"/>
      <c r="B161" s="404"/>
      <c r="C161" s="399"/>
      <c r="D161" s="399"/>
      <c r="E161" s="399"/>
      <c r="F161" s="399"/>
      <c r="G161" s="399"/>
      <c r="H161" s="399"/>
      <c r="I161" s="401"/>
    </row>
    <row r="162" spans="1:9" x14ac:dyDescent="0.2">
      <c r="A162" s="469"/>
      <c r="B162" s="404"/>
      <c r="C162" s="399"/>
      <c r="D162" s="399"/>
      <c r="E162" s="399"/>
      <c r="F162" s="399"/>
      <c r="G162" s="399"/>
      <c r="H162" s="399"/>
      <c r="I162" s="401"/>
    </row>
    <row r="163" spans="1:9" x14ac:dyDescent="0.2">
      <c r="A163" s="469"/>
      <c r="B163" s="404"/>
      <c r="C163" s="470"/>
      <c r="D163" s="469"/>
      <c r="E163" s="471"/>
      <c r="F163" s="472"/>
      <c r="G163" s="472"/>
      <c r="H163" s="403"/>
    </row>
    <row r="164" spans="1:9" x14ac:dyDescent="0.2">
      <c r="A164" s="469"/>
      <c r="B164" s="404"/>
      <c r="C164" s="473" t="s">
        <v>432</v>
      </c>
      <c r="D164" s="474"/>
      <c r="E164" s="474"/>
      <c r="F164" s="475"/>
      <c r="G164" s="475"/>
      <c r="H164" s="476" t="s">
        <v>433</v>
      </c>
    </row>
    <row r="165" spans="1:9" x14ac:dyDescent="0.2">
      <c r="A165" s="403"/>
      <c r="B165" s="404"/>
      <c r="C165" s="477"/>
      <c r="D165" s="399"/>
      <c r="E165" s="399"/>
      <c r="F165" s="472"/>
      <c r="G165" s="472"/>
      <c r="H165" s="478"/>
    </row>
    <row r="166" spans="1:9" x14ac:dyDescent="0.2">
      <c r="A166" s="403"/>
      <c r="B166" s="404"/>
      <c r="C166" s="477"/>
      <c r="D166" s="399"/>
      <c r="E166" s="399"/>
      <c r="F166" s="472"/>
      <c r="G166" s="472"/>
      <c r="H166" s="478"/>
    </row>
    <row r="167" spans="1:9" x14ac:dyDescent="0.2">
      <c r="A167" s="403"/>
      <c r="B167" s="404"/>
      <c r="C167" s="473" t="s">
        <v>434</v>
      </c>
      <c r="D167" s="474"/>
      <c r="E167" s="474"/>
      <c r="F167" s="475"/>
      <c r="G167" s="475"/>
      <c r="H167" s="476" t="s">
        <v>435</v>
      </c>
    </row>
    <row r="168" spans="1:9" x14ac:dyDescent="0.2">
      <c r="A168" s="403"/>
      <c r="B168" s="404"/>
      <c r="C168" s="477"/>
      <c r="D168" s="399"/>
      <c r="E168" s="399"/>
      <c r="F168" s="472"/>
      <c r="G168" s="472"/>
      <c r="H168" s="478"/>
    </row>
    <row r="169" spans="1:9" x14ac:dyDescent="0.2">
      <c r="A169" s="403"/>
      <c r="B169" s="404"/>
      <c r="C169" s="477"/>
      <c r="D169" s="399"/>
      <c r="E169" s="399"/>
      <c r="F169" s="472"/>
      <c r="G169" s="472"/>
      <c r="H169" s="478"/>
    </row>
    <row r="170" spans="1:9" x14ac:dyDescent="0.2">
      <c r="A170" s="403"/>
      <c r="B170" s="404"/>
      <c r="C170" s="473" t="s">
        <v>436</v>
      </c>
      <c r="D170" s="474"/>
      <c r="E170" s="474"/>
      <c r="F170" s="475"/>
      <c r="G170" s="475"/>
      <c r="H170" s="476" t="s">
        <v>437</v>
      </c>
    </row>
    <row r="171" spans="1:9" x14ac:dyDescent="0.2">
      <c r="A171" s="403"/>
      <c r="B171" s="404"/>
      <c r="C171" s="477"/>
      <c r="D171" s="399"/>
      <c r="E171" s="399"/>
      <c r="F171" s="472"/>
      <c r="G171" s="472"/>
      <c r="H171" s="478"/>
    </row>
    <row r="172" spans="1:9" x14ac:dyDescent="0.2">
      <c r="A172" s="403"/>
      <c r="B172" s="404"/>
      <c r="C172" s="477"/>
      <c r="D172" s="399"/>
      <c r="E172" s="399"/>
      <c r="F172" s="472"/>
      <c r="G172" s="472"/>
      <c r="H172" s="478"/>
    </row>
    <row r="173" spans="1:9" x14ac:dyDescent="0.2">
      <c r="A173" s="403"/>
      <c r="B173" s="404"/>
      <c r="C173" s="473" t="s">
        <v>438</v>
      </c>
      <c r="D173" s="474"/>
      <c r="E173" s="474"/>
      <c r="F173" s="475"/>
      <c r="G173" s="475"/>
      <c r="H173" s="476" t="s">
        <v>439</v>
      </c>
    </row>
    <row r="174" spans="1:9" x14ac:dyDescent="0.2">
      <c r="A174" s="403"/>
      <c r="B174" s="404"/>
      <c r="C174" s="477"/>
      <c r="D174" s="399"/>
      <c r="E174" s="399"/>
      <c r="F174" s="472"/>
      <c r="G174" s="472"/>
      <c r="H174" s="478"/>
    </row>
    <row r="175" spans="1:9" x14ac:dyDescent="0.2">
      <c r="A175" s="403"/>
      <c r="B175" s="404"/>
      <c r="C175" s="477"/>
      <c r="D175" s="399"/>
      <c r="E175" s="399"/>
      <c r="F175" s="472"/>
      <c r="G175" s="472"/>
      <c r="H175" s="478"/>
    </row>
    <row r="176" spans="1:9" x14ac:dyDescent="0.2">
      <c r="A176" s="403"/>
      <c r="B176" s="404"/>
      <c r="C176" s="473" t="s">
        <v>440</v>
      </c>
      <c r="D176" s="474"/>
      <c r="E176" s="474"/>
      <c r="F176" s="475"/>
      <c r="G176" s="475"/>
      <c r="H176" s="476" t="s">
        <v>441</v>
      </c>
    </row>
    <row r="177" spans="1:2" x14ac:dyDescent="0.2">
      <c r="A177" s="403"/>
      <c r="B177" s="404"/>
    </row>
  </sheetData>
  <autoFilter ref="A10:J158"/>
  <mergeCells count="12">
    <mergeCell ref="A157:D157"/>
    <mergeCell ref="H157:I157"/>
    <mergeCell ref="A158:D158"/>
    <mergeCell ref="E158:J158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4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32"/>
  <sheetViews>
    <sheetView showGridLines="0" view="pageBreakPreview" zoomScale="75" zoomScaleNormal="100" zoomScaleSheetLayoutView="75" workbookViewId="0">
      <selection activeCell="E12" sqref="E12"/>
    </sheetView>
  </sheetViews>
  <sheetFormatPr defaultRowHeight="16.5" x14ac:dyDescent="0.2"/>
  <cols>
    <col min="1" max="1" width="8.5703125" style="399" bestFit="1" customWidth="1"/>
    <col min="2" max="2" width="21.42578125" style="399" customWidth="1"/>
    <col min="3" max="3" width="73.85546875" style="401" customWidth="1"/>
    <col min="4" max="4" width="9.5703125" style="402" customWidth="1"/>
    <col min="5" max="5" width="11.85546875" style="403" customWidth="1"/>
    <col min="6" max="6" width="11.5703125" style="404" customWidth="1"/>
    <col min="7" max="7" width="14.7109375" style="404" customWidth="1"/>
    <col min="8" max="8" width="10.85546875" style="405" customWidth="1"/>
    <col min="9" max="9" width="11.28515625" style="399" customWidth="1"/>
    <col min="10" max="10" width="14" style="399" customWidth="1"/>
    <col min="11" max="16384" width="9.140625" style="449"/>
  </cols>
  <sheetData>
    <row r="1" spans="1:10" x14ac:dyDescent="0.2">
      <c r="B1" s="400"/>
      <c r="J1" s="406"/>
    </row>
    <row r="2" spans="1:10" x14ac:dyDescent="0.2">
      <c r="A2" s="408" t="s">
        <v>442</v>
      </c>
      <c r="B2" s="408"/>
      <c r="C2" s="408"/>
      <c r="D2" s="408"/>
      <c r="E2" s="408"/>
      <c r="F2" s="408"/>
      <c r="G2" s="408"/>
      <c r="H2" s="408"/>
      <c r="I2" s="408"/>
      <c r="J2" s="408"/>
    </row>
    <row r="3" spans="1:10" x14ac:dyDescent="0.2">
      <c r="B3" s="409" t="s">
        <v>16</v>
      </c>
      <c r="C3" s="410" t="s">
        <v>443</v>
      </c>
      <c r="D3" s="410"/>
      <c r="E3" s="410"/>
      <c r="F3" s="410"/>
      <c r="G3" s="410"/>
      <c r="H3" s="410"/>
      <c r="I3" s="410"/>
      <c r="J3" s="410"/>
    </row>
    <row r="4" spans="1:10" x14ac:dyDescent="0.2">
      <c r="B4" s="411" t="s">
        <v>17</v>
      </c>
      <c r="C4" s="412" t="str">
        <f>'Приложение №3 к форме 8.2'!C4</f>
        <v>Нефтегазопровод к. 10 - т.вр.к. 12.</v>
      </c>
      <c r="D4" s="412"/>
      <c r="E4" s="412"/>
      <c r="F4" s="412"/>
      <c r="G4" s="412"/>
      <c r="H4" s="412"/>
      <c r="I4" s="412"/>
      <c r="J4" s="412"/>
    </row>
    <row r="5" spans="1:10" ht="17.25" thickBot="1" x14ac:dyDescent="0.25"/>
    <row r="6" spans="1:10" ht="17.25" thickBot="1" x14ac:dyDescent="0.25">
      <c r="A6" s="479" t="s">
        <v>444</v>
      </c>
      <c r="B6" s="480"/>
      <c r="C6" s="480"/>
      <c r="D6" s="480"/>
      <c r="E6" s="480"/>
      <c r="F6" s="480"/>
      <c r="G6" s="480"/>
      <c r="H6" s="480"/>
      <c r="I6" s="480"/>
      <c r="J6" s="481"/>
    </row>
    <row r="7" spans="1:10" ht="17.25" thickBot="1" x14ac:dyDescent="0.25">
      <c r="A7" s="413" t="s">
        <v>0</v>
      </c>
      <c r="B7" s="414" t="s">
        <v>129</v>
      </c>
      <c r="C7" s="414" t="s">
        <v>445</v>
      </c>
      <c r="D7" s="415" t="s">
        <v>131</v>
      </c>
      <c r="E7" s="482" t="s">
        <v>132</v>
      </c>
      <c r="F7" s="483"/>
      <c r="G7" s="483"/>
      <c r="H7" s="483"/>
      <c r="I7" s="483"/>
      <c r="J7" s="484"/>
    </row>
    <row r="8" spans="1:10" x14ac:dyDescent="0.2">
      <c r="A8" s="418"/>
      <c r="B8" s="419"/>
      <c r="C8" s="419"/>
      <c r="D8" s="420"/>
      <c r="E8" s="416" t="s">
        <v>133</v>
      </c>
      <c r="F8" s="414"/>
      <c r="G8" s="417"/>
      <c r="H8" s="416" t="s">
        <v>134</v>
      </c>
      <c r="I8" s="414"/>
      <c r="J8" s="417"/>
    </row>
    <row r="9" spans="1:10" ht="33.75" thickBot="1" x14ac:dyDescent="0.25">
      <c r="A9" s="485"/>
      <c r="B9" s="486"/>
      <c r="C9" s="486"/>
      <c r="D9" s="487"/>
      <c r="E9" s="488" t="s">
        <v>135</v>
      </c>
      <c r="F9" s="489" t="s">
        <v>136</v>
      </c>
      <c r="G9" s="490" t="s">
        <v>18</v>
      </c>
      <c r="H9" s="488" t="s">
        <v>135</v>
      </c>
      <c r="I9" s="489" t="s">
        <v>137</v>
      </c>
      <c r="J9" s="490" t="s">
        <v>18</v>
      </c>
    </row>
    <row r="10" spans="1:10" x14ac:dyDescent="0.2">
      <c r="A10" s="435">
        <v>1</v>
      </c>
      <c r="B10" s="491" t="s">
        <v>446</v>
      </c>
      <c r="C10" s="492" t="s">
        <v>447</v>
      </c>
      <c r="D10" s="493" t="s">
        <v>236</v>
      </c>
      <c r="E10" s="494">
        <v>2</v>
      </c>
      <c r="F10" s="495"/>
      <c r="G10" s="496">
        <f>E10*F10</f>
        <v>0</v>
      </c>
      <c r="H10" s="497">
        <v>0</v>
      </c>
      <c r="I10" s="498">
        <v>0</v>
      </c>
      <c r="J10" s="499">
        <f>H10*I10</f>
        <v>0</v>
      </c>
    </row>
    <row r="11" spans="1:10" ht="33.75" thickBot="1" x14ac:dyDescent="0.25">
      <c r="A11" s="444">
        <v>2</v>
      </c>
      <c r="B11" s="491" t="s">
        <v>340</v>
      </c>
      <c r="C11" s="492" t="s">
        <v>448</v>
      </c>
      <c r="D11" s="493" t="s">
        <v>449</v>
      </c>
      <c r="E11" s="494">
        <v>1</v>
      </c>
      <c r="F11" s="446"/>
      <c r="G11" s="500">
        <f>E11*F11</f>
        <v>0</v>
      </c>
      <c r="H11" s="501">
        <v>1</v>
      </c>
      <c r="I11" s="502">
        <v>40000</v>
      </c>
      <c r="J11" s="503">
        <f>H11*I11</f>
        <v>40000</v>
      </c>
    </row>
    <row r="12" spans="1:10" ht="17.25" thickBot="1" x14ac:dyDescent="0.25">
      <c r="A12" s="429"/>
      <c r="B12" s="504" t="s">
        <v>450</v>
      </c>
      <c r="C12" s="505"/>
      <c r="D12" s="506"/>
      <c r="E12" s="507" t="s">
        <v>430</v>
      </c>
      <c r="F12" s="508"/>
      <c r="G12" s="509">
        <f>SUM(G10:G11)</f>
        <v>0</v>
      </c>
      <c r="H12" s="510" t="s">
        <v>430</v>
      </c>
      <c r="I12" s="511"/>
      <c r="J12" s="512">
        <f>SUM(J10:J11)</f>
        <v>40000</v>
      </c>
    </row>
    <row r="13" spans="1:10" ht="17.25" thickBot="1" x14ac:dyDescent="0.25">
      <c r="A13" s="463" t="s">
        <v>451</v>
      </c>
      <c r="B13" s="464"/>
      <c r="C13" s="464"/>
      <c r="D13" s="465"/>
      <c r="E13" s="466">
        <f>G12+J12</f>
        <v>40000</v>
      </c>
      <c r="F13" s="467"/>
      <c r="G13" s="467"/>
      <c r="H13" s="467"/>
      <c r="I13" s="467"/>
      <c r="J13" s="468"/>
    </row>
    <row r="14" spans="1:10" x14ac:dyDescent="0.2">
      <c r="A14" s="469"/>
      <c r="B14" s="404"/>
      <c r="C14" s="399"/>
      <c r="D14" s="399"/>
      <c r="E14" s="399"/>
      <c r="F14" s="399"/>
      <c r="G14" s="399"/>
      <c r="H14" s="399"/>
      <c r="I14" s="401"/>
    </row>
    <row r="15" spans="1:10" x14ac:dyDescent="0.2">
      <c r="A15" s="469"/>
      <c r="B15" s="404"/>
      <c r="C15" s="399"/>
      <c r="D15" s="399"/>
      <c r="E15" s="399"/>
      <c r="F15" s="399"/>
      <c r="G15" s="399"/>
      <c r="H15" s="399"/>
      <c r="I15" s="401"/>
    </row>
    <row r="16" spans="1:10" x14ac:dyDescent="0.2">
      <c r="A16" s="469"/>
      <c r="B16" s="404"/>
      <c r="C16" s="399"/>
      <c r="D16" s="399"/>
      <c r="E16" s="399"/>
      <c r="F16" s="399"/>
      <c r="G16" s="399"/>
      <c r="H16" s="399"/>
      <c r="I16" s="401"/>
    </row>
    <row r="17" spans="1:9" x14ac:dyDescent="0.2">
      <c r="A17" s="469"/>
      <c r="B17" s="404"/>
      <c r="C17" s="399"/>
      <c r="D17" s="399"/>
      <c r="E17" s="399"/>
      <c r="F17" s="399"/>
      <c r="G17" s="399"/>
      <c r="H17" s="399"/>
      <c r="I17" s="401"/>
    </row>
    <row r="18" spans="1:9" x14ac:dyDescent="0.2">
      <c r="A18" s="469"/>
      <c r="B18" s="404"/>
      <c r="C18" s="470"/>
      <c r="D18" s="469"/>
      <c r="E18" s="471"/>
      <c r="F18" s="472"/>
      <c r="G18" s="472"/>
      <c r="H18" s="403"/>
    </row>
    <row r="19" spans="1:9" x14ac:dyDescent="0.2">
      <c r="A19" s="469"/>
      <c r="B19" s="404"/>
      <c r="C19" s="473" t="s">
        <v>432</v>
      </c>
      <c r="D19" s="474"/>
      <c r="E19" s="474"/>
      <c r="F19" s="475"/>
      <c r="G19" s="475"/>
      <c r="H19" s="476" t="s">
        <v>433</v>
      </c>
    </row>
    <row r="20" spans="1:9" x14ac:dyDescent="0.2">
      <c r="A20" s="403"/>
      <c r="B20" s="404"/>
      <c r="C20" s="477"/>
      <c r="D20" s="399"/>
      <c r="E20" s="399"/>
      <c r="F20" s="472"/>
      <c r="G20" s="472"/>
      <c r="H20" s="478"/>
    </row>
    <row r="21" spans="1:9" x14ac:dyDescent="0.2">
      <c r="A21" s="403"/>
      <c r="B21" s="404"/>
      <c r="C21" s="477"/>
      <c r="D21" s="399"/>
      <c r="E21" s="399"/>
      <c r="F21" s="472"/>
      <c r="G21" s="472"/>
      <c r="H21" s="478"/>
    </row>
    <row r="22" spans="1:9" x14ac:dyDescent="0.2">
      <c r="A22" s="403"/>
      <c r="B22" s="404"/>
      <c r="C22" s="473" t="s">
        <v>434</v>
      </c>
      <c r="D22" s="474"/>
      <c r="E22" s="474"/>
      <c r="F22" s="475"/>
      <c r="G22" s="475"/>
      <c r="H22" s="476" t="s">
        <v>435</v>
      </c>
    </row>
    <row r="23" spans="1:9" s="399" customFormat="1" x14ac:dyDescent="0.2">
      <c r="A23" s="403"/>
      <c r="B23" s="404"/>
      <c r="C23" s="477"/>
      <c r="F23" s="472"/>
      <c r="G23" s="472"/>
      <c r="H23" s="478"/>
    </row>
    <row r="24" spans="1:9" s="399" customFormat="1" x14ac:dyDescent="0.2">
      <c r="A24" s="403"/>
      <c r="B24" s="404"/>
      <c r="C24" s="477"/>
      <c r="F24" s="472"/>
      <c r="G24" s="472"/>
      <c r="H24" s="478"/>
    </row>
    <row r="25" spans="1:9" s="399" customFormat="1" x14ac:dyDescent="0.2">
      <c r="A25" s="403"/>
      <c r="B25" s="404"/>
      <c r="C25" s="473" t="s">
        <v>436</v>
      </c>
      <c r="D25" s="474"/>
      <c r="E25" s="474"/>
      <c r="F25" s="475"/>
      <c r="G25" s="475"/>
      <c r="H25" s="476" t="s">
        <v>437</v>
      </c>
    </row>
    <row r="26" spans="1:9" s="399" customFormat="1" x14ac:dyDescent="0.2">
      <c r="A26" s="403"/>
      <c r="B26" s="404"/>
      <c r="C26" s="477"/>
      <c r="F26" s="472"/>
      <c r="G26" s="472"/>
      <c r="H26" s="478"/>
    </row>
    <row r="27" spans="1:9" s="399" customFormat="1" x14ac:dyDescent="0.2">
      <c r="A27" s="403"/>
      <c r="B27" s="404"/>
      <c r="C27" s="477"/>
      <c r="F27" s="472"/>
      <c r="G27" s="472"/>
      <c r="H27" s="478"/>
    </row>
    <row r="28" spans="1:9" s="399" customFormat="1" x14ac:dyDescent="0.2">
      <c r="A28" s="403"/>
      <c r="B28" s="404"/>
      <c r="C28" s="473" t="s">
        <v>438</v>
      </c>
      <c r="D28" s="474"/>
      <c r="E28" s="474"/>
      <c r="F28" s="475"/>
      <c r="G28" s="475"/>
      <c r="H28" s="476" t="s">
        <v>439</v>
      </c>
    </row>
    <row r="29" spans="1:9" s="399" customFormat="1" x14ac:dyDescent="0.2">
      <c r="A29" s="403"/>
      <c r="B29" s="404"/>
      <c r="C29" s="477"/>
      <c r="F29" s="472"/>
      <c r="G29" s="472"/>
      <c r="H29" s="478"/>
    </row>
    <row r="30" spans="1:9" s="399" customFormat="1" x14ac:dyDescent="0.2">
      <c r="A30" s="403"/>
      <c r="B30" s="404"/>
      <c r="C30" s="477"/>
      <c r="F30" s="472"/>
      <c r="G30" s="472"/>
      <c r="H30" s="478"/>
    </row>
    <row r="31" spans="1:9" s="399" customFormat="1" x14ac:dyDescent="0.2">
      <c r="A31" s="403"/>
      <c r="B31" s="404"/>
      <c r="C31" s="473" t="s">
        <v>452</v>
      </c>
      <c r="D31" s="474"/>
      <c r="E31" s="474"/>
      <c r="F31" s="475"/>
      <c r="G31" s="475"/>
      <c r="H31" s="476" t="s">
        <v>441</v>
      </c>
    </row>
    <row r="32" spans="1:9" s="399" customFormat="1" x14ac:dyDescent="0.2">
      <c r="A32" s="403"/>
      <c r="B32" s="404"/>
      <c r="C32" s="401"/>
      <c r="D32" s="402"/>
      <c r="E32" s="403"/>
      <c r="F32" s="404"/>
      <c r="G32" s="404"/>
      <c r="H32" s="405"/>
    </row>
  </sheetData>
  <mergeCells count="12">
    <mergeCell ref="H12:I12"/>
    <mergeCell ref="A13:D13"/>
    <mergeCell ref="E13:J13"/>
    <mergeCell ref="A2:J2"/>
    <mergeCell ref="A6:J6"/>
    <mergeCell ref="A7:A9"/>
    <mergeCell ref="B7:B9"/>
    <mergeCell ref="C7:C9"/>
    <mergeCell ref="D7:D9"/>
    <mergeCell ref="E7:J7"/>
    <mergeCell ref="E8:G8"/>
    <mergeCell ref="H8:J8"/>
  </mergeCells>
  <pageMargins left="0.24" right="0.26" top="0.56999999999999995" bottom="0.43" header="0.36" footer="0.18"/>
  <pageSetup paperSize="9" scale="53" fitToHeight="0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Форма 8.2</vt:lpstr>
      <vt:lpstr>Приложение №1 к форме 8.2</vt:lpstr>
      <vt:lpstr>Приложение №2 к Форме 8.2</vt:lpstr>
      <vt:lpstr>Приложение №3 к форме 8.2</vt:lpstr>
      <vt:lpstr>Оборудование</vt:lpstr>
      <vt:lpstr>'Приложение №2 к Форме 8.2'!Заголовки_для_печати</vt:lpstr>
      <vt:lpstr>Оборудование!Область_печати</vt:lpstr>
      <vt:lpstr>'Приложение №1 к форме 8.2'!Область_печати</vt:lpstr>
      <vt:lpstr>'Приложение №2 к Форме 8.2'!Область_печати</vt:lpstr>
      <vt:lpstr>'Приложение №3 к форме 8.2'!Область_печати</vt:lpstr>
      <vt:lpstr>'Форма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2015-11-27T05:01:04Z</cp:lastPrinted>
  <dcterms:created xsi:type="dcterms:W3CDTF">2014-07-13T09:38:46Z</dcterms:created>
  <dcterms:modified xsi:type="dcterms:W3CDTF">2015-12-04T03:18:10Z</dcterms:modified>
</cp:coreProperties>
</file>