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82"/>
  </bookViews>
  <sheets>
    <sheet name="Форма 8.3" sheetId="24" r:id="rId1"/>
    <sheet name="Приложение №1 к форме 8.3" sheetId="22" r:id="rId2"/>
    <sheet name="Приложение №2 к Форме 8.3" sheetId="23" r:id="rId3"/>
    <sheet name="Приложение №3 к форме 8.3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8.3'!$A$10:$J$154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8.3'!$8:$8</definedName>
    <definedName name="_xlnm.Print_Titles" localSheetId="3">'Приложение №3 к форме 8.3'!#REF!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Оборудование!$A$1:$J$30</definedName>
    <definedName name="_xlnm.Print_Area" localSheetId="1">'Приложение №1 к форме 8.3'!$A$1:$J$19</definedName>
    <definedName name="_xlnm.Print_Area" localSheetId="2">'Приложение №2 к Форме 8.3'!$A$1:$M$24</definedName>
    <definedName name="_xlnm.Print_Area" localSheetId="3">'Приложение №3 к форме 8.3'!$A$1:$J$172</definedName>
    <definedName name="_xlnm.Print_Area" localSheetId="0">'Форма 8.3'!$A$1:$W$50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J10" i="26" l="1"/>
  <c r="J11" i="26" s="1"/>
  <c r="G10" i="26"/>
  <c r="G11" i="26" s="1"/>
  <c r="C4" i="26"/>
  <c r="C3" i="26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53" i="25" s="1"/>
  <c r="G10" i="25"/>
  <c r="G153" i="25" s="1"/>
  <c r="D50" i="24"/>
  <c r="L16" i="24"/>
  <c r="K16" i="24"/>
  <c r="J16" i="24"/>
  <c r="I16" i="24"/>
  <c r="D49" i="24" s="1"/>
  <c r="H16" i="24"/>
  <c r="G16" i="24"/>
  <c r="F16" i="24"/>
  <c r="E16" i="24"/>
  <c r="D16" i="24"/>
  <c r="T15" i="24"/>
  <c r="S15" i="24"/>
  <c r="R15" i="24"/>
  <c r="U15" i="24" s="1"/>
  <c r="M15" i="24"/>
  <c r="C15" i="24"/>
  <c r="T14" i="24"/>
  <c r="S14" i="24"/>
  <c r="R14" i="24"/>
  <c r="U14" i="24" s="1"/>
  <c r="M14" i="24"/>
  <c r="C14" i="24"/>
  <c r="T13" i="24"/>
  <c r="S13" i="24"/>
  <c r="R13" i="24"/>
  <c r="U13" i="24" s="1"/>
  <c r="M13" i="24"/>
  <c r="C13" i="24"/>
  <c r="T12" i="24"/>
  <c r="S12" i="24"/>
  <c r="S16" i="24" s="1"/>
  <c r="R12" i="24"/>
  <c r="M12" i="24"/>
  <c r="C12" i="24"/>
  <c r="C16" i="24" s="1"/>
  <c r="C3" i="24"/>
  <c r="C2" i="24"/>
  <c r="R16" i="24" l="1"/>
  <c r="T16" i="24"/>
  <c r="E12" i="26"/>
  <c r="C21" i="24"/>
  <c r="C27" i="24" s="1"/>
  <c r="E154" i="25"/>
  <c r="M16" i="24"/>
  <c r="V12" i="24"/>
  <c r="V14" i="24"/>
  <c r="W14" i="24" s="1"/>
  <c r="V13" i="24"/>
  <c r="W13" i="24" s="1"/>
  <c r="V15" i="24"/>
  <c r="W15" i="24" s="1"/>
  <c r="U12" i="24"/>
  <c r="U16" i="24" s="1"/>
  <c r="M20" i="23"/>
  <c r="J14" i="22"/>
  <c r="W12" i="24" l="1"/>
  <c r="V16" i="24"/>
  <c r="W17" i="24" s="1"/>
  <c r="W18" i="24" l="1"/>
  <c r="W19" i="24" s="1"/>
  <c r="W16" i="24"/>
  <c r="W22" i="24" l="1"/>
  <c r="W21" i="24"/>
  <c r="W20" i="24" l="1"/>
  <c r="W27" i="24" s="1"/>
  <c r="W28" i="24" s="1"/>
  <c r="W29" i="24" s="1"/>
  <c r="W30" i="24" l="1"/>
  <c r="W31" i="2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<sst xmlns="http://schemas.openxmlformats.org/spreadsheetml/2006/main" count="686" uniqueCount="446">
  <si>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</si>
  <si>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</si>
  <si>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</si>
  <si>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</si>
  <si>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</si>
  <si>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</si>
  <si>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</si>
  <si>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</si>
  <si>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</si>
  <si>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</si>
  <si>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</si>
  <si>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</si>
  <si>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</si>
  <si>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</si>
  <si>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</si>
  <si>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</si>
  <si>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</si>
  <si>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</si>
  <si>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</si>
  <si>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</si>
  <si>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</si>
  <si>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</si>
  <si>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</si>
  <si>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</si>
  <si>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</si>
  <si>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</si>
  <si>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</si>
  <si>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</si>
  <si>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</si>
  <si>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</si>
  <si>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</si>
  <si>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</si>
  <si>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</si>
  <si>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</si>
  <si>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</si>
  <si>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</si>
  <si>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</si>
  <si>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</si>
  <si>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</si>
  <si>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</si>
  <si>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</si>
  <si>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</si>
  <si>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</si>
  <si>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</si>
  <si>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</si>
  <si>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</si>
  <si>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</si>
  <si>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</si>
  <si>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</si>
  <si>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</si>
  <si>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8.3</t>
  </si>
  <si>
    <t>Приложение №1 к форме 8.3</t>
  </si>
  <si>
    <t xml:space="preserve">Расчет договорной цены  строительства объекта </t>
  </si>
  <si>
    <t>Форма 8.3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</si>
  <si>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</si>
  <si>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</si>
  <si>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</si>
  <si>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</si>
  <si>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</si>
  <si>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</si>
  <si>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</si>
  <si>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</si>
  <si>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</si>
  <si>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</si>
  <si>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</si>
  <si>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</si>
  <si>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</si>
  <si>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</si>
  <si>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</si>
  <si>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</si>
  <si>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</si>
  <si>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</si>
  <si>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</si>
  <si>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</si>
  <si>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</si>
  <si>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</si>
  <si>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</si>
  <si>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</si>
  <si>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</si>
  <si>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</si>
  <si>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2708/2015 </t>
  </si>
  <si>
    <t>Вырубка просеки</t>
  </si>
  <si>
    <t xml:space="preserve">2709/2015 </t>
  </si>
  <si>
    <t>Нефтегазопровод</t>
  </si>
  <si>
    <t xml:space="preserve">2710/2015 </t>
  </si>
  <si>
    <t>Инженерная подготовка Узел 2,3</t>
  </si>
  <si>
    <t xml:space="preserve">2711/2015 </t>
  </si>
  <si>
    <t>Строительные работы Узел 1,2,3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</si>
  <si>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</si>
  <si>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</si>
  <si>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</si>
  <si>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</si>
  <si>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</si>
  <si>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</si>
  <si>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</si>
  <si>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</si>
  <si>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</si>
  <si>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</si>
  <si>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</si>
  <si>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</si>
  <si>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</si>
  <si>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</si>
  <si>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</si>
  <si>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</si>
  <si>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</si>
  <si>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</si>
  <si>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</si>
  <si>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</si>
  <si>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</si>
  <si>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</si>
  <si>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</si>
  <si>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</si>
  <si>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</si>
  <si>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</si>
  <si>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</si>
  <si>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</si>
  <si>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</si>
  <si>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</si>
  <si>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</si>
  <si>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</si>
  <si>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</si>
  <si>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</si>
  <si>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</si>
  <si>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</si>
  <si>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</si>
  <si>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8.3</t>
  </si>
  <si>
    <t>Ориетировочная стоимость материалов</t>
  </si>
  <si>
    <t>Обустройство Южно-Аганского месторождения нефти. Куст скважин №10.</t>
  </si>
  <si>
    <t>Нефтегазопровод т.вр.к. 12 - т.вр.к. 11.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</si>
  <si>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</si>
  <si>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</si>
  <si>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</si>
  <si>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</si>
  <si>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</si>
  <si>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</si>
  <si>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</si>
  <si>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</si>
  <si>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</si>
  <si>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</si>
  <si>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</si>
  <si>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</si>
  <si>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</si>
  <si>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</si>
  <si>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</si>
  <si>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</si>
  <si>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</si>
  <si>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</si>
  <si>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</si>
  <si>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</si>
  <si>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</si>
  <si>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</si>
  <si>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</si>
  <si>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</si>
  <si>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</si>
  <si>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</si>
  <si>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</si>
  <si>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</si>
  <si>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мм...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</si>
  <si>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</si>
  <si>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</si>
  <si>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</si>
  <si>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</si>
  <si>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</si>
  <si>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</si>
  <si>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</si>
  <si>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</si>
  <si>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</si>
  <si>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</si>
  <si>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</si>
  <si>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101-1517</t>
  </si>
  <si>
    <t>Электроды диаметром: 4 мм Э50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</si>
  <si>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</si>
  <si>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</si>
  <si>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</si>
  <si>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</si>
  <si>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</si>
  <si>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</si>
  <si>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</si>
  <si>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</si>
  <si>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</si>
  <si>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</si>
  <si>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101-1597</t>
  </si>
  <si>
    <t>Брезент</t>
  </si>
  <si>
    <t>м2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</si>
  <si>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</si>
  <si>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</si>
  <si>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</si>
  <si>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</si>
  <si>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</si>
  <si>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</si>
  <si>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</si>
  <si>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</si>
  <si>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</si>
  <si>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</si>
  <si>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</si>
  <si>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</si>
  <si>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</si>
  <si>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</si>
  <si>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</si>
  <si>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</si>
  <si>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101-1782</t>
  </si>
  <si>
    <t>Ткань мешочная</t>
  </si>
  <si>
    <t>10 м2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</si>
  <si>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</si>
  <si>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</si>
  <si>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</si>
  <si>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</si>
  <si>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</si>
  <si>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101-1968</t>
  </si>
  <si>
    <t>Грунтовка битумная под полимерное или резиновое покрытие</t>
  </si>
  <si>
    <t>101-1977</t>
  </si>
  <si>
    <t>101-1994</t>
  </si>
  <si>
    <t>Краски маркировочные МКЭ-4</t>
  </si>
  <si>
    <t>101-1995</t>
  </si>
  <si>
    <t>Мастика битумная</t>
  </si>
  <si>
    <t>101-2143</t>
  </si>
  <si>
    <t>Краска</t>
  </si>
  <si>
    <t>101-2278</t>
  </si>
  <si>
    <t>Пропан-бутан, смесь техническая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</si>
  <si>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</si>
  <si>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</si>
  <si>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</si>
  <si>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</si>
  <si>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</si>
  <si>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</si>
  <si>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</si>
  <si>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</si>
  <si>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</si>
  <si>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</si>
  <si>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</si>
  <si>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</si>
  <si>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</si>
  <si>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</si>
  <si>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</si>
  <si>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</si>
  <si>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</si>
  <si>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</si>
  <si>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</si>
  <si>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</si>
  <si>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</si>
  <si>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</si>
  <si>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</si>
  <si>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</si>
  <si>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</si>
  <si>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</si>
  <si>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</si>
  <si>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</si>
  <si>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</si>
  <si>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</si>
  <si>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</si>
  <si>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</si>
  <si>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</si>
  <si>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</si>
  <si>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</si>
  <si>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м...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</si>
  <si>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</si>
  <si>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</si>
  <si>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</si>
  <si>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</si>
  <si>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</si>
  <si>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</si>
  <si>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</si>
  <si>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</si>
  <si>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</si>
  <si>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</si>
  <si>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</si>
  <si>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</si>
  <si>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</si>
  <si>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</si>
  <si>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</si>
  <si>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</si>
  <si>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113-0073</t>
  </si>
  <si>
    <t>Клей фенолполивинилацетатный марки: БФ-2, БФ-2Н, сорт высший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</si>
  <si>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</si>
  <si>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</si>
  <si>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</si>
  <si>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</si>
  <si>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</si>
  <si>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</si>
  <si>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</si>
  <si>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</si>
  <si>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</si>
  <si>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</si>
  <si>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</si>
  <si>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</si>
  <si>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</si>
  <si>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</si>
  <si>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</si>
  <si>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</si>
  <si>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</si>
  <si>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</si>
  <si>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</si>
  <si>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</si>
  <si>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</si>
  <si>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</si>
  <si>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</si>
  <si>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</si>
  <si>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</si>
  <si>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</si>
  <si>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</si>
  <si>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</si>
  <si>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</si>
  <si>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</si>
  <si>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</si>
  <si>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</si>
  <si>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</si>
  <si>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</si>
  <si>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</si>
  <si>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</si>
  <si>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</si>
  <si>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</si>
  <si>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</si>
  <si>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</si>
  <si>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</si>
  <si>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</si>
  <si>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</si>
  <si>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</si>
  <si>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</si>
  <si>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</si>
  <si>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</si>
  <si>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</si>
  <si>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</si>
  <si>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</si>
  <si>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</si>
  <si>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</si>
  <si>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</si>
  <si>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</si>
  <si>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548-0027</t>
  </si>
  <si>
    <t>Манжета предохраняющая для заделки концов кожуха трубопроводов Ду 400 мм</t>
  </si>
  <si>
    <t>548-0040</t>
  </si>
  <si>
    <t>Кольца центрирующие для труб Ду 400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</si>
  <si>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</si>
  <si>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</si>
  <si>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</si>
  <si>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</si>
  <si>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Д-159*8 мм  (2485/3,97)</t>
  </si>
  <si>
    <t>1622,18</t>
  </si>
  <si>
    <t>прайс-лист</t>
  </si>
  <si>
    <t xml:space="preserve">   - Опора 159-КП-А11 (198/3,97)</t>
  </si>
  <si>
    <t xml:space="preserve">   - Быстроразъемное соединение БРС "2"  Ду 50 (1800/3,97)</t>
  </si>
  <si>
    <t>Прайс-лист</t>
  </si>
  <si>
    <t xml:space="preserve">   - хомуты стяжные (2190/3,97)</t>
  </si>
  <si>
    <t xml:space="preserve">   - Втулки 159*8 (1456/3,97)</t>
  </si>
  <si>
    <t xml:space="preserve">   - Отборное устройство РУ40 МПа 40-70-ст.20-МП (590/3,97)</t>
  </si>
  <si>
    <t xml:space="preserve">   - Кольцо предохранительное диэлектрическое "Спейсер" ТУ 2291-034-00203803-2005 d159мм (5430/3,97)</t>
  </si>
  <si>
    <t>комплект</t>
  </si>
  <si>
    <t xml:space="preserve">   - Манжета герметизирующие   ll -A 159/426 (4600/3,97)</t>
  </si>
  <si>
    <t xml:space="preserve">   - Жидкое керамическое теплоизоляционное покрытие  "Корунд Классик" (430/3,32)</t>
  </si>
  <si>
    <t xml:space="preserve">   - Жидкое керамическое теплоизоляционное покрытие "Корунд Антикор" (460/3,32)</t>
  </si>
  <si>
    <t xml:space="preserve">   - Задвижка клиновая с выдвижным шпилем. Д-150мм Ру-4.0 Мпа (26340/3,97)</t>
  </si>
  <si>
    <t>1 шт</t>
  </si>
  <si>
    <t xml:space="preserve">   - Задвижка клиновая с выдвижным шпилем. Д-50мм Ру-4.0 Мпа (7068/3,97)</t>
  </si>
  <si>
    <t>СЦМ-101-1513</t>
  </si>
  <si>
    <t>Электроды диаметром 4 мм Э42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</si>
  <si>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</si>
  <si>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</si>
  <si>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</si>
  <si>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</si>
  <si>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</si>
  <si>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Э42...</t>
  </si>
  <si>
    <t>ТСЦ-101-1602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</si>
  <si>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</si>
  <si>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</si>
  <si>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</si>
  <si>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</si>
  <si>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</si>
  <si>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</si>
  <si>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</si>
  <si>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</si>
  <si>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ТСЦ-101-2490</t>
  </si>
  <si>
    <t>Лента поливинилхлоридная «Полилен-40-ЛИ-63»</t>
  </si>
  <si>
    <t>Лента поливинилхлоридная для изоляции</t>
  </si>
  <si>
    <t>ТСЦ-101-2576</t>
  </si>
  <si>
    <t>Болты с гайками и шайбами М16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</si>
  <si>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</si>
  <si>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</si>
  <si>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</si>
  <si>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</si>
  <si>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</si>
  <si>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</si>
  <si>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</si>
  <si>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</si>
  <si>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</si>
  <si>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</si>
  <si>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</si>
  <si>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</si>
  <si>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</si>
  <si>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</si>
  <si>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ТСЦ-101-9400</t>
  </si>
  <si>
    <t>Металлопрокат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</si>
  <si>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</si>
  <si>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</si>
  <si>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</si>
  <si>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(0,1365)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</si>
  <si>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</si>
  <si>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</si>
  <si>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</si>
  <si>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прямошовные159*6мм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</si>
  <si>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</si>
  <si>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</si>
  <si>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</si>
  <si>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</si>
  <si>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</si>
  <si>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</si>
  <si>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</si>
  <si>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</si>
  <si>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</si>
  <si>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</si>
  <si>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</si>
  <si>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</si>
  <si>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ТСЦ-408-0122</t>
  </si>
  <si>
    <t>Песок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</si>
  <si>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</si>
  <si>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</si>
  <si>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</si>
  <si>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</si>
  <si>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</si>
  <si>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д-159*8-20А</t>
  </si>
  <si>
    <t>ТСЦ-507-2181</t>
  </si>
  <si>
    <t>Тройники равнопроходные д-159*10-20А</t>
  </si>
  <si>
    <t>ТСЦ-507-2224</t>
  </si>
  <si>
    <t>Тройники переходные 159х10-114х10 мм</t>
  </si>
  <si>
    <t>ТСЦ-507-2298</t>
  </si>
  <si>
    <t>Переходы  114х8-57х4 мм</t>
  </si>
  <si>
    <t>ТСЦ-509-0068</t>
  </si>
  <si>
    <t>Обертка защитная на полиэтиленовой основе «Полилен-0Б 40-ОБ-63»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</si>
  <si>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</si>
  <si>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</si>
  <si>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</si>
  <si>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</si>
  <si>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</si>
  <si>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</si>
  <si>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</si>
  <si>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</si>
  <si>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</si>
  <si>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Чорный А. В.</t>
  </si>
  <si>
    <t>Вед.специалист ОЦиПТДпоКСиРО</t>
  </si>
  <si>
    <t>Ваструкова И. А.</t>
  </si>
  <si>
    <t>Ориетировочная стоимость оборудования</t>
  </si>
  <si>
    <t>Перечень оборудования</t>
  </si>
  <si>
    <t>Наименование оборудования</t>
  </si>
  <si>
    <t>Прай-лист</t>
  </si>
  <si>
    <t>Манометр МП4-У-250  (1009/4,33)</t>
  </si>
  <si>
    <t/>
  </si>
  <si>
    <t>Общая стоимость оборудования</t>
  </si>
  <si>
    <t>Специалист ОЦиПТДпоКСиРО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</si>
</sst>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04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horizontal="center" vertical="center"/>
    </xf>
    <xf numFmtId="0" fontId="66" fillId="32" borderId="10" xfId="908" applyFont="1" applyFill="1" applyBorder="1" applyAlignment="1">
      <alignment horizontal="center" vertical="center"/>
    </xf>
    <xf numFmtId="0" fontId="66" fillId="32" borderId="31" xfId="908" applyFont="1" applyFill="1" applyBorder="1" applyAlignment="1">
      <alignment horizontal="center"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center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horizontal="center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49" fontId="87" fillId="0" borderId="2" xfId="0" applyNumberFormat="1" applyFont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3" fontId="87" fillId="31" borderId="6" xfId="0" applyNumberFormat="1" applyFont="1" applyFill="1" applyBorder="1" applyAlignment="1">
      <alignment horizontal="right" vertical="center"/>
    </xf>
    <xf numFmtId="49" fontId="87" fillId="0" borderId="5" xfId="0" applyNumberFormat="1" applyFont="1" applyBorder="1" applyAlignment="1">
      <alignment horizontal="center" vertical="center" wrapText="1"/>
    </xf>
    <xf numFmtId="0" fontId="10" fillId="0" borderId="0" xfId="0" applyFont="1"/>
    <xf numFmtId="3" fontId="87" fillId="0" borderId="5" xfId="0" applyNumberFormat="1" applyFont="1" applyBorder="1" applyAlignment="1">
      <alignment horizontal="center" vertical="center" wrapText="1"/>
    </xf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3" fontId="87" fillId="31" borderId="34" xfId="0" applyNumberFormat="1" applyFont="1" applyFill="1" applyBorder="1" applyAlignment="1">
      <alignment horizontal="right" vertical="center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5" xfId="0" applyFont="1" applyBorder="1" applyAlignment="1">
      <alignment vertical="center"/>
    </xf>
    <xf numFmtId="0" fontId="89" fillId="0" borderId="10" xfId="0" applyFont="1" applyBorder="1" applyAlignment="1">
      <alignment horizontal="right" vertical="center"/>
    </xf>
    <xf numFmtId="3" fontId="89" fillId="31" borderId="16" xfId="0" applyNumberFormat="1" applyFont="1" applyFill="1" applyBorder="1" applyAlignment="1">
      <alignment horizontal="right" vertical="center"/>
    </xf>
    <xf numFmtId="0" fontId="89" fillId="0" borderId="10" xfId="0" applyFont="1" applyBorder="1" applyAlignment="1">
      <alignment horizontal="lef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49" fontId="87" fillId="0" borderId="5" xfId="0" applyNumberFormat="1" applyFont="1" applyBorder="1" applyAlignment="1">
      <alignment horizontal="right" vertical="top" wrapText="1"/>
    </xf>
    <xf numFmtId="0" fontId="87" fillId="0" borderId="5" xfId="0" applyFont="1" applyBorder="1" applyAlignment="1">
      <alignment horizontal="left" vertical="top" wrapText="1"/>
    </xf>
    <xf numFmtId="0" fontId="87" fillId="0" borderId="23" xfId="0" applyFont="1" applyBorder="1" applyAlignment="1">
      <alignment horizontal="center" vertical="top" wrapText="1"/>
    </xf>
    <xf numFmtId="49" fontId="87" fillId="0" borderId="4" xfId="0" applyNumberFormat="1" applyFont="1" applyBorder="1" applyAlignment="1">
      <alignment horizontal="center" vertical="top" wrapText="1"/>
    </xf>
    <xf numFmtId="0" fontId="87" fillId="0" borderId="37" xfId="0" applyFont="1" applyBorder="1" applyAlignment="1">
      <alignment horizontal="right" vertical="center" wrapText="1"/>
    </xf>
    <xf numFmtId="49" fontId="87" fillId="31" borderId="79" xfId="0" applyNumberFormat="1" applyFont="1" applyFill="1" applyBorder="1" applyAlignment="1">
      <alignment horizontal="right" vertical="center"/>
    </xf>
    <xf numFmtId="0" fontId="87" fillId="0" borderId="86" xfId="0" applyFont="1" applyBorder="1" applyAlignment="1">
      <alignment horizontal="right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56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0%20&#1050;&#1091;&#1089;&#1090;%2010%20&#1040;&#1075;&#1072;&#1085;%20&#1054;&#1058;&#1050;&#1056;&#1067;&#1058;&#1040;&#1071;/&#1060;&#1086;&#1088;&#1084;&#1072;%208.3%20(&#1085;.&#1089;.%20&#1090;.&#1074;&#1088;.&#1082;.%2012%20-%20&#1090;.&#1074;&#1088;.&#1082;.%201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3"/>
      <sheetName val="переб с перепр  МАТЕР"/>
      <sheetName val="Приложение №3 к форме 8.3"/>
      <sheetName val="Оборудование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70" zoomScaleSheetLayoutView="70" workbookViewId="0">
      <pane xSplit="2" topLeftCell="C1" activePane="topRight" state="frozen"/>
      <selection activeCell="W31" sqref="W31"/>
      <selection pane="topRight" activeCell="D42" sqref="D42:D43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39" customWidth="1"/>
    <col min="15" max="15" width="12.7109375" style="339" customWidth="1"/>
    <col min="16" max="17" width="13.5703125" style="339" customWidth="1"/>
    <col min="18" max="18" width="11.140625" style="339" customWidth="1"/>
    <col min="19" max="19" width="13" style="339" customWidth="1"/>
    <col min="20" max="20" width="13.7109375" style="127" customWidth="1"/>
    <col min="21" max="21" width="10.7109375" style="339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8.3'!C3</f>
        <v>Обустройство Южно-Аганского месторождения нефти. Куст скважин №10.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8.3'!C4</f>
        <v>Нефтегазопровод т.вр.к. 12 - т.вр.к. 11.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1.6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5</v>
      </c>
      <c r="D10" s="186">
        <v>6</v>
      </c>
      <c r="E10" s="187">
        <v>7</v>
      </c>
      <c r="F10" s="188">
        <v>8</v>
      </c>
      <c r="G10" s="187">
        <v>9</v>
      </c>
      <c r="H10" s="188">
        <v>10</v>
      </c>
      <c r="I10" s="187">
        <v>11</v>
      </c>
      <c r="J10" s="188">
        <v>12</v>
      </c>
      <c r="K10" s="187">
        <v>13</v>
      </c>
      <c r="L10" s="189">
        <v>14</v>
      </c>
      <c r="M10" s="184">
        <v>15</v>
      </c>
      <c r="N10" s="186">
        <v>16</v>
      </c>
      <c r="O10" s="187">
        <v>17</v>
      </c>
      <c r="P10" s="188">
        <v>18</v>
      </c>
      <c r="Q10" s="190">
        <v>19</v>
      </c>
      <c r="R10" s="186">
        <v>20</v>
      </c>
      <c r="S10" s="187">
        <v>21</v>
      </c>
      <c r="T10" s="188">
        <v>22</v>
      </c>
      <c r="U10" s="187">
        <v>23</v>
      </c>
      <c r="V10" s="191">
        <v>24</v>
      </c>
      <c r="W10" s="192">
        <v>25</v>
      </c>
      <c r="Y10" s="132"/>
    </row>
    <row r="11" spans="1:25" ht="13.5" thickBot="1" x14ac:dyDescent="0.25">
      <c r="A11" s="193" t="s">
        <v>79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5"/>
      <c r="Y11" s="132"/>
    </row>
    <row r="12" spans="1:25" ht="14.25" x14ac:dyDescent="0.2">
      <c r="A12" s="196" t="s">
        <v>80</v>
      </c>
      <c r="B12" s="197" t="s">
        <v>81</v>
      </c>
      <c r="C12" s="198">
        <f>D12+E12+G12+I12+J12</f>
        <v>649828</v>
      </c>
      <c r="D12" s="199">
        <v>74225</v>
      </c>
      <c r="E12" s="200">
        <v>70987</v>
      </c>
      <c r="F12" s="201">
        <v>14438</v>
      </c>
      <c r="G12" s="201">
        <v>315584</v>
      </c>
      <c r="H12" s="200">
        <v>0</v>
      </c>
      <c r="I12" s="200">
        <v>116920</v>
      </c>
      <c r="J12" s="202">
        <v>72112</v>
      </c>
      <c r="K12" s="203">
        <v>2565.35</v>
      </c>
      <c r="L12" s="204">
        <v>341.77</v>
      </c>
      <c r="M12" s="198">
        <f>N12+O12+P12+Q12</f>
        <v>0</v>
      </c>
      <c r="N12" s="205"/>
      <c r="O12" s="206"/>
      <c r="P12" s="206"/>
      <c r="Q12" s="207"/>
      <c r="R12" s="208">
        <f>D12*$D$42</f>
        <v>0</v>
      </c>
      <c r="S12" s="209">
        <f>(E12-H12)*$D$43</f>
        <v>0</v>
      </c>
      <c r="T12" s="209">
        <f>F12*$D$42</f>
        <v>0</v>
      </c>
      <c r="U12" s="209">
        <f>(R12+T12)*$D$49</f>
        <v>0</v>
      </c>
      <c r="V12" s="210">
        <f>(R12+T12)*$D$50</f>
        <v>0</v>
      </c>
      <c r="W12" s="211">
        <f>M12+R12+S12+U12+V12</f>
        <v>0</v>
      </c>
      <c r="Y12" s="132"/>
    </row>
    <row r="13" spans="1:25" ht="14.25" x14ac:dyDescent="0.2">
      <c r="A13" s="196" t="s">
        <v>82</v>
      </c>
      <c r="B13" s="197" t="s">
        <v>83</v>
      </c>
      <c r="C13" s="198">
        <f>D13+E13+G13+I13+J13</f>
        <v>2688744</v>
      </c>
      <c r="D13" s="199">
        <v>111962</v>
      </c>
      <c r="E13" s="200">
        <v>545392</v>
      </c>
      <c r="F13" s="201">
        <v>72872</v>
      </c>
      <c r="G13" s="201">
        <v>1718729</v>
      </c>
      <c r="H13" s="200">
        <v>7631</v>
      </c>
      <c r="I13" s="200">
        <v>207972</v>
      </c>
      <c r="J13" s="202">
        <v>104689</v>
      </c>
      <c r="K13" s="203">
        <v>3990.01</v>
      </c>
      <c r="L13" s="204">
        <v>1813.84</v>
      </c>
      <c r="M13" s="198">
        <f>N13+O13+P13+Q13</f>
        <v>0</v>
      </c>
      <c r="N13" s="205"/>
      <c r="O13" s="206"/>
      <c r="P13" s="206"/>
      <c r="Q13" s="207"/>
      <c r="R13" s="208">
        <f>D13*$D$42</f>
        <v>0</v>
      </c>
      <c r="S13" s="209">
        <f>(E13-H13)*$D$43</f>
        <v>0</v>
      </c>
      <c r="T13" s="209">
        <f>F13*$D$42</f>
        <v>0</v>
      </c>
      <c r="U13" s="209">
        <f>(R13+T13)*$D$49</f>
        <v>0</v>
      </c>
      <c r="V13" s="210">
        <f>(R13+T13)*$D$50</f>
        <v>0</v>
      </c>
      <c r="W13" s="211">
        <f>M13+R13+S13+U13+V13</f>
        <v>0</v>
      </c>
      <c r="Y13" s="132"/>
    </row>
    <row r="14" spans="1:25" ht="14.25" x14ac:dyDescent="0.2">
      <c r="A14" s="196" t="s">
        <v>84</v>
      </c>
      <c r="B14" s="197" t="s">
        <v>85</v>
      </c>
      <c r="C14" s="198">
        <f t="shared" ref="C14:C15" si="0">D14+E14+G14+I14+J14</f>
        <v>46884</v>
      </c>
      <c r="D14" s="199">
        <v>229</v>
      </c>
      <c r="E14" s="200">
        <v>23472</v>
      </c>
      <c r="F14" s="201">
        <v>614</v>
      </c>
      <c r="G14" s="201">
        <v>21972</v>
      </c>
      <c r="H14" s="200">
        <v>20332</v>
      </c>
      <c r="I14" s="200">
        <v>800</v>
      </c>
      <c r="J14" s="202">
        <v>411</v>
      </c>
      <c r="K14" s="203">
        <v>9.51</v>
      </c>
      <c r="L14" s="204">
        <v>15.13</v>
      </c>
      <c r="M14" s="198">
        <f>N14+O14+P14+Q14</f>
        <v>0</v>
      </c>
      <c r="N14" s="205"/>
      <c r="O14" s="206"/>
      <c r="P14" s="206"/>
      <c r="Q14" s="207"/>
      <c r="R14" s="208">
        <f>D14*$D$42</f>
        <v>0</v>
      </c>
      <c r="S14" s="209">
        <f>(E14-H14)*$D$43</f>
        <v>0</v>
      </c>
      <c r="T14" s="209">
        <f>F14*$D$42</f>
        <v>0</v>
      </c>
      <c r="U14" s="209">
        <f>(R14+T14)*$D$49</f>
        <v>0</v>
      </c>
      <c r="V14" s="210">
        <f>(R14+T14)*$D$50</f>
        <v>0</v>
      </c>
      <c r="W14" s="211">
        <f>M14+R14+S14+U14+V14</f>
        <v>0</v>
      </c>
      <c r="Y14" s="132"/>
    </row>
    <row r="15" spans="1:25" ht="15" thickBot="1" x14ac:dyDescent="0.25">
      <c r="A15" s="212" t="s">
        <v>86</v>
      </c>
      <c r="B15" s="213" t="s">
        <v>87</v>
      </c>
      <c r="C15" s="198">
        <f t="shared" si="0"/>
        <v>39575</v>
      </c>
      <c r="D15" s="214">
        <v>5014</v>
      </c>
      <c r="E15" s="215">
        <v>3766</v>
      </c>
      <c r="F15" s="215">
        <v>394</v>
      </c>
      <c r="G15" s="215">
        <v>22368</v>
      </c>
      <c r="H15" s="215">
        <v>0</v>
      </c>
      <c r="I15" s="215">
        <v>4991</v>
      </c>
      <c r="J15" s="216">
        <v>3436</v>
      </c>
      <c r="K15" s="217">
        <v>173.24</v>
      </c>
      <c r="L15" s="218">
        <v>9.25</v>
      </c>
      <c r="M15" s="219">
        <f t="shared" ref="M15" si="1">N15+O15+P15+Q15</f>
        <v>0</v>
      </c>
      <c r="N15" s="220"/>
      <c r="O15" s="221"/>
      <c r="P15" s="221"/>
      <c r="Q15" s="222"/>
      <c r="R15" s="223">
        <f>D15*$D$42</f>
        <v>0</v>
      </c>
      <c r="S15" s="224">
        <f>(E15-H15)*$D$43</f>
        <v>0</v>
      </c>
      <c r="T15" s="224">
        <f>F15*$D$42</f>
        <v>0</v>
      </c>
      <c r="U15" s="224">
        <f>(R15+T15)*$D$49</f>
        <v>0</v>
      </c>
      <c r="V15" s="225">
        <f>(R15+T15)*$D$50</f>
        <v>0</v>
      </c>
      <c r="W15" s="226">
        <f>M15+R15+S15+U15+V15</f>
        <v>0</v>
      </c>
      <c r="Y15" s="132"/>
    </row>
    <row r="16" spans="1:25" ht="21" customHeight="1" thickBot="1" x14ac:dyDescent="0.25">
      <c r="A16" s="227"/>
      <c r="B16" s="228" t="s">
        <v>88</v>
      </c>
      <c r="C16" s="229">
        <f t="shared" ref="C16:L16" si="2">SUM(C12:C15)</f>
        <v>3425031</v>
      </c>
      <c r="D16" s="230">
        <f t="shared" si="2"/>
        <v>191430</v>
      </c>
      <c r="E16" s="231">
        <f t="shared" si="2"/>
        <v>643617</v>
      </c>
      <c r="F16" s="231">
        <f t="shared" si="2"/>
        <v>88318</v>
      </c>
      <c r="G16" s="231">
        <f t="shared" si="2"/>
        <v>2078653</v>
      </c>
      <c r="H16" s="231">
        <f t="shared" si="2"/>
        <v>27963</v>
      </c>
      <c r="I16" s="231">
        <f t="shared" si="2"/>
        <v>330683</v>
      </c>
      <c r="J16" s="232">
        <f t="shared" si="2"/>
        <v>180648</v>
      </c>
      <c r="K16" s="233">
        <f t="shared" si="2"/>
        <v>6738.11</v>
      </c>
      <c r="L16" s="234">
        <f t="shared" si="2"/>
        <v>2179.9899999999998</v>
      </c>
      <c r="M16" s="229">
        <f>N16+O16+P16+Q16</f>
        <v>0</v>
      </c>
      <c r="N16" s="235"/>
      <c r="O16" s="236"/>
      <c r="P16" s="236"/>
      <c r="Q16" s="237"/>
      <c r="R16" s="230">
        <f>SUM(R12:R15)</f>
        <v>0</v>
      </c>
      <c r="S16" s="231">
        <f>SUM(S12:S15)</f>
        <v>0</v>
      </c>
      <c r="T16" s="231">
        <f>SUM(T12:T15)</f>
        <v>0</v>
      </c>
      <c r="U16" s="231">
        <f>SUM(U12:U15)</f>
        <v>0</v>
      </c>
      <c r="V16" s="232">
        <f>SUM(V12:V15)</f>
        <v>0</v>
      </c>
      <c r="W16" s="238">
        <f>M16+R16+S16+U16+V16</f>
        <v>0</v>
      </c>
      <c r="Y16" s="132"/>
    </row>
    <row r="17" spans="1:23" s="127" customFormat="1" ht="25.5" x14ac:dyDescent="0.2">
      <c r="A17" s="239"/>
      <c r="B17" s="240" t="s">
        <v>89</v>
      </c>
      <c r="C17" s="241"/>
      <c r="D17" s="242"/>
      <c r="E17" s="243"/>
      <c r="F17" s="243"/>
      <c r="G17" s="243"/>
      <c r="H17" s="243"/>
      <c r="I17" s="243"/>
      <c r="J17" s="243"/>
      <c r="K17" s="243"/>
      <c r="L17" s="244"/>
      <c r="M17" s="240"/>
      <c r="N17" s="245"/>
      <c r="O17" s="246"/>
      <c r="P17" s="247"/>
      <c r="Q17" s="248"/>
      <c r="R17" s="249"/>
      <c r="S17" s="247"/>
      <c r="T17" s="250"/>
      <c r="U17" s="247"/>
      <c r="V17" s="250"/>
      <c r="W17" s="211">
        <f>P16+Q16+R16+S16+U16+V16</f>
        <v>0</v>
      </c>
    </row>
    <row r="18" spans="1:23" s="127" customFormat="1" ht="15" x14ac:dyDescent="0.2">
      <c r="A18" s="251"/>
      <c r="B18" s="252" t="s">
        <v>90</v>
      </c>
      <c r="C18" s="219"/>
      <c r="D18" s="253"/>
      <c r="E18" s="254"/>
      <c r="F18" s="254"/>
      <c r="G18" s="254"/>
      <c r="H18" s="254"/>
      <c r="I18" s="254"/>
      <c r="J18" s="254"/>
      <c r="K18" s="254"/>
      <c r="L18" s="255"/>
      <c r="M18" s="256"/>
      <c r="N18" s="257"/>
      <c r="O18" s="258"/>
      <c r="P18" s="259"/>
      <c r="Q18" s="260"/>
      <c r="R18" s="261"/>
      <c r="S18" s="259"/>
      <c r="T18" s="262"/>
      <c r="U18" s="259"/>
      <c r="V18" s="262"/>
      <c r="W18" s="263">
        <f>W17*D44</f>
        <v>0</v>
      </c>
    </row>
    <row r="19" spans="1:23" s="127" customFormat="1" ht="14.25" x14ac:dyDescent="0.2">
      <c r="A19" s="251"/>
      <c r="B19" s="256" t="s">
        <v>91</v>
      </c>
      <c r="C19" s="219"/>
      <c r="D19" s="253"/>
      <c r="E19" s="254"/>
      <c r="F19" s="254"/>
      <c r="G19" s="254"/>
      <c r="H19" s="254"/>
      <c r="I19" s="254"/>
      <c r="J19" s="254"/>
      <c r="K19" s="254"/>
      <c r="L19" s="255"/>
      <c r="M19" s="256"/>
      <c r="N19" s="257"/>
      <c r="O19" s="258"/>
      <c r="P19" s="259"/>
      <c r="Q19" s="260"/>
      <c r="R19" s="261"/>
      <c r="S19" s="259"/>
      <c r="T19" s="262"/>
      <c r="U19" s="259"/>
      <c r="V19" s="262"/>
      <c r="W19" s="264">
        <f>W17+W18</f>
        <v>0</v>
      </c>
    </row>
    <row r="20" spans="1:23" s="127" customFormat="1" ht="14.25" x14ac:dyDescent="0.2">
      <c r="A20" s="251"/>
      <c r="B20" s="265" t="s">
        <v>92</v>
      </c>
      <c r="C20" s="219"/>
      <c r="D20" s="253"/>
      <c r="E20" s="254"/>
      <c r="F20" s="254"/>
      <c r="G20" s="254"/>
      <c r="H20" s="254"/>
      <c r="I20" s="254"/>
      <c r="J20" s="254"/>
      <c r="K20" s="254"/>
      <c r="L20" s="255"/>
      <c r="M20" s="256"/>
      <c r="N20" s="257"/>
      <c r="O20" s="266"/>
      <c r="P20" s="259"/>
      <c r="Q20" s="267"/>
      <c r="R20" s="261"/>
      <c r="S20" s="259"/>
      <c r="T20" s="262"/>
      <c r="U20" s="259"/>
      <c r="V20" s="262"/>
      <c r="W20" s="226">
        <f>W21+W22+W23+W24+W25+W26</f>
        <v>0</v>
      </c>
    </row>
    <row r="21" spans="1:23" s="127" customFormat="1" ht="15" x14ac:dyDescent="0.2">
      <c r="A21" s="251"/>
      <c r="B21" s="252" t="s">
        <v>93</v>
      </c>
      <c r="C21" s="268">
        <f>C16*D45</f>
        <v>217489</v>
      </c>
      <c r="D21" s="253"/>
      <c r="E21" s="254"/>
      <c r="F21" s="254"/>
      <c r="G21" s="254"/>
      <c r="H21" s="254"/>
      <c r="I21" s="254"/>
      <c r="J21" s="254"/>
      <c r="K21" s="254"/>
      <c r="L21" s="255"/>
      <c r="M21" s="256"/>
      <c r="N21" s="257"/>
      <c r="O21" s="269"/>
      <c r="P21" s="259"/>
      <c r="Q21" s="270"/>
      <c r="R21" s="261"/>
      <c r="S21" s="259"/>
      <c r="T21" s="262"/>
      <c r="U21" s="259"/>
      <c r="V21" s="262"/>
      <c r="W21" s="263">
        <f>W19*D45</f>
        <v>0</v>
      </c>
    </row>
    <row r="22" spans="1:23" s="127" customFormat="1" ht="28.5" customHeight="1" x14ac:dyDescent="0.2">
      <c r="A22" s="251"/>
      <c r="B22" s="271" t="s">
        <v>94</v>
      </c>
      <c r="C22" s="219"/>
      <c r="D22" s="253"/>
      <c r="E22" s="254"/>
      <c r="F22" s="254"/>
      <c r="G22" s="254"/>
      <c r="H22" s="254"/>
      <c r="I22" s="254"/>
      <c r="J22" s="254"/>
      <c r="K22" s="254"/>
      <c r="L22" s="255"/>
      <c r="M22" s="256"/>
      <c r="N22" s="257"/>
      <c r="O22" s="269"/>
      <c r="P22" s="259"/>
      <c r="Q22" s="270"/>
      <c r="R22" s="261"/>
      <c r="S22" s="259"/>
      <c r="T22" s="262"/>
      <c r="U22" s="259"/>
      <c r="V22" s="262"/>
      <c r="W22" s="263">
        <f>W19*D48</f>
        <v>0</v>
      </c>
    </row>
    <row r="23" spans="1:23" s="127" customFormat="1" ht="15" x14ac:dyDescent="0.2">
      <c r="A23" s="251"/>
      <c r="B23" s="271" t="s">
        <v>95</v>
      </c>
      <c r="C23" s="219"/>
      <c r="D23" s="253"/>
      <c r="E23" s="254"/>
      <c r="F23" s="254"/>
      <c r="G23" s="254"/>
      <c r="H23" s="254"/>
      <c r="I23" s="254"/>
      <c r="J23" s="254"/>
      <c r="K23" s="254"/>
      <c r="L23" s="255"/>
      <c r="M23" s="256"/>
      <c r="N23" s="257"/>
      <c r="O23" s="269"/>
      <c r="P23" s="259"/>
      <c r="Q23" s="270"/>
      <c r="R23" s="261"/>
      <c r="S23" s="259"/>
      <c r="T23" s="262"/>
      <c r="U23" s="259"/>
      <c r="V23" s="262"/>
      <c r="W23" s="272"/>
    </row>
    <row r="24" spans="1:23" s="127" customFormat="1" ht="14.25" customHeight="1" x14ac:dyDescent="0.2">
      <c r="A24" s="251"/>
      <c r="B24" s="273" t="s">
        <v>96</v>
      </c>
      <c r="C24" s="219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69"/>
      <c r="P24" s="259"/>
      <c r="Q24" s="270"/>
      <c r="R24" s="261"/>
      <c r="S24" s="259"/>
      <c r="T24" s="262"/>
      <c r="U24" s="259"/>
      <c r="V24" s="262"/>
      <c r="W24" s="272"/>
    </row>
    <row r="25" spans="1:23" s="127" customFormat="1" ht="51" hidden="1" x14ac:dyDescent="0.2">
      <c r="A25" s="251"/>
      <c r="B25" s="273" t="s">
        <v>97</v>
      </c>
      <c r="C25" s="219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69"/>
      <c r="P25" s="259"/>
      <c r="Q25" s="270"/>
      <c r="R25" s="261"/>
      <c r="S25" s="259"/>
      <c r="T25" s="262"/>
      <c r="U25" s="259"/>
      <c r="V25" s="262"/>
      <c r="W25" s="272">
        <v>0</v>
      </c>
    </row>
    <row r="26" spans="1:23" s="127" customFormat="1" ht="15" hidden="1" x14ac:dyDescent="0.2">
      <c r="A26" s="251"/>
      <c r="B26" s="273" t="s">
        <v>98</v>
      </c>
      <c r="C26" s="219"/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69"/>
      <c r="P26" s="259"/>
      <c r="Q26" s="270"/>
      <c r="R26" s="261"/>
      <c r="S26" s="259"/>
      <c r="T26" s="262"/>
      <c r="U26" s="259"/>
      <c r="V26" s="262"/>
      <c r="W26" s="272">
        <v>0</v>
      </c>
    </row>
    <row r="27" spans="1:23" s="127" customFormat="1" ht="14.25" x14ac:dyDescent="0.2">
      <c r="A27" s="251"/>
      <c r="B27" s="256" t="s">
        <v>99</v>
      </c>
      <c r="C27" s="219">
        <f>C16+C21</f>
        <v>3642520</v>
      </c>
      <c r="D27" s="253"/>
      <c r="E27" s="254"/>
      <c r="F27" s="254"/>
      <c r="G27" s="254"/>
      <c r="H27" s="254"/>
      <c r="I27" s="254"/>
      <c r="J27" s="254"/>
      <c r="K27" s="254"/>
      <c r="L27" s="255"/>
      <c r="M27" s="256"/>
      <c r="N27" s="257"/>
      <c r="O27" s="258"/>
      <c r="P27" s="259"/>
      <c r="Q27" s="260"/>
      <c r="R27" s="261"/>
      <c r="S27" s="259"/>
      <c r="T27" s="262"/>
      <c r="U27" s="259"/>
      <c r="V27" s="262"/>
      <c r="W27" s="226">
        <f>W19+W20+N16+O16</f>
        <v>0</v>
      </c>
    </row>
    <row r="28" spans="1:23" s="127" customFormat="1" ht="15.75" thickBot="1" x14ac:dyDescent="0.25">
      <c r="A28" s="274"/>
      <c r="B28" s="275" t="s">
        <v>100</v>
      </c>
      <c r="C28" s="276"/>
      <c r="D28" s="277"/>
      <c r="E28" s="278"/>
      <c r="F28" s="278"/>
      <c r="G28" s="278"/>
      <c r="H28" s="278"/>
      <c r="I28" s="278"/>
      <c r="J28" s="278"/>
      <c r="K28" s="278"/>
      <c r="L28" s="279"/>
      <c r="M28" s="280"/>
      <c r="N28" s="281"/>
      <c r="O28" s="282"/>
      <c r="P28" s="283"/>
      <c r="Q28" s="284"/>
      <c r="R28" s="285"/>
      <c r="S28" s="283"/>
      <c r="T28" s="286"/>
      <c r="U28" s="283"/>
      <c r="V28" s="286"/>
      <c r="W28" s="287">
        <f>W27*D48</f>
        <v>0</v>
      </c>
    </row>
    <row r="29" spans="1:23" s="127" customFormat="1" ht="14.25" x14ac:dyDescent="0.2">
      <c r="A29" s="288"/>
      <c r="B29" s="289" t="s">
        <v>101</v>
      </c>
      <c r="C29" s="290"/>
      <c r="D29" s="291"/>
      <c r="E29" s="292"/>
      <c r="F29" s="292"/>
      <c r="G29" s="292"/>
      <c r="H29" s="292"/>
      <c r="I29" s="292"/>
      <c r="J29" s="292"/>
      <c r="K29" s="292"/>
      <c r="L29" s="293"/>
      <c r="M29" s="294"/>
      <c r="N29" s="295"/>
      <c r="O29" s="296"/>
      <c r="P29" s="297"/>
      <c r="Q29" s="298"/>
      <c r="R29" s="299"/>
      <c r="S29" s="297"/>
      <c r="T29" s="300"/>
      <c r="U29" s="297"/>
      <c r="V29" s="300"/>
      <c r="W29" s="301">
        <f>W27+W28</f>
        <v>0</v>
      </c>
    </row>
    <row r="30" spans="1:23" s="127" customFormat="1" ht="14.25" x14ac:dyDescent="0.2">
      <c r="A30" s="302"/>
      <c r="B30" s="303" t="s">
        <v>102</v>
      </c>
      <c r="C30" s="304"/>
      <c r="D30" s="305"/>
      <c r="E30" s="306"/>
      <c r="F30" s="306"/>
      <c r="G30" s="306"/>
      <c r="H30" s="306"/>
      <c r="I30" s="306"/>
      <c r="J30" s="306"/>
      <c r="K30" s="306"/>
      <c r="L30" s="307"/>
      <c r="M30" s="308"/>
      <c r="N30" s="309"/>
      <c r="O30" s="310"/>
      <c r="P30" s="310"/>
      <c r="Q30" s="311"/>
      <c r="R30" s="312"/>
      <c r="S30" s="310"/>
      <c r="T30" s="313"/>
      <c r="U30" s="310"/>
      <c r="V30" s="314">
        <v>0.18</v>
      </c>
      <c r="W30" s="226">
        <f>W29*V30</f>
        <v>0</v>
      </c>
    </row>
    <row r="31" spans="1:23" s="127" customFormat="1" ht="15" thickBot="1" x14ac:dyDescent="0.25">
      <c r="A31" s="315"/>
      <c r="B31" s="316" t="s">
        <v>103</v>
      </c>
      <c r="C31" s="317"/>
      <c r="D31" s="318"/>
      <c r="E31" s="319"/>
      <c r="F31" s="319"/>
      <c r="G31" s="319"/>
      <c r="H31" s="319"/>
      <c r="I31" s="319"/>
      <c r="J31" s="319"/>
      <c r="K31" s="319"/>
      <c r="L31" s="320"/>
      <c r="M31" s="321"/>
      <c r="N31" s="322"/>
      <c r="O31" s="323"/>
      <c r="P31" s="324"/>
      <c r="Q31" s="325"/>
      <c r="R31" s="326"/>
      <c r="S31" s="324"/>
      <c r="T31" s="327"/>
      <c r="U31" s="324"/>
      <c r="V31" s="327"/>
      <c r="W31" s="328">
        <f>W29+W30</f>
        <v>0</v>
      </c>
    </row>
    <row r="32" spans="1:23" s="127" customFormat="1" x14ac:dyDescent="0.2">
      <c r="A32" s="329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2"/>
    </row>
    <row r="33" spans="1:24" s="127" customFormat="1" ht="12.75" customHeight="1" x14ac:dyDescent="0.2">
      <c r="B33" s="333"/>
      <c r="C33" s="334"/>
      <c r="D33" s="335" t="s">
        <v>104</v>
      </c>
      <c r="E33" s="336" t="s">
        <v>105</v>
      </c>
      <c r="F33" s="337"/>
      <c r="G33" s="337"/>
      <c r="H33" s="338"/>
      <c r="I33" s="338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40"/>
    </row>
    <row r="34" spans="1:24" s="127" customFormat="1" ht="12.75" customHeight="1" x14ac:dyDescent="0.2">
      <c r="B34" s="341"/>
      <c r="C34" s="342"/>
      <c r="D34" s="343"/>
      <c r="E34" s="344">
        <v>2015</v>
      </c>
      <c r="F34" s="344">
        <v>2016</v>
      </c>
      <c r="G34" s="345">
        <v>2017</v>
      </c>
      <c r="H34" s="346"/>
      <c r="I34" s="346"/>
      <c r="J34" s="346"/>
      <c r="K34" s="346"/>
      <c r="L34" s="346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</row>
    <row r="35" spans="1:24" s="127" customFormat="1" ht="13.5" customHeight="1" x14ac:dyDescent="0.2">
      <c r="B35" s="347" t="s">
        <v>106</v>
      </c>
      <c r="C35" s="348"/>
      <c r="D35" s="349"/>
      <c r="E35" s="350"/>
      <c r="F35" s="350"/>
      <c r="G35" s="350"/>
      <c r="H35" s="351"/>
      <c r="I35" s="351"/>
      <c r="J35" s="351"/>
      <c r="K35" s="351"/>
      <c r="L35" s="351"/>
      <c r="M35" s="351"/>
      <c r="N35" s="352"/>
      <c r="O35" s="352"/>
      <c r="P35" s="353"/>
      <c r="Q35" s="352"/>
      <c r="R35" s="352"/>
      <c r="S35" s="339"/>
      <c r="U35" s="339"/>
    </row>
    <row r="36" spans="1:24" s="127" customFormat="1" ht="13.5" x14ac:dyDescent="0.2">
      <c r="A36" s="329"/>
      <c r="B36" s="354"/>
      <c r="C36" s="355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56"/>
      <c r="O36" s="356"/>
      <c r="P36" s="356"/>
      <c r="Q36" s="356"/>
      <c r="R36" s="357"/>
      <c r="S36" s="353"/>
      <c r="T36" s="358"/>
      <c r="U36" s="353"/>
      <c r="V36" s="359"/>
      <c r="W36" s="360"/>
    </row>
    <row r="37" spans="1:24" s="127" customFormat="1" ht="13.5" x14ac:dyDescent="0.2">
      <c r="A37" s="361" t="s">
        <v>107</v>
      </c>
      <c r="B37" s="361"/>
      <c r="C37" s="361"/>
      <c r="D37" s="329"/>
      <c r="E37" s="329"/>
      <c r="F37" s="329"/>
      <c r="G37" s="329"/>
      <c r="H37" s="329"/>
      <c r="I37" s="329"/>
      <c r="J37" s="329"/>
      <c r="K37" s="329"/>
      <c r="L37" s="329"/>
      <c r="M37" s="362"/>
      <c r="N37" s="363"/>
      <c r="O37" s="363"/>
      <c r="P37" s="356"/>
      <c r="Q37" s="356"/>
      <c r="R37" s="357"/>
      <c r="S37" s="353"/>
      <c r="T37" s="358"/>
      <c r="U37" s="353"/>
      <c r="V37" s="359"/>
      <c r="W37" s="360"/>
    </row>
    <row r="38" spans="1:24" s="127" customFormat="1" ht="14.25" thickBot="1" x14ac:dyDescent="0.25">
      <c r="A38" s="361"/>
      <c r="B38" s="361"/>
      <c r="C38" s="361"/>
      <c r="D38" s="364" t="s">
        <v>108</v>
      </c>
      <c r="E38" s="364" t="s">
        <v>109</v>
      </c>
      <c r="F38" s="329"/>
      <c r="G38" s="329"/>
      <c r="H38" s="329"/>
      <c r="I38" s="329"/>
      <c r="J38" s="329"/>
      <c r="K38" s="329"/>
      <c r="L38" s="329"/>
      <c r="M38" s="362"/>
      <c r="N38" s="363"/>
      <c r="O38" s="363"/>
      <c r="P38" s="356"/>
      <c r="Q38" s="356"/>
      <c r="R38" s="357"/>
      <c r="S38" s="353"/>
      <c r="T38" s="358"/>
      <c r="U38" s="353"/>
      <c r="V38" s="359"/>
      <c r="W38" s="360"/>
    </row>
    <row r="39" spans="1:24" s="127" customFormat="1" ht="14.25" thickBot="1" x14ac:dyDescent="0.25">
      <c r="A39" s="365" t="s">
        <v>0</v>
      </c>
      <c r="B39" s="366" t="s">
        <v>110</v>
      </c>
      <c r="C39" s="366" t="s">
        <v>111</v>
      </c>
      <c r="D39" s="367" t="s">
        <v>112</v>
      </c>
      <c r="E39" s="368" t="s">
        <v>112</v>
      </c>
      <c r="F39" s="369"/>
      <c r="G39" s="369"/>
      <c r="H39" s="369"/>
      <c r="I39" s="369"/>
      <c r="J39" s="369"/>
      <c r="K39" s="346"/>
      <c r="L39" s="346"/>
      <c r="M39" s="362"/>
      <c r="N39" s="363"/>
      <c r="O39" s="370"/>
      <c r="P39" s="371"/>
      <c r="Q39" s="357"/>
      <c r="R39" s="339"/>
      <c r="S39" s="339"/>
      <c r="U39" s="339"/>
    </row>
    <row r="40" spans="1:24" s="127" customFormat="1" ht="13.5" x14ac:dyDescent="0.2">
      <c r="A40" s="372">
        <v>1</v>
      </c>
      <c r="B40" s="373" t="s">
        <v>113</v>
      </c>
      <c r="C40" s="374" t="s">
        <v>114</v>
      </c>
      <c r="D40" s="375" t="s">
        <v>115</v>
      </c>
      <c r="E40" s="376" t="s">
        <v>115</v>
      </c>
      <c r="F40" s="346"/>
      <c r="G40" s="346"/>
      <c r="H40" s="346"/>
      <c r="I40" s="346"/>
      <c r="J40" s="346"/>
      <c r="K40" s="346"/>
      <c r="L40" s="346"/>
      <c r="M40" s="362"/>
      <c r="N40" s="363"/>
      <c r="O40" s="370"/>
      <c r="P40" s="371"/>
      <c r="Q40" s="357"/>
      <c r="R40" s="339"/>
      <c r="S40" s="339"/>
      <c r="U40" s="339"/>
    </row>
    <row r="41" spans="1:24" s="127" customFormat="1" ht="13.5" x14ac:dyDescent="0.2">
      <c r="A41" s="377">
        <v>2</v>
      </c>
      <c r="B41" s="378" t="s">
        <v>116</v>
      </c>
      <c r="C41" s="379"/>
      <c r="D41" s="380" t="s">
        <v>115</v>
      </c>
      <c r="E41" s="381" t="s">
        <v>115</v>
      </c>
      <c r="F41" s="346"/>
      <c r="G41" s="346"/>
      <c r="H41" s="346"/>
      <c r="I41" s="346"/>
      <c r="J41" s="346"/>
      <c r="K41" s="346"/>
      <c r="L41" s="346"/>
      <c r="M41" s="362"/>
      <c r="N41" s="363"/>
      <c r="O41" s="370"/>
      <c r="P41" s="371"/>
      <c r="Q41" s="357"/>
      <c r="R41" s="339"/>
      <c r="S41" s="339"/>
      <c r="U41" s="339"/>
    </row>
    <row r="42" spans="1:24" s="127" customFormat="1" ht="13.5" x14ac:dyDescent="0.2">
      <c r="A42" s="377">
        <v>3</v>
      </c>
      <c r="B42" s="378" t="s">
        <v>117</v>
      </c>
      <c r="C42" s="379"/>
      <c r="D42" s="382"/>
      <c r="E42" s="383" t="s">
        <v>115</v>
      </c>
      <c r="F42" s="384"/>
      <c r="G42" s="384"/>
      <c r="H42" s="384"/>
      <c r="I42" s="384"/>
      <c r="J42" s="385"/>
      <c r="K42" s="385"/>
      <c r="L42" s="385"/>
      <c r="M42" s="362"/>
      <c r="N42" s="363"/>
      <c r="O42" s="370"/>
      <c r="P42" s="371"/>
      <c r="Q42" s="357"/>
      <c r="R42" s="339"/>
      <c r="S42" s="339"/>
      <c r="U42" s="339"/>
    </row>
    <row r="43" spans="1:24" s="127" customFormat="1" ht="13.5" x14ac:dyDescent="0.2">
      <c r="A43" s="377">
        <v>4</v>
      </c>
      <c r="B43" s="378" t="s">
        <v>118</v>
      </c>
      <c r="C43" s="379"/>
      <c r="D43" s="386"/>
      <c r="E43" s="383" t="s">
        <v>115</v>
      </c>
      <c r="F43" s="384"/>
      <c r="G43" s="384"/>
      <c r="H43" s="384"/>
      <c r="I43" s="384"/>
      <c r="J43" s="358"/>
      <c r="K43" s="358"/>
      <c r="L43" s="358"/>
      <c r="M43" s="362"/>
      <c r="N43" s="363"/>
      <c r="O43" s="370"/>
      <c r="P43" s="371"/>
      <c r="Q43" s="357"/>
      <c r="R43" s="339"/>
      <c r="S43" s="339"/>
      <c r="U43" s="339"/>
    </row>
    <row r="44" spans="1:24" s="127" customFormat="1" ht="13.5" x14ac:dyDescent="0.2">
      <c r="A44" s="377">
        <v>5</v>
      </c>
      <c r="B44" s="378" t="s">
        <v>90</v>
      </c>
      <c r="C44" s="379" t="s">
        <v>119</v>
      </c>
      <c r="D44" s="387">
        <v>3.5000000000000003E-2</v>
      </c>
      <c r="E44" s="388" t="s">
        <v>115</v>
      </c>
      <c r="F44" s="358"/>
      <c r="G44" s="358"/>
      <c r="H44" s="358"/>
      <c r="O44" s="370"/>
      <c r="P44" s="371"/>
      <c r="Q44" s="357"/>
      <c r="R44" s="339"/>
      <c r="S44" s="339"/>
      <c r="U44" s="339"/>
    </row>
    <row r="45" spans="1:24" s="127" customFormat="1" ht="13.5" x14ac:dyDescent="0.2">
      <c r="A45" s="377">
        <v>6</v>
      </c>
      <c r="B45" s="378" t="s">
        <v>120</v>
      </c>
      <c r="C45" s="379" t="s">
        <v>119</v>
      </c>
      <c r="D45" s="389">
        <v>6.3500000000000001E-2</v>
      </c>
      <c r="E45" s="388" t="s">
        <v>115</v>
      </c>
      <c r="F45" s="358"/>
      <c r="G45" s="358"/>
      <c r="H45" s="358"/>
      <c r="O45" s="357"/>
      <c r="P45" s="371"/>
      <c r="Q45" s="357"/>
      <c r="R45" s="339"/>
      <c r="S45" s="339"/>
      <c r="U45" s="339"/>
    </row>
    <row r="46" spans="1:24" s="127" customFormat="1" ht="25.5" x14ac:dyDescent="0.2">
      <c r="A46" s="377">
        <v>7</v>
      </c>
      <c r="B46" s="390" t="s">
        <v>121</v>
      </c>
      <c r="C46" s="379" t="s">
        <v>119</v>
      </c>
      <c r="D46" s="387">
        <v>1.4999999999999999E-2</v>
      </c>
      <c r="E46" s="391" t="s">
        <v>115</v>
      </c>
      <c r="F46" s="358"/>
      <c r="G46" s="358"/>
      <c r="H46" s="358"/>
      <c r="O46" s="357"/>
      <c r="P46" s="371"/>
      <c r="Q46" s="357"/>
      <c r="R46" s="339"/>
      <c r="S46" s="339"/>
      <c r="U46" s="339"/>
    </row>
    <row r="47" spans="1:24" s="127" customFormat="1" ht="13.5" x14ac:dyDescent="0.2">
      <c r="A47" s="377">
        <v>8</v>
      </c>
      <c r="B47" s="390" t="s">
        <v>122</v>
      </c>
      <c r="C47" s="379" t="s">
        <v>119</v>
      </c>
      <c r="D47" s="387" t="s">
        <v>115</v>
      </c>
      <c r="E47" s="391" t="s">
        <v>115</v>
      </c>
      <c r="F47" s="358"/>
      <c r="G47" s="358"/>
      <c r="H47" s="358"/>
      <c r="I47" s="358"/>
      <c r="J47" s="358"/>
      <c r="K47" s="358"/>
      <c r="L47" s="358"/>
      <c r="M47" s="358"/>
      <c r="N47" s="353"/>
      <c r="O47" s="357"/>
      <c r="P47" s="371"/>
      <c r="Q47" s="357"/>
      <c r="R47" s="339"/>
      <c r="S47" s="339"/>
      <c r="U47" s="339"/>
    </row>
    <row r="48" spans="1:24" s="127" customFormat="1" ht="13.5" x14ac:dyDescent="0.2">
      <c r="A48" s="377">
        <v>9</v>
      </c>
      <c r="B48" s="378" t="s">
        <v>100</v>
      </c>
      <c r="C48" s="379" t="s">
        <v>119</v>
      </c>
      <c r="D48" s="387">
        <v>1.4999999999999999E-2</v>
      </c>
      <c r="E48" s="391" t="s">
        <v>115</v>
      </c>
      <c r="F48" s="384"/>
      <c r="G48" s="384"/>
      <c r="H48" s="384"/>
      <c r="I48" s="384"/>
      <c r="J48" s="358"/>
      <c r="K48" s="358"/>
      <c r="L48" s="358"/>
      <c r="M48" s="358"/>
      <c r="N48" s="353"/>
      <c r="O48" s="357"/>
      <c r="P48" s="371"/>
      <c r="Q48" s="357"/>
      <c r="R48" s="339"/>
      <c r="S48" s="339"/>
      <c r="U48" s="339"/>
    </row>
    <row r="49" spans="1:24" s="127" customFormat="1" ht="13.5" x14ac:dyDescent="0.2">
      <c r="A49" s="377">
        <v>10</v>
      </c>
      <c r="B49" s="378" t="s">
        <v>123</v>
      </c>
      <c r="C49" s="379" t="s">
        <v>119</v>
      </c>
      <c r="D49" s="392">
        <f>(I16/(D16+F16))*0.85</f>
        <v>1.0047999999999999</v>
      </c>
      <c r="E49" s="393" t="s">
        <v>115</v>
      </c>
      <c r="F49" s="384"/>
      <c r="G49" s="384"/>
      <c r="H49" s="384"/>
      <c r="I49" s="384"/>
      <c r="J49" s="358"/>
      <c r="K49" s="358"/>
      <c r="L49" s="358"/>
      <c r="M49" s="358"/>
      <c r="N49" s="353"/>
      <c r="O49" s="357"/>
      <c r="P49" s="371"/>
      <c r="Q49" s="357"/>
      <c r="R49" s="339"/>
      <c r="S49" s="339"/>
      <c r="U49" s="339"/>
    </row>
    <row r="50" spans="1:24" s="127" customFormat="1" ht="14.25" thickBot="1" x14ac:dyDescent="0.25">
      <c r="A50" s="394">
        <v>11</v>
      </c>
      <c r="B50" s="395" t="s">
        <v>124</v>
      </c>
      <c r="C50" s="396" t="s">
        <v>119</v>
      </c>
      <c r="D50" s="397">
        <f>IF(J16*0.8/(D16+F16)&gt;=0.5,0.5,J16*0.8/(D16+F16))</f>
        <v>0.5</v>
      </c>
      <c r="E50" s="398" t="s">
        <v>115</v>
      </c>
      <c r="N50" s="339"/>
      <c r="O50" s="339"/>
      <c r="P50" s="339"/>
      <c r="Q50" s="356"/>
      <c r="R50" s="357"/>
      <c r="S50" s="357"/>
      <c r="T50" s="358"/>
      <c r="U50" s="353"/>
      <c r="V50" s="358"/>
      <c r="W50" s="358"/>
      <c r="X50" s="359"/>
    </row>
  </sheetData>
  <sheetProtection insertRows="0" deleteRows="0"/>
  <protectedRanges>
    <protectedRange sqref="A57:X61" name="Диапазон1"/>
    <protectedRange sqref="F36:G38 W33:X38 K16:L16 N16:V16 W32 A2:S5 I47:N56 W23:W26 D42:D43 E44:E46 E39:X43 E48:E50 A51:E56 F44:H56 O44:X56 H32:V38 F32:G32 N12:Q15" name="Диапазон1_1"/>
  </protectedRanges>
  <mergeCells count="32">
    <mergeCell ref="A11:W11"/>
    <mergeCell ref="B33:C34"/>
    <mergeCell ref="D33:D34"/>
    <mergeCell ref="E33:G33"/>
    <mergeCell ref="B35:C35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10" t="s">
        <v>51</v>
      </c>
      <c r="J1" s="110"/>
    </row>
    <row r="2" spans="1:16" s="4" customFormat="1" x14ac:dyDescent="0.2">
      <c r="A2" s="3" t="s">
        <v>21</v>
      </c>
    </row>
    <row r="3" spans="1:16" x14ac:dyDescent="0.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6" ht="15" customHeight="1" x14ac:dyDescent="0.2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6"/>
      <c r="L4" s="6"/>
      <c r="M4" s="6"/>
      <c r="N4" s="7"/>
      <c r="O4" s="7"/>
      <c r="P4" s="7"/>
    </row>
    <row r="5" spans="1:16" ht="15" customHeight="1" thickBo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2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3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6" t="s">
        <v>31</v>
      </c>
      <c r="B14" s="107"/>
      <c r="C14" s="107"/>
      <c r="D14" s="107"/>
      <c r="E14" s="107"/>
      <c r="F14" s="107"/>
      <c r="G14" s="107"/>
      <c r="H14" s="107"/>
      <c r="I14" s="108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09" t="s">
        <v>33</v>
      </c>
      <c r="D17" s="109"/>
      <c r="E17" s="31"/>
      <c r="F17" s="109" t="s">
        <v>34</v>
      </c>
      <c r="G17" s="109"/>
      <c r="H17" s="109"/>
    </row>
    <row r="18" spans="1:8" x14ac:dyDescent="0.2">
      <c r="A18" s="31"/>
      <c r="B18" s="31"/>
      <c r="C18" s="31"/>
      <c r="D18" s="31"/>
      <c r="E18" s="31"/>
      <c r="F18" s="101" t="s">
        <v>35</v>
      </c>
      <c r="G18" s="101"/>
      <c r="H18" s="10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21" t="s">
        <v>50</v>
      </c>
      <c r="L1" s="121"/>
      <c r="M1" s="121"/>
    </row>
    <row r="2" spans="1:14" s="4" customFormat="1" x14ac:dyDescent="0.2">
      <c r="A2" s="3" t="s">
        <v>21</v>
      </c>
    </row>
    <row r="5" spans="1:14" x14ac:dyDescent="0.2">
      <c r="A5" s="122" t="s">
        <v>37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4" x14ac:dyDescent="0.2">
      <c r="A6" s="112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6"/>
    </row>
    <row r="7" spans="1:14" ht="13.5" thickBot="1" x14ac:dyDescent="0.25">
      <c r="A7" s="112" t="s">
        <v>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6"/>
    </row>
    <row r="8" spans="1:14" x14ac:dyDescent="0.2">
      <c r="A8" s="123" t="s">
        <v>0</v>
      </c>
      <c r="B8" s="117" t="s">
        <v>38</v>
      </c>
      <c r="C8" s="125" t="s">
        <v>39</v>
      </c>
      <c r="D8" s="125" t="s">
        <v>40</v>
      </c>
      <c r="E8" s="117" t="s">
        <v>30</v>
      </c>
      <c r="F8" s="117" t="s">
        <v>1</v>
      </c>
      <c r="G8" s="117" t="s">
        <v>41</v>
      </c>
      <c r="H8" s="117" t="s">
        <v>42</v>
      </c>
      <c r="I8" s="117"/>
      <c r="J8" s="117"/>
      <c r="K8" s="117" t="s">
        <v>43</v>
      </c>
      <c r="L8" s="117"/>
      <c r="M8" s="119" t="s">
        <v>44</v>
      </c>
    </row>
    <row r="9" spans="1:14" s="39" customFormat="1" ht="42" customHeight="1" x14ac:dyDescent="0.25">
      <c r="A9" s="124"/>
      <c r="B9" s="118"/>
      <c r="C9" s="126"/>
      <c r="D9" s="126"/>
      <c r="E9" s="118"/>
      <c r="F9" s="118"/>
      <c r="G9" s="118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20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3"/>
      <c r="K21" s="114"/>
      <c r="M21" s="99"/>
    </row>
    <row r="22" spans="1:18" s="31" customFormat="1" x14ac:dyDescent="0.2">
      <c r="B22" s="30" t="s">
        <v>32</v>
      </c>
      <c r="D22" s="109" t="s">
        <v>33</v>
      </c>
      <c r="E22" s="109"/>
      <c r="G22" s="109" t="s">
        <v>34</v>
      </c>
      <c r="H22" s="109"/>
      <c r="I22" s="109"/>
    </row>
    <row r="23" spans="1:18" s="31" customFormat="1" x14ac:dyDescent="0.2">
      <c r="G23" s="101" t="s">
        <v>35</v>
      </c>
      <c r="H23" s="101"/>
      <c r="I23" s="101"/>
    </row>
    <row r="24" spans="1:18" s="31" customFormat="1" x14ac:dyDescent="0.2"/>
    <row r="25" spans="1:18" x14ac:dyDescent="0.2">
      <c r="J25" s="113"/>
      <c r="K25" s="114"/>
      <c r="M25" s="99"/>
    </row>
    <row r="26" spans="1:18" x14ac:dyDescent="0.2">
      <c r="K26" s="100"/>
      <c r="M26" s="99"/>
    </row>
    <row r="27" spans="1:18" x14ac:dyDescent="0.2">
      <c r="K27" s="115"/>
    </row>
    <row r="28" spans="1:18" x14ac:dyDescent="0.2">
      <c r="K28" s="116"/>
    </row>
    <row r="29" spans="1:18" x14ac:dyDescent="0.2">
      <c r="K29" s="116"/>
    </row>
    <row r="30" spans="1:18" x14ac:dyDescent="0.2">
      <c r="K30" s="116"/>
    </row>
    <row r="31" spans="1:18" x14ac:dyDescent="0.2">
      <c r="K31" s="116"/>
    </row>
    <row r="32" spans="1:18" x14ac:dyDescent="0.2">
      <c r="K32" s="116"/>
    </row>
    <row r="33" spans="11:11" x14ac:dyDescent="0.2">
      <c r="K33" s="116"/>
    </row>
    <row r="34" spans="11:11" x14ac:dyDescent="0.2">
      <c r="K34" s="116"/>
    </row>
    <row r="35" spans="11:11" x14ac:dyDescent="0.2">
      <c r="K35" s="11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3"/>
  <sheetViews>
    <sheetView showGridLines="0" view="pageBreakPreview" zoomScale="75" zoomScaleNormal="100" zoomScaleSheetLayoutView="75" workbookViewId="0">
      <selection activeCell="I15" sqref="I15"/>
    </sheetView>
  </sheetViews>
  <sheetFormatPr defaultRowHeight="16.5" x14ac:dyDescent="0.2"/>
  <cols>
    <col min="1" max="1" width="8.5703125" style="399" bestFit="1" customWidth="1"/>
    <col min="2" max="2" width="17.85546875" style="399" customWidth="1"/>
    <col min="3" max="3" width="73.85546875" style="401" customWidth="1"/>
    <col min="4" max="4" width="12.28515625" style="402" customWidth="1"/>
    <col min="5" max="5" width="11.85546875" style="403" customWidth="1"/>
    <col min="6" max="6" width="11.5703125" style="404" customWidth="1"/>
    <col min="7" max="7" width="14.7109375" style="404" customWidth="1"/>
    <col min="8" max="8" width="10.85546875" style="405" customWidth="1"/>
    <col min="9" max="9" width="11.28515625" style="399" customWidth="1"/>
    <col min="10" max="10" width="14" style="399" customWidth="1"/>
    <col min="11" max="16384" width="9.140625" style="447"/>
  </cols>
  <sheetData>
    <row r="1" spans="1:10" x14ac:dyDescent="0.2">
      <c r="B1" s="400"/>
      <c r="J1" s="406" t="s">
        <v>125</v>
      </c>
    </row>
    <row r="2" spans="1:10" x14ac:dyDescent="0.2">
      <c r="A2" s="408" t="s">
        <v>126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x14ac:dyDescent="0.2">
      <c r="B3" s="409" t="s">
        <v>16</v>
      </c>
      <c r="C3" s="410" t="s">
        <v>127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">
        <v>128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x14ac:dyDescent="0.2">
      <c r="A6" s="413" t="s">
        <v>0</v>
      </c>
      <c r="B6" s="414" t="s">
        <v>129</v>
      </c>
      <c r="C6" s="414" t="s">
        <v>130</v>
      </c>
      <c r="D6" s="415" t="s">
        <v>131</v>
      </c>
      <c r="E6" s="416" t="s">
        <v>132</v>
      </c>
      <c r="F6" s="414"/>
      <c r="G6" s="414"/>
      <c r="H6" s="414"/>
      <c r="I6" s="414"/>
      <c r="J6" s="417"/>
    </row>
    <row r="7" spans="1:10" x14ac:dyDescent="0.2">
      <c r="A7" s="418"/>
      <c r="B7" s="419"/>
      <c r="C7" s="419"/>
      <c r="D7" s="420"/>
      <c r="E7" s="421" t="s">
        <v>133</v>
      </c>
      <c r="F7" s="419"/>
      <c r="G7" s="419"/>
      <c r="H7" s="419" t="s">
        <v>134</v>
      </c>
      <c r="I7" s="419"/>
      <c r="J7" s="422"/>
    </row>
    <row r="8" spans="1:10" ht="33.75" thickBot="1" x14ac:dyDescent="0.25">
      <c r="A8" s="423"/>
      <c r="B8" s="424"/>
      <c r="C8" s="424"/>
      <c r="D8" s="425"/>
      <c r="E8" s="426" t="s">
        <v>135</v>
      </c>
      <c r="F8" s="427" t="s">
        <v>136</v>
      </c>
      <c r="G8" s="427" t="s">
        <v>18</v>
      </c>
      <c r="H8" s="427" t="s">
        <v>135</v>
      </c>
      <c r="I8" s="427" t="s">
        <v>137</v>
      </c>
      <c r="J8" s="428" t="s">
        <v>18</v>
      </c>
    </row>
    <row r="9" spans="1:10" ht="17.25" thickBot="1" x14ac:dyDescent="0.25">
      <c r="A9" s="429"/>
      <c r="B9" s="430">
        <v>1</v>
      </c>
      <c r="C9" s="430">
        <v>2</v>
      </c>
      <c r="D9" s="431">
        <v>3</v>
      </c>
      <c r="E9" s="432">
        <v>4</v>
      </c>
      <c r="F9" s="430">
        <v>5</v>
      </c>
      <c r="G9" s="430">
        <v>6</v>
      </c>
      <c r="H9" s="430">
        <v>7</v>
      </c>
      <c r="I9" s="430">
        <v>8</v>
      </c>
      <c r="J9" s="433">
        <v>9</v>
      </c>
    </row>
    <row r="10" spans="1:10" x14ac:dyDescent="0.2">
      <c r="A10" s="434">
        <v>1</v>
      </c>
      <c r="B10" s="435" t="s">
        <v>138</v>
      </c>
      <c r="C10" s="436" t="s">
        <v>139</v>
      </c>
      <c r="D10" s="437" t="s">
        <v>140</v>
      </c>
      <c r="E10" s="438"/>
      <c r="F10" s="439"/>
      <c r="G10" s="440">
        <f>E10*F10</f>
        <v>0</v>
      </c>
      <c r="H10" s="441">
        <v>8.2000000000000007E-3</v>
      </c>
      <c r="I10" s="439">
        <v>74018.14</v>
      </c>
      <c r="J10" s="440">
        <f>H10*I10</f>
        <v>607</v>
      </c>
    </row>
    <row r="11" spans="1:10" x14ac:dyDescent="0.2">
      <c r="A11" s="442">
        <v>2</v>
      </c>
      <c r="B11" s="435" t="s">
        <v>141</v>
      </c>
      <c r="C11" s="436" t="s">
        <v>142</v>
      </c>
      <c r="D11" s="437" t="s">
        <v>140</v>
      </c>
      <c r="E11" s="443"/>
      <c r="F11" s="444"/>
      <c r="G11" s="445">
        <f>E11*F11</f>
        <v>0</v>
      </c>
      <c r="H11" s="446">
        <v>3.3E-3</v>
      </c>
      <c r="I11" s="444">
        <v>106862.34</v>
      </c>
      <c r="J11" s="445">
        <f>H11*I11</f>
        <v>353</v>
      </c>
    </row>
    <row r="12" spans="1:10" x14ac:dyDescent="0.2">
      <c r="A12" s="434">
        <v>3</v>
      </c>
      <c r="B12" s="435" t="s">
        <v>143</v>
      </c>
      <c r="C12" s="436" t="s">
        <v>144</v>
      </c>
      <c r="D12" s="437" t="s">
        <v>145</v>
      </c>
      <c r="E12" s="443"/>
      <c r="F12" s="444"/>
      <c r="G12" s="445">
        <f t="shared" ref="G12:G75" si="0">E12*F12</f>
        <v>0</v>
      </c>
      <c r="H12" s="446">
        <v>4.0598999999999998</v>
      </c>
      <c r="I12" s="444">
        <v>47.09</v>
      </c>
      <c r="J12" s="445">
        <f t="shared" ref="J12:J75" si="1">H12*I12</f>
        <v>191</v>
      </c>
    </row>
    <row r="13" spans="1:10" x14ac:dyDescent="0.2">
      <c r="A13" s="442">
        <v>4</v>
      </c>
      <c r="B13" s="435" t="s">
        <v>146</v>
      </c>
      <c r="C13" s="436" t="s">
        <v>147</v>
      </c>
      <c r="D13" s="437" t="s">
        <v>140</v>
      </c>
      <c r="E13" s="443"/>
      <c r="F13" s="444"/>
      <c r="G13" s="445">
        <f t="shared" si="0"/>
        <v>0</v>
      </c>
      <c r="H13" s="446">
        <v>1E-3</v>
      </c>
      <c r="I13" s="444">
        <v>80297.03</v>
      </c>
      <c r="J13" s="445">
        <f t="shared" si="1"/>
        <v>80</v>
      </c>
    </row>
    <row r="14" spans="1:10" x14ac:dyDescent="0.2">
      <c r="A14" s="434">
        <v>5</v>
      </c>
      <c r="B14" s="435" t="s">
        <v>148</v>
      </c>
      <c r="C14" s="436" t="s">
        <v>149</v>
      </c>
      <c r="D14" s="437" t="s">
        <v>140</v>
      </c>
      <c r="E14" s="443"/>
      <c r="F14" s="444"/>
      <c r="G14" s="445">
        <f t="shared" si="0"/>
        <v>0</v>
      </c>
      <c r="H14" s="446">
        <v>8.0000000000000004E-4</v>
      </c>
      <c r="I14" s="444">
        <v>43739.62</v>
      </c>
      <c r="J14" s="445">
        <f t="shared" si="1"/>
        <v>35</v>
      </c>
    </row>
    <row r="15" spans="1:10" x14ac:dyDescent="0.2">
      <c r="A15" s="442">
        <v>6</v>
      </c>
      <c r="B15" s="435" t="s">
        <v>150</v>
      </c>
      <c r="C15" s="436" t="s">
        <v>151</v>
      </c>
      <c r="D15" s="437" t="s">
        <v>140</v>
      </c>
      <c r="E15" s="443"/>
      <c r="F15" s="444"/>
      <c r="G15" s="445">
        <f t="shared" si="0"/>
        <v>0</v>
      </c>
      <c r="H15" s="446">
        <v>4.1999999999999997E-3</v>
      </c>
      <c r="I15" s="444">
        <v>4093.86</v>
      </c>
      <c r="J15" s="445">
        <f t="shared" si="1"/>
        <v>17</v>
      </c>
    </row>
    <row r="16" spans="1:10" x14ac:dyDescent="0.2">
      <c r="A16" s="434">
        <v>7</v>
      </c>
      <c r="B16" s="435" t="s">
        <v>152</v>
      </c>
      <c r="C16" s="436" t="s">
        <v>153</v>
      </c>
      <c r="D16" s="437" t="s">
        <v>140</v>
      </c>
      <c r="E16" s="443"/>
      <c r="F16" s="444"/>
      <c r="G16" s="445">
        <f t="shared" si="0"/>
        <v>0</v>
      </c>
      <c r="H16" s="446">
        <v>2.2147000000000001</v>
      </c>
      <c r="I16" s="444">
        <v>34453.160000000003</v>
      </c>
      <c r="J16" s="445">
        <f t="shared" si="1"/>
        <v>76303</v>
      </c>
    </row>
    <row r="17" spans="1:10" x14ac:dyDescent="0.2">
      <c r="A17" s="442">
        <v>8</v>
      </c>
      <c r="B17" s="435" t="s">
        <v>154</v>
      </c>
      <c r="C17" s="436" t="s">
        <v>155</v>
      </c>
      <c r="D17" s="437" t="s">
        <v>140</v>
      </c>
      <c r="E17" s="443"/>
      <c r="F17" s="444"/>
      <c r="G17" s="445">
        <f t="shared" si="0"/>
        <v>0</v>
      </c>
      <c r="H17" s="446">
        <v>0.93440000000000001</v>
      </c>
      <c r="I17" s="444">
        <v>25993.4</v>
      </c>
      <c r="J17" s="445">
        <f t="shared" si="1"/>
        <v>24288</v>
      </c>
    </row>
    <row r="18" spans="1:10" ht="33" x14ac:dyDescent="0.2">
      <c r="A18" s="434">
        <v>9</v>
      </c>
      <c r="B18" s="435" t="s">
        <v>156</v>
      </c>
      <c r="C18" s="436" t="s">
        <v>157</v>
      </c>
      <c r="D18" s="437" t="s">
        <v>140</v>
      </c>
      <c r="E18" s="443"/>
      <c r="F18" s="444"/>
      <c r="G18" s="445">
        <f t="shared" si="0"/>
        <v>0</v>
      </c>
      <c r="H18" s="446">
        <v>0.34920000000000001</v>
      </c>
      <c r="I18" s="444">
        <v>45102.35</v>
      </c>
      <c r="J18" s="445">
        <f t="shared" si="1"/>
        <v>15750</v>
      </c>
    </row>
    <row r="19" spans="1:10" x14ac:dyDescent="0.2">
      <c r="A19" s="442">
        <v>10</v>
      </c>
      <c r="B19" s="435" t="s">
        <v>158</v>
      </c>
      <c r="C19" s="436" t="s">
        <v>159</v>
      </c>
      <c r="D19" s="437" t="s">
        <v>140</v>
      </c>
      <c r="E19" s="443"/>
      <c r="F19" s="444"/>
      <c r="G19" s="445">
        <f t="shared" si="0"/>
        <v>0</v>
      </c>
      <c r="H19" s="446">
        <v>5.9999999999999995E-4</v>
      </c>
      <c r="I19" s="444">
        <v>54111.28</v>
      </c>
      <c r="J19" s="445">
        <f t="shared" si="1"/>
        <v>32</v>
      </c>
    </row>
    <row r="20" spans="1:10" x14ac:dyDescent="0.2">
      <c r="A20" s="434">
        <v>11</v>
      </c>
      <c r="B20" s="435" t="s">
        <v>160</v>
      </c>
      <c r="C20" s="436" t="s">
        <v>161</v>
      </c>
      <c r="D20" s="437" t="s">
        <v>140</v>
      </c>
      <c r="E20" s="443">
        <v>2.2000000000000001E-3</v>
      </c>
      <c r="F20" s="444">
        <v>40000</v>
      </c>
      <c r="G20" s="445">
        <f t="shared" si="0"/>
        <v>88</v>
      </c>
      <c r="H20" s="446" t="s">
        <v>162</v>
      </c>
      <c r="I20" s="444">
        <v>0</v>
      </c>
      <c r="J20" s="445">
        <f t="shared" si="1"/>
        <v>0</v>
      </c>
    </row>
    <row r="21" spans="1:10" x14ac:dyDescent="0.2">
      <c r="A21" s="442">
        <v>12</v>
      </c>
      <c r="B21" s="435" t="s">
        <v>163</v>
      </c>
      <c r="C21" s="436" t="s">
        <v>164</v>
      </c>
      <c r="D21" s="437" t="s">
        <v>140</v>
      </c>
      <c r="E21" s="443"/>
      <c r="F21" s="444"/>
      <c r="G21" s="445">
        <f t="shared" si="0"/>
        <v>0</v>
      </c>
      <c r="H21" s="446">
        <v>3.1E-2</v>
      </c>
      <c r="I21" s="444">
        <v>50275.42</v>
      </c>
      <c r="J21" s="445">
        <f t="shared" si="1"/>
        <v>1559</v>
      </c>
    </row>
    <row r="22" spans="1:10" x14ac:dyDescent="0.2">
      <c r="A22" s="434">
        <v>13</v>
      </c>
      <c r="B22" s="435" t="s">
        <v>165</v>
      </c>
      <c r="C22" s="436" t="s">
        <v>166</v>
      </c>
      <c r="D22" s="437" t="s">
        <v>140</v>
      </c>
      <c r="E22" s="443"/>
      <c r="F22" s="444"/>
      <c r="G22" s="445">
        <f t="shared" si="0"/>
        <v>0</v>
      </c>
      <c r="H22" s="446">
        <v>2.2000000000000001E-3</v>
      </c>
      <c r="I22" s="444">
        <v>110000</v>
      </c>
      <c r="J22" s="445">
        <f t="shared" si="1"/>
        <v>242</v>
      </c>
    </row>
    <row r="23" spans="1:10" x14ac:dyDescent="0.2">
      <c r="A23" s="442">
        <v>14</v>
      </c>
      <c r="B23" s="435" t="s">
        <v>167</v>
      </c>
      <c r="C23" s="436" t="s">
        <v>168</v>
      </c>
      <c r="D23" s="437" t="s">
        <v>140</v>
      </c>
      <c r="E23" s="443"/>
      <c r="F23" s="444"/>
      <c r="G23" s="445">
        <f t="shared" si="0"/>
        <v>0</v>
      </c>
      <c r="H23" s="446">
        <v>1E-3</v>
      </c>
      <c r="I23" s="444">
        <v>110000</v>
      </c>
      <c r="J23" s="445">
        <f t="shared" si="1"/>
        <v>110</v>
      </c>
    </row>
    <row r="24" spans="1:10" x14ac:dyDescent="0.2">
      <c r="A24" s="434">
        <v>15</v>
      </c>
      <c r="B24" s="435" t="s">
        <v>169</v>
      </c>
      <c r="C24" s="436" t="s">
        <v>170</v>
      </c>
      <c r="D24" s="437" t="s">
        <v>140</v>
      </c>
      <c r="E24" s="443"/>
      <c r="F24" s="444"/>
      <c r="G24" s="445">
        <f t="shared" si="0"/>
        <v>0</v>
      </c>
      <c r="H24" s="446">
        <v>2.29E-2</v>
      </c>
      <c r="I24" s="444">
        <v>110000</v>
      </c>
      <c r="J24" s="445">
        <f t="shared" si="1"/>
        <v>2519</v>
      </c>
    </row>
    <row r="25" spans="1:10" x14ac:dyDescent="0.2">
      <c r="A25" s="442">
        <v>16</v>
      </c>
      <c r="B25" s="435" t="s">
        <v>171</v>
      </c>
      <c r="C25" s="436" t="s">
        <v>172</v>
      </c>
      <c r="D25" s="437" t="s">
        <v>140</v>
      </c>
      <c r="E25" s="443"/>
      <c r="F25" s="444"/>
      <c r="G25" s="445">
        <f t="shared" si="0"/>
        <v>0</v>
      </c>
      <c r="H25" s="446">
        <v>2.0000000000000001E-4</v>
      </c>
      <c r="I25" s="444">
        <v>110000</v>
      </c>
      <c r="J25" s="445">
        <f t="shared" si="1"/>
        <v>22</v>
      </c>
    </row>
    <row r="26" spans="1:10" x14ac:dyDescent="0.2">
      <c r="A26" s="434">
        <v>17</v>
      </c>
      <c r="B26" s="435" t="s">
        <v>173</v>
      </c>
      <c r="C26" s="436" t="s">
        <v>174</v>
      </c>
      <c r="D26" s="437" t="s">
        <v>140</v>
      </c>
      <c r="E26" s="443"/>
      <c r="F26" s="444"/>
      <c r="G26" s="445">
        <f t="shared" si="0"/>
        <v>0</v>
      </c>
      <c r="H26" s="446">
        <v>1.03E-2</v>
      </c>
      <c r="I26" s="444">
        <v>110000</v>
      </c>
      <c r="J26" s="445">
        <f t="shared" si="1"/>
        <v>1133</v>
      </c>
    </row>
    <row r="27" spans="1:10" x14ac:dyDescent="0.2">
      <c r="A27" s="442">
        <v>18</v>
      </c>
      <c r="B27" s="435" t="s">
        <v>175</v>
      </c>
      <c r="C27" s="436" t="s">
        <v>176</v>
      </c>
      <c r="D27" s="437" t="s">
        <v>140</v>
      </c>
      <c r="E27" s="443"/>
      <c r="F27" s="444"/>
      <c r="G27" s="445">
        <f t="shared" si="0"/>
        <v>0</v>
      </c>
      <c r="H27" s="446">
        <v>2.2000000000000001E-3</v>
      </c>
      <c r="I27" s="444">
        <v>110000</v>
      </c>
      <c r="J27" s="445">
        <f t="shared" si="1"/>
        <v>242</v>
      </c>
    </row>
    <row r="28" spans="1:10" x14ac:dyDescent="0.2">
      <c r="A28" s="434">
        <v>19</v>
      </c>
      <c r="B28" s="435" t="s">
        <v>177</v>
      </c>
      <c r="C28" s="436" t="s">
        <v>178</v>
      </c>
      <c r="D28" s="437" t="s">
        <v>140</v>
      </c>
      <c r="E28" s="443"/>
      <c r="F28" s="444"/>
      <c r="G28" s="445">
        <f t="shared" si="0"/>
        <v>0</v>
      </c>
      <c r="H28" s="446">
        <v>1.0999999999999999E-2</v>
      </c>
      <c r="I28" s="444">
        <v>110000</v>
      </c>
      <c r="J28" s="445">
        <f t="shared" si="1"/>
        <v>1210</v>
      </c>
    </row>
    <row r="29" spans="1:10" x14ac:dyDescent="0.2">
      <c r="A29" s="442">
        <v>20</v>
      </c>
      <c r="B29" s="435" t="s">
        <v>179</v>
      </c>
      <c r="C29" s="436" t="s">
        <v>180</v>
      </c>
      <c r="D29" s="437" t="s">
        <v>140</v>
      </c>
      <c r="E29" s="443"/>
      <c r="F29" s="444"/>
      <c r="G29" s="445">
        <f t="shared" si="0"/>
        <v>0</v>
      </c>
      <c r="H29" s="446">
        <v>1E-4</v>
      </c>
      <c r="I29" s="444">
        <v>110000</v>
      </c>
      <c r="J29" s="445">
        <f t="shared" si="1"/>
        <v>11</v>
      </c>
    </row>
    <row r="30" spans="1:10" x14ac:dyDescent="0.2">
      <c r="A30" s="434">
        <v>21</v>
      </c>
      <c r="B30" s="435" t="s">
        <v>181</v>
      </c>
      <c r="C30" s="436" t="s">
        <v>182</v>
      </c>
      <c r="D30" s="437" t="s">
        <v>183</v>
      </c>
      <c r="E30" s="443"/>
      <c r="F30" s="444"/>
      <c r="G30" s="445">
        <f t="shared" si="0"/>
        <v>0</v>
      </c>
      <c r="H30" s="446">
        <v>0.17599999999999999</v>
      </c>
      <c r="I30" s="444">
        <v>142.82</v>
      </c>
      <c r="J30" s="445">
        <f t="shared" si="1"/>
        <v>25</v>
      </c>
    </row>
    <row r="31" spans="1:10" x14ac:dyDescent="0.2">
      <c r="A31" s="442">
        <v>22</v>
      </c>
      <c r="B31" s="435" t="s">
        <v>184</v>
      </c>
      <c r="C31" s="436" t="s">
        <v>185</v>
      </c>
      <c r="D31" s="437" t="s">
        <v>145</v>
      </c>
      <c r="E31" s="443"/>
      <c r="F31" s="444"/>
      <c r="G31" s="445">
        <f t="shared" si="0"/>
        <v>0</v>
      </c>
      <c r="H31" s="446">
        <v>0.15409999999999999</v>
      </c>
      <c r="I31" s="444">
        <v>341.25</v>
      </c>
      <c r="J31" s="445">
        <f t="shared" si="1"/>
        <v>53</v>
      </c>
    </row>
    <row r="32" spans="1:10" ht="33" x14ac:dyDescent="0.2">
      <c r="A32" s="434">
        <v>23</v>
      </c>
      <c r="B32" s="435" t="s">
        <v>186</v>
      </c>
      <c r="C32" s="436" t="s">
        <v>187</v>
      </c>
      <c r="D32" s="437" t="s">
        <v>140</v>
      </c>
      <c r="E32" s="443">
        <v>1.6199999999999999E-2</v>
      </c>
      <c r="F32" s="444">
        <v>34000</v>
      </c>
      <c r="G32" s="445">
        <f t="shared" si="0"/>
        <v>551</v>
      </c>
      <c r="H32" s="446" t="s">
        <v>162</v>
      </c>
      <c r="I32" s="444">
        <v>0</v>
      </c>
      <c r="J32" s="445">
        <f t="shared" si="1"/>
        <v>0</v>
      </c>
    </row>
    <row r="33" spans="1:10" ht="33" x14ac:dyDescent="0.2">
      <c r="A33" s="442">
        <v>24</v>
      </c>
      <c r="B33" s="435" t="s">
        <v>188</v>
      </c>
      <c r="C33" s="436" t="s">
        <v>189</v>
      </c>
      <c r="D33" s="437" t="s">
        <v>140</v>
      </c>
      <c r="E33" s="443">
        <v>2.9999999999999997E-4</v>
      </c>
      <c r="F33" s="444">
        <v>33000</v>
      </c>
      <c r="G33" s="445">
        <f t="shared" si="0"/>
        <v>10</v>
      </c>
      <c r="H33" s="446" t="s">
        <v>162</v>
      </c>
      <c r="I33" s="444">
        <v>0</v>
      </c>
      <c r="J33" s="445">
        <f t="shared" si="1"/>
        <v>0</v>
      </c>
    </row>
    <row r="34" spans="1:10" x14ac:dyDescent="0.2">
      <c r="A34" s="434">
        <v>25</v>
      </c>
      <c r="B34" s="435" t="s">
        <v>190</v>
      </c>
      <c r="C34" s="436" t="s">
        <v>191</v>
      </c>
      <c r="D34" s="437" t="s">
        <v>192</v>
      </c>
      <c r="E34" s="443"/>
      <c r="F34" s="444"/>
      <c r="G34" s="445">
        <f t="shared" si="0"/>
        <v>0</v>
      </c>
      <c r="H34" s="446">
        <v>0.65600000000000003</v>
      </c>
      <c r="I34" s="444">
        <v>186.27</v>
      </c>
      <c r="J34" s="445">
        <f t="shared" si="1"/>
        <v>122</v>
      </c>
    </row>
    <row r="35" spans="1:10" x14ac:dyDescent="0.2">
      <c r="A35" s="442">
        <v>26</v>
      </c>
      <c r="B35" s="435" t="s">
        <v>193</v>
      </c>
      <c r="C35" s="436" t="s">
        <v>194</v>
      </c>
      <c r="D35" s="437" t="s">
        <v>195</v>
      </c>
      <c r="E35" s="443"/>
      <c r="F35" s="444"/>
      <c r="G35" s="445">
        <f t="shared" si="0"/>
        <v>0</v>
      </c>
      <c r="H35" s="446">
        <v>0.31</v>
      </c>
      <c r="I35" s="444">
        <v>106.76</v>
      </c>
      <c r="J35" s="445">
        <f t="shared" si="1"/>
        <v>33</v>
      </c>
    </row>
    <row r="36" spans="1:10" x14ac:dyDescent="0.2">
      <c r="A36" s="434">
        <v>27</v>
      </c>
      <c r="B36" s="435" t="s">
        <v>196</v>
      </c>
      <c r="C36" s="436" t="s">
        <v>197</v>
      </c>
      <c r="D36" s="437" t="s">
        <v>140</v>
      </c>
      <c r="E36" s="443"/>
      <c r="F36" s="444"/>
      <c r="G36" s="445">
        <f t="shared" si="0"/>
        <v>0</v>
      </c>
      <c r="H36" s="446">
        <v>8.3000000000000001E-3</v>
      </c>
      <c r="I36" s="444">
        <v>62985.94</v>
      </c>
      <c r="J36" s="445">
        <f t="shared" si="1"/>
        <v>523</v>
      </c>
    </row>
    <row r="37" spans="1:10" x14ac:dyDescent="0.2">
      <c r="A37" s="442">
        <v>28</v>
      </c>
      <c r="B37" s="435" t="s">
        <v>198</v>
      </c>
      <c r="C37" s="436" t="s">
        <v>199</v>
      </c>
      <c r="D37" s="437" t="s">
        <v>195</v>
      </c>
      <c r="E37" s="443"/>
      <c r="F37" s="444"/>
      <c r="G37" s="445">
        <f t="shared" si="0"/>
        <v>0</v>
      </c>
      <c r="H37" s="446">
        <v>3.94</v>
      </c>
      <c r="I37" s="444">
        <v>13.11</v>
      </c>
      <c r="J37" s="445">
        <f t="shared" si="1"/>
        <v>52</v>
      </c>
    </row>
    <row r="38" spans="1:10" x14ac:dyDescent="0.2">
      <c r="A38" s="434">
        <v>29</v>
      </c>
      <c r="B38" s="435" t="s">
        <v>200</v>
      </c>
      <c r="C38" s="436" t="s">
        <v>201</v>
      </c>
      <c r="D38" s="437" t="s">
        <v>202</v>
      </c>
      <c r="E38" s="443"/>
      <c r="F38" s="444"/>
      <c r="G38" s="445">
        <f t="shared" si="0"/>
        <v>0</v>
      </c>
      <c r="H38" s="446">
        <v>3.3000000000000002E-2</v>
      </c>
      <c r="I38" s="444">
        <v>583.39</v>
      </c>
      <c r="J38" s="445">
        <f t="shared" si="1"/>
        <v>19</v>
      </c>
    </row>
    <row r="39" spans="1:10" x14ac:dyDescent="0.2">
      <c r="A39" s="442">
        <v>30</v>
      </c>
      <c r="B39" s="435" t="s">
        <v>203</v>
      </c>
      <c r="C39" s="436" t="s">
        <v>204</v>
      </c>
      <c r="D39" s="437" t="s">
        <v>140</v>
      </c>
      <c r="E39" s="443">
        <v>1.04E-2</v>
      </c>
      <c r="F39" s="444">
        <v>39000</v>
      </c>
      <c r="G39" s="445">
        <f t="shared" si="0"/>
        <v>406</v>
      </c>
      <c r="H39" s="446" t="s">
        <v>162</v>
      </c>
      <c r="I39" s="444">
        <v>0</v>
      </c>
      <c r="J39" s="445">
        <f t="shared" si="1"/>
        <v>0</v>
      </c>
    </row>
    <row r="40" spans="1:10" x14ac:dyDescent="0.2">
      <c r="A40" s="434">
        <v>31</v>
      </c>
      <c r="B40" s="435" t="s">
        <v>205</v>
      </c>
      <c r="C40" s="436" t="s">
        <v>206</v>
      </c>
      <c r="D40" s="437" t="s">
        <v>195</v>
      </c>
      <c r="E40" s="443"/>
      <c r="F40" s="444"/>
      <c r="G40" s="445">
        <f t="shared" si="0"/>
        <v>0</v>
      </c>
      <c r="H40" s="446">
        <v>1.1000000000000001</v>
      </c>
      <c r="I40" s="444">
        <v>27.47</v>
      </c>
      <c r="J40" s="445">
        <f t="shared" si="1"/>
        <v>30</v>
      </c>
    </row>
    <row r="41" spans="1:10" x14ac:dyDescent="0.2">
      <c r="A41" s="442">
        <v>32</v>
      </c>
      <c r="B41" s="435" t="s">
        <v>207</v>
      </c>
      <c r="C41" s="436" t="s">
        <v>168</v>
      </c>
      <c r="D41" s="437" t="s">
        <v>195</v>
      </c>
      <c r="E41" s="443"/>
      <c r="F41" s="444"/>
      <c r="G41" s="445">
        <f t="shared" si="0"/>
        <v>0</v>
      </c>
      <c r="H41" s="446">
        <v>0.26</v>
      </c>
      <c r="I41" s="444">
        <v>110</v>
      </c>
      <c r="J41" s="445">
        <f t="shared" si="1"/>
        <v>29</v>
      </c>
    </row>
    <row r="42" spans="1:10" x14ac:dyDescent="0.2">
      <c r="A42" s="434">
        <v>33</v>
      </c>
      <c r="B42" s="435" t="s">
        <v>208</v>
      </c>
      <c r="C42" s="436" t="s">
        <v>209</v>
      </c>
      <c r="D42" s="437" t="s">
        <v>140</v>
      </c>
      <c r="E42" s="443">
        <v>4.82E-2</v>
      </c>
      <c r="F42" s="444">
        <v>132000</v>
      </c>
      <c r="G42" s="445">
        <f t="shared" si="0"/>
        <v>6362</v>
      </c>
      <c r="H42" s="446" t="s">
        <v>162</v>
      </c>
      <c r="I42" s="444">
        <v>0</v>
      </c>
      <c r="J42" s="445">
        <f t="shared" si="1"/>
        <v>0</v>
      </c>
    </row>
    <row r="43" spans="1:10" x14ac:dyDescent="0.2">
      <c r="A43" s="442">
        <v>34</v>
      </c>
      <c r="B43" s="435" t="s">
        <v>210</v>
      </c>
      <c r="C43" s="436" t="s">
        <v>197</v>
      </c>
      <c r="D43" s="437" t="s">
        <v>195</v>
      </c>
      <c r="E43" s="443"/>
      <c r="F43" s="444"/>
      <c r="G43" s="445">
        <f t="shared" si="0"/>
        <v>0</v>
      </c>
      <c r="H43" s="446">
        <v>1.27</v>
      </c>
      <c r="I43" s="444">
        <v>66.14</v>
      </c>
      <c r="J43" s="445">
        <f t="shared" si="1"/>
        <v>84</v>
      </c>
    </row>
    <row r="44" spans="1:10" x14ac:dyDescent="0.2">
      <c r="A44" s="434">
        <v>35</v>
      </c>
      <c r="B44" s="435" t="s">
        <v>211</v>
      </c>
      <c r="C44" s="436" t="s">
        <v>212</v>
      </c>
      <c r="D44" s="437" t="s">
        <v>195</v>
      </c>
      <c r="E44" s="443"/>
      <c r="F44" s="444"/>
      <c r="G44" s="445">
        <f t="shared" si="0"/>
        <v>0</v>
      </c>
      <c r="H44" s="446">
        <v>7.0000000000000007E-2</v>
      </c>
      <c r="I44" s="444">
        <v>275.32</v>
      </c>
      <c r="J44" s="445">
        <f t="shared" si="1"/>
        <v>19</v>
      </c>
    </row>
    <row r="45" spans="1:10" x14ac:dyDescent="0.2">
      <c r="A45" s="442">
        <v>36</v>
      </c>
      <c r="B45" s="435" t="s">
        <v>213</v>
      </c>
      <c r="C45" s="436" t="s">
        <v>214</v>
      </c>
      <c r="D45" s="437" t="s">
        <v>140</v>
      </c>
      <c r="E45" s="443"/>
      <c r="F45" s="444"/>
      <c r="G45" s="445">
        <f t="shared" si="0"/>
        <v>0</v>
      </c>
      <c r="H45" s="446">
        <v>1.9099999999999999E-2</v>
      </c>
      <c r="I45" s="444">
        <v>29406.9</v>
      </c>
      <c r="J45" s="445">
        <f t="shared" si="1"/>
        <v>562</v>
      </c>
    </row>
    <row r="46" spans="1:10" x14ac:dyDescent="0.2">
      <c r="A46" s="434">
        <v>37</v>
      </c>
      <c r="B46" s="435" t="s">
        <v>215</v>
      </c>
      <c r="C46" s="436" t="s">
        <v>216</v>
      </c>
      <c r="D46" s="437" t="s">
        <v>195</v>
      </c>
      <c r="E46" s="443"/>
      <c r="F46" s="444"/>
      <c r="G46" s="445">
        <f t="shared" si="0"/>
        <v>0</v>
      </c>
      <c r="H46" s="446">
        <v>0.184</v>
      </c>
      <c r="I46" s="444">
        <v>123.91</v>
      </c>
      <c r="J46" s="445">
        <f t="shared" si="1"/>
        <v>23</v>
      </c>
    </row>
    <row r="47" spans="1:10" x14ac:dyDescent="0.2">
      <c r="A47" s="442">
        <v>38</v>
      </c>
      <c r="B47" s="435" t="s">
        <v>217</v>
      </c>
      <c r="C47" s="436" t="s">
        <v>218</v>
      </c>
      <c r="D47" s="437" t="s">
        <v>195</v>
      </c>
      <c r="E47" s="443"/>
      <c r="F47" s="444"/>
      <c r="G47" s="445">
        <f t="shared" si="0"/>
        <v>0</v>
      </c>
      <c r="H47" s="446">
        <v>0.68310000000000004</v>
      </c>
      <c r="I47" s="444">
        <v>29.69</v>
      </c>
      <c r="J47" s="445">
        <f t="shared" si="1"/>
        <v>20</v>
      </c>
    </row>
    <row r="48" spans="1:10" x14ac:dyDescent="0.2">
      <c r="A48" s="434">
        <v>39</v>
      </c>
      <c r="B48" s="435" t="s">
        <v>219</v>
      </c>
      <c r="C48" s="436" t="s">
        <v>220</v>
      </c>
      <c r="D48" s="437" t="s">
        <v>183</v>
      </c>
      <c r="E48" s="443"/>
      <c r="F48" s="444"/>
      <c r="G48" s="445">
        <f t="shared" si="0"/>
        <v>0</v>
      </c>
      <c r="H48" s="446">
        <v>1.05</v>
      </c>
      <c r="I48" s="444">
        <v>38.380000000000003</v>
      </c>
      <c r="J48" s="445">
        <f t="shared" si="1"/>
        <v>40</v>
      </c>
    </row>
    <row r="49" spans="1:10" x14ac:dyDescent="0.2">
      <c r="A49" s="442">
        <v>40</v>
      </c>
      <c r="B49" s="435" t="s">
        <v>221</v>
      </c>
      <c r="C49" s="436" t="s">
        <v>222</v>
      </c>
      <c r="D49" s="437" t="s">
        <v>140</v>
      </c>
      <c r="E49" s="443"/>
      <c r="F49" s="444"/>
      <c r="G49" s="445">
        <f t="shared" si="0"/>
        <v>0</v>
      </c>
      <c r="H49" s="446">
        <v>6.9999999999999999E-4</v>
      </c>
      <c r="I49" s="444">
        <v>28036.01</v>
      </c>
      <c r="J49" s="445">
        <f t="shared" si="1"/>
        <v>20</v>
      </c>
    </row>
    <row r="50" spans="1:10" x14ac:dyDescent="0.2">
      <c r="A50" s="434">
        <v>41</v>
      </c>
      <c r="B50" s="435" t="s">
        <v>223</v>
      </c>
      <c r="C50" s="436" t="s">
        <v>224</v>
      </c>
      <c r="D50" s="437" t="s">
        <v>140</v>
      </c>
      <c r="E50" s="443"/>
      <c r="F50" s="444"/>
      <c r="G50" s="445">
        <f t="shared" si="0"/>
        <v>0</v>
      </c>
      <c r="H50" s="446">
        <v>8.9999999999999998E-4</v>
      </c>
      <c r="I50" s="444">
        <v>57392.21</v>
      </c>
      <c r="J50" s="445">
        <f t="shared" si="1"/>
        <v>52</v>
      </c>
    </row>
    <row r="51" spans="1:10" x14ac:dyDescent="0.2">
      <c r="A51" s="442">
        <v>42</v>
      </c>
      <c r="B51" s="435" t="s">
        <v>225</v>
      </c>
      <c r="C51" s="436" t="s">
        <v>226</v>
      </c>
      <c r="D51" s="437" t="s">
        <v>192</v>
      </c>
      <c r="E51" s="443"/>
      <c r="F51" s="444"/>
      <c r="G51" s="445">
        <f t="shared" si="0"/>
        <v>0</v>
      </c>
      <c r="H51" s="446">
        <v>0.65600000000000003</v>
      </c>
      <c r="I51" s="444">
        <v>76.599999999999994</v>
      </c>
      <c r="J51" s="445">
        <f t="shared" si="1"/>
        <v>50</v>
      </c>
    </row>
    <row r="52" spans="1:10" x14ac:dyDescent="0.2">
      <c r="A52" s="434">
        <v>43</v>
      </c>
      <c r="B52" s="435" t="s">
        <v>227</v>
      </c>
      <c r="C52" s="436" t="s">
        <v>228</v>
      </c>
      <c r="D52" s="437" t="s">
        <v>229</v>
      </c>
      <c r="E52" s="443"/>
      <c r="F52" s="444"/>
      <c r="G52" s="445">
        <f t="shared" si="0"/>
        <v>0</v>
      </c>
      <c r="H52" s="446">
        <v>1.0200000000000001E-2</v>
      </c>
      <c r="I52" s="444">
        <v>284.44</v>
      </c>
      <c r="J52" s="445">
        <f t="shared" si="1"/>
        <v>3</v>
      </c>
    </row>
    <row r="53" spans="1:10" x14ac:dyDescent="0.2">
      <c r="A53" s="442">
        <v>44</v>
      </c>
      <c r="B53" s="435" t="s">
        <v>230</v>
      </c>
      <c r="C53" s="436" t="s">
        <v>231</v>
      </c>
      <c r="D53" s="437" t="s">
        <v>232</v>
      </c>
      <c r="E53" s="443"/>
      <c r="F53" s="444"/>
      <c r="G53" s="445">
        <f t="shared" si="0"/>
        <v>0</v>
      </c>
      <c r="H53" s="448">
        <v>3</v>
      </c>
      <c r="I53" s="444">
        <v>142.84</v>
      </c>
      <c r="J53" s="445">
        <f t="shared" si="1"/>
        <v>429</v>
      </c>
    </row>
    <row r="54" spans="1:10" x14ac:dyDescent="0.2">
      <c r="A54" s="434">
        <v>45</v>
      </c>
      <c r="B54" s="435" t="s">
        <v>233</v>
      </c>
      <c r="C54" s="436" t="s">
        <v>234</v>
      </c>
      <c r="D54" s="437" t="s">
        <v>232</v>
      </c>
      <c r="E54" s="443"/>
      <c r="F54" s="444"/>
      <c r="G54" s="445">
        <f t="shared" si="0"/>
        <v>0</v>
      </c>
      <c r="H54" s="448">
        <v>7</v>
      </c>
      <c r="I54" s="444">
        <v>322.39999999999998</v>
      </c>
      <c r="J54" s="445">
        <f t="shared" si="1"/>
        <v>2257</v>
      </c>
    </row>
    <row r="55" spans="1:10" x14ac:dyDescent="0.2">
      <c r="A55" s="442">
        <v>46</v>
      </c>
      <c r="B55" s="435" t="s">
        <v>235</v>
      </c>
      <c r="C55" s="436" t="s">
        <v>236</v>
      </c>
      <c r="D55" s="437" t="s">
        <v>140</v>
      </c>
      <c r="E55" s="443"/>
      <c r="F55" s="444"/>
      <c r="G55" s="445">
        <f t="shared" si="0"/>
        <v>0</v>
      </c>
      <c r="H55" s="446">
        <v>2.6594000000000002</v>
      </c>
      <c r="I55" s="444">
        <v>110000</v>
      </c>
      <c r="J55" s="445">
        <f t="shared" si="1"/>
        <v>292534</v>
      </c>
    </row>
    <row r="56" spans="1:10" x14ac:dyDescent="0.2">
      <c r="A56" s="434">
        <v>47</v>
      </c>
      <c r="B56" s="435" t="s">
        <v>237</v>
      </c>
      <c r="C56" s="436" t="s">
        <v>238</v>
      </c>
      <c r="D56" s="437" t="s">
        <v>140</v>
      </c>
      <c r="E56" s="443"/>
      <c r="F56" s="444"/>
      <c r="G56" s="445">
        <f t="shared" si="0"/>
        <v>0</v>
      </c>
      <c r="H56" s="446">
        <v>7.3599999999999999E-2</v>
      </c>
      <c r="I56" s="444">
        <v>110000</v>
      </c>
      <c r="J56" s="445">
        <f t="shared" si="1"/>
        <v>8096</v>
      </c>
    </row>
    <row r="57" spans="1:10" x14ac:dyDescent="0.2">
      <c r="A57" s="442">
        <v>48</v>
      </c>
      <c r="B57" s="435" t="s">
        <v>239</v>
      </c>
      <c r="C57" s="436" t="s">
        <v>240</v>
      </c>
      <c r="D57" s="437" t="s">
        <v>140</v>
      </c>
      <c r="E57" s="443">
        <v>6.4000000000000003E-3</v>
      </c>
      <c r="F57" s="444">
        <v>110000</v>
      </c>
      <c r="G57" s="445">
        <f t="shared" si="0"/>
        <v>704</v>
      </c>
      <c r="H57" s="446" t="s">
        <v>162</v>
      </c>
      <c r="I57" s="444">
        <v>0</v>
      </c>
      <c r="J57" s="445">
        <f t="shared" si="1"/>
        <v>0</v>
      </c>
    </row>
    <row r="58" spans="1:10" x14ac:dyDescent="0.2">
      <c r="A58" s="434">
        <v>49</v>
      </c>
      <c r="B58" s="435" t="s">
        <v>241</v>
      </c>
      <c r="C58" s="436" t="s">
        <v>242</v>
      </c>
      <c r="D58" s="437" t="s">
        <v>232</v>
      </c>
      <c r="E58" s="443"/>
      <c r="F58" s="444"/>
      <c r="G58" s="445">
        <f t="shared" si="0"/>
        <v>0</v>
      </c>
      <c r="H58" s="448">
        <v>2</v>
      </c>
      <c r="I58" s="444">
        <v>3904</v>
      </c>
      <c r="J58" s="445">
        <f t="shared" si="1"/>
        <v>7808</v>
      </c>
    </row>
    <row r="59" spans="1:10" x14ac:dyDescent="0.2">
      <c r="A59" s="442">
        <v>50</v>
      </c>
      <c r="B59" s="435" t="s">
        <v>243</v>
      </c>
      <c r="C59" s="436" t="s">
        <v>244</v>
      </c>
      <c r="D59" s="437" t="s">
        <v>245</v>
      </c>
      <c r="E59" s="443"/>
      <c r="F59" s="444"/>
      <c r="G59" s="445">
        <f t="shared" si="0"/>
        <v>0</v>
      </c>
      <c r="H59" s="446">
        <v>114</v>
      </c>
      <c r="I59" s="444">
        <v>81</v>
      </c>
      <c r="J59" s="445">
        <f t="shared" si="1"/>
        <v>9234</v>
      </c>
    </row>
    <row r="60" spans="1:10" x14ac:dyDescent="0.2">
      <c r="A60" s="434">
        <v>51</v>
      </c>
      <c r="B60" s="435" t="s">
        <v>246</v>
      </c>
      <c r="C60" s="436" t="s">
        <v>247</v>
      </c>
      <c r="D60" s="437" t="s">
        <v>248</v>
      </c>
      <c r="E60" s="443"/>
      <c r="F60" s="444"/>
      <c r="G60" s="445">
        <f t="shared" si="0"/>
        <v>0</v>
      </c>
      <c r="H60" s="446">
        <v>7.98</v>
      </c>
      <c r="I60" s="444">
        <v>322</v>
      </c>
      <c r="J60" s="445">
        <f t="shared" si="1"/>
        <v>2570</v>
      </c>
    </row>
    <row r="61" spans="1:10" x14ac:dyDescent="0.2">
      <c r="A61" s="442">
        <v>52</v>
      </c>
      <c r="B61" s="435" t="s">
        <v>249</v>
      </c>
      <c r="C61" s="436" t="s">
        <v>250</v>
      </c>
      <c r="D61" s="437" t="s">
        <v>248</v>
      </c>
      <c r="E61" s="443"/>
      <c r="F61" s="444"/>
      <c r="G61" s="445">
        <f t="shared" si="0"/>
        <v>0</v>
      </c>
      <c r="H61" s="446">
        <v>11.4</v>
      </c>
      <c r="I61" s="444">
        <v>59</v>
      </c>
      <c r="J61" s="445">
        <f t="shared" si="1"/>
        <v>673</v>
      </c>
    </row>
    <row r="62" spans="1:10" x14ac:dyDescent="0.2">
      <c r="A62" s="434">
        <v>53</v>
      </c>
      <c r="B62" s="435" t="s">
        <v>251</v>
      </c>
      <c r="C62" s="436" t="s">
        <v>252</v>
      </c>
      <c r="D62" s="437" t="s">
        <v>195</v>
      </c>
      <c r="E62" s="443"/>
      <c r="F62" s="444"/>
      <c r="G62" s="445">
        <f t="shared" si="0"/>
        <v>0</v>
      </c>
      <c r="H62" s="446">
        <v>11.82</v>
      </c>
      <c r="I62" s="444">
        <v>132</v>
      </c>
      <c r="J62" s="445">
        <f t="shared" si="1"/>
        <v>1560</v>
      </c>
    </row>
    <row r="63" spans="1:10" ht="33" x14ac:dyDescent="0.2">
      <c r="A63" s="442">
        <v>54</v>
      </c>
      <c r="B63" s="435" t="s">
        <v>253</v>
      </c>
      <c r="C63" s="436" t="s">
        <v>254</v>
      </c>
      <c r="D63" s="437" t="s">
        <v>145</v>
      </c>
      <c r="E63" s="443"/>
      <c r="F63" s="444"/>
      <c r="G63" s="445">
        <f t="shared" si="0"/>
        <v>0</v>
      </c>
      <c r="H63" s="446">
        <v>574.65570000000002</v>
      </c>
      <c r="I63" s="444">
        <v>2365.3000000000002</v>
      </c>
      <c r="J63" s="445">
        <f t="shared" si="1"/>
        <v>1359233</v>
      </c>
    </row>
    <row r="64" spans="1:10" ht="33" x14ac:dyDescent="0.2">
      <c r="A64" s="434">
        <v>55</v>
      </c>
      <c r="B64" s="435" t="s">
        <v>255</v>
      </c>
      <c r="C64" s="436" t="s">
        <v>256</v>
      </c>
      <c r="D64" s="437" t="s">
        <v>145</v>
      </c>
      <c r="E64" s="443"/>
      <c r="F64" s="444"/>
      <c r="G64" s="445">
        <f t="shared" si="0"/>
        <v>0</v>
      </c>
      <c r="H64" s="446">
        <v>1.1999999999999999E-3</v>
      </c>
      <c r="I64" s="444">
        <v>6864.18</v>
      </c>
      <c r="J64" s="445">
        <f t="shared" si="1"/>
        <v>8</v>
      </c>
    </row>
    <row r="65" spans="1:10" ht="33" x14ac:dyDescent="0.2">
      <c r="A65" s="442">
        <v>56</v>
      </c>
      <c r="B65" s="435" t="s">
        <v>257</v>
      </c>
      <c r="C65" s="436" t="s">
        <v>258</v>
      </c>
      <c r="D65" s="437" t="s">
        <v>145</v>
      </c>
      <c r="E65" s="443"/>
      <c r="F65" s="444"/>
      <c r="G65" s="445">
        <f t="shared" si="0"/>
        <v>0</v>
      </c>
      <c r="H65" s="446">
        <v>5.04</v>
      </c>
      <c r="I65" s="444">
        <v>5759.56</v>
      </c>
      <c r="J65" s="445">
        <f t="shared" si="1"/>
        <v>29028</v>
      </c>
    </row>
    <row r="66" spans="1:10" ht="33" x14ac:dyDescent="0.2">
      <c r="A66" s="434">
        <v>57</v>
      </c>
      <c r="B66" s="435" t="s">
        <v>259</v>
      </c>
      <c r="C66" s="436" t="s">
        <v>260</v>
      </c>
      <c r="D66" s="437" t="s">
        <v>145</v>
      </c>
      <c r="E66" s="443"/>
      <c r="F66" s="444"/>
      <c r="G66" s="445">
        <f t="shared" si="0"/>
        <v>0</v>
      </c>
      <c r="H66" s="446">
        <v>2.5000000000000001E-3</v>
      </c>
      <c r="I66" s="444"/>
      <c r="J66" s="445">
        <f t="shared" si="1"/>
        <v>0</v>
      </c>
    </row>
    <row r="67" spans="1:10" ht="49.5" x14ac:dyDescent="0.2">
      <c r="A67" s="442">
        <v>58</v>
      </c>
      <c r="B67" s="435" t="s">
        <v>261</v>
      </c>
      <c r="C67" s="436" t="s">
        <v>262</v>
      </c>
      <c r="D67" s="437" t="s">
        <v>245</v>
      </c>
      <c r="E67" s="443">
        <v>100.48</v>
      </c>
      <c r="F67" s="444">
        <v>3000</v>
      </c>
      <c r="G67" s="445">
        <f t="shared" si="0"/>
        <v>301440</v>
      </c>
      <c r="H67" s="446" t="s">
        <v>162</v>
      </c>
      <c r="I67" s="444">
        <v>0</v>
      </c>
      <c r="J67" s="445">
        <f t="shared" si="1"/>
        <v>0</v>
      </c>
    </row>
    <row r="68" spans="1:10" ht="49.5" x14ac:dyDescent="0.2">
      <c r="A68" s="434">
        <v>59</v>
      </c>
      <c r="B68" s="435" t="s">
        <v>263</v>
      </c>
      <c r="C68" s="436" t="s">
        <v>264</v>
      </c>
      <c r="D68" s="437" t="s">
        <v>245</v>
      </c>
      <c r="E68" s="443"/>
      <c r="F68" s="444"/>
      <c r="G68" s="445">
        <f t="shared" si="0"/>
        <v>0</v>
      </c>
      <c r="H68" s="446">
        <v>0.18720000000000001</v>
      </c>
      <c r="I68" s="444">
        <v>2236.65</v>
      </c>
      <c r="J68" s="445">
        <f t="shared" si="1"/>
        <v>419</v>
      </c>
    </row>
    <row r="69" spans="1:10" x14ac:dyDescent="0.2">
      <c r="A69" s="442">
        <v>60</v>
      </c>
      <c r="B69" s="435" t="s">
        <v>265</v>
      </c>
      <c r="C69" s="436" t="s">
        <v>266</v>
      </c>
      <c r="D69" s="437" t="s">
        <v>140</v>
      </c>
      <c r="E69" s="443"/>
      <c r="F69" s="444"/>
      <c r="G69" s="445">
        <f t="shared" si="0"/>
        <v>0</v>
      </c>
      <c r="H69" s="446">
        <v>0.12</v>
      </c>
      <c r="I69" s="444">
        <v>38605.71</v>
      </c>
      <c r="J69" s="445">
        <f t="shared" si="1"/>
        <v>4633</v>
      </c>
    </row>
    <row r="70" spans="1:10" x14ac:dyDescent="0.2">
      <c r="A70" s="434">
        <v>61</v>
      </c>
      <c r="B70" s="435" t="s">
        <v>267</v>
      </c>
      <c r="C70" s="436" t="s">
        <v>268</v>
      </c>
      <c r="D70" s="437" t="s">
        <v>140</v>
      </c>
      <c r="E70" s="443"/>
      <c r="F70" s="444"/>
      <c r="G70" s="445">
        <f t="shared" si="0"/>
        <v>0</v>
      </c>
      <c r="H70" s="446">
        <v>3.1699999999999999E-2</v>
      </c>
      <c r="I70" s="444">
        <v>63249.35</v>
      </c>
      <c r="J70" s="445">
        <f t="shared" si="1"/>
        <v>2005</v>
      </c>
    </row>
    <row r="71" spans="1:10" x14ac:dyDescent="0.2">
      <c r="A71" s="442">
        <v>62</v>
      </c>
      <c r="B71" s="435" t="s">
        <v>269</v>
      </c>
      <c r="C71" s="436" t="s">
        <v>270</v>
      </c>
      <c r="D71" s="437" t="s">
        <v>140</v>
      </c>
      <c r="E71" s="443"/>
      <c r="F71" s="444"/>
      <c r="G71" s="445">
        <f t="shared" si="0"/>
        <v>0</v>
      </c>
      <c r="H71" s="446">
        <v>5.7999999999999996E-3</v>
      </c>
      <c r="I71" s="444">
        <v>60359.23</v>
      </c>
      <c r="J71" s="445">
        <f t="shared" si="1"/>
        <v>350</v>
      </c>
    </row>
    <row r="72" spans="1:10" x14ac:dyDescent="0.2">
      <c r="A72" s="434">
        <v>63</v>
      </c>
      <c r="B72" s="435" t="s">
        <v>271</v>
      </c>
      <c r="C72" s="436" t="s">
        <v>272</v>
      </c>
      <c r="D72" s="437" t="s">
        <v>140</v>
      </c>
      <c r="E72" s="443"/>
      <c r="F72" s="444"/>
      <c r="G72" s="445">
        <f t="shared" si="0"/>
        <v>0</v>
      </c>
      <c r="H72" s="446">
        <v>8.9999999999999993E-3</v>
      </c>
      <c r="I72" s="444">
        <v>181949.15</v>
      </c>
      <c r="J72" s="445">
        <f t="shared" si="1"/>
        <v>1638</v>
      </c>
    </row>
    <row r="73" spans="1:10" x14ac:dyDescent="0.2">
      <c r="A73" s="442">
        <v>64</v>
      </c>
      <c r="B73" s="435" t="s">
        <v>273</v>
      </c>
      <c r="C73" s="436" t="s">
        <v>274</v>
      </c>
      <c r="D73" s="437" t="s">
        <v>140</v>
      </c>
      <c r="E73" s="443"/>
      <c r="F73" s="444"/>
      <c r="G73" s="445">
        <f t="shared" si="0"/>
        <v>0</v>
      </c>
      <c r="H73" s="446">
        <v>3.8E-3</v>
      </c>
      <c r="I73" s="444">
        <v>66708.31</v>
      </c>
      <c r="J73" s="445">
        <f t="shared" si="1"/>
        <v>253</v>
      </c>
    </row>
    <row r="74" spans="1:10" x14ac:dyDescent="0.2">
      <c r="A74" s="434">
        <v>65</v>
      </c>
      <c r="B74" s="435" t="s">
        <v>275</v>
      </c>
      <c r="C74" s="436" t="s">
        <v>276</v>
      </c>
      <c r="D74" s="437" t="s">
        <v>140</v>
      </c>
      <c r="E74" s="443"/>
      <c r="F74" s="444"/>
      <c r="G74" s="445">
        <f t="shared" si="0"/>
        <v>0</v>
      </c>
      <c r="H74" s="446">
        <v>4.6699999999999998E-2</v>
      </c>
      <c r="I74" s="444">
        <v>85497.45</v>
      </c>
      <c r="J74" s="445">
        <f t="shared" si="1"/>
        <v>3993</v>
      </c>
    </row>
    <row r="75" spans="1:10" x14ac:dyDescent="0.2">
      <c r="A75" s="442">
        <v>66</v>
      </c>
      <c r="B75" s="435" t="s">
        <v>277</v>
      </c>
      <c r="C75" s="436" t="s">
        <v>278</v>
      </c>
      <c r="D75" s="437" t="s">
        <v>140</v>
      </c>
      <c r="E75" s="443"/>
      <c r="F75" s="444"/>
      <c r="G75" s="445">
        <f t="shared" si="0"/>
        <v>0</v>
      </c>
      <c r="H75" s="446">
        <v>4.4999999999999997E-3</v>
      </c>
      <c r="I75" s="444">
        <v>230000</v>
      </c>
      <c r="J75" s="445">
        <f t="shared" si="1"/>
        <v>1035</v>
      </c>
    </row>
    <row r="76" spans="1:10" x14ac:dyDescent="0.2">
      <c r="A76" s="434">
        <v>67</v>
      </c>
      <c r="B76" s="435" t="s">
        <v>279</v>
      </c>
      <c r="C76" s="436" t="s">
        <v>280</v>
      </c>
      <c r="D76" s="437" t="s">
        <v>140</v>
      </c>
      <c r="E76" s="443"/>
      <c r="F76" s="444"/>
      <c r="G76" s="445">
        <f t="shared" ref="G76:G139" si="2">E76*F76</f>
        <v>0</v>
      </c>
      <c r="H76" s="446">
        <v>4.0000000000000002E-4</v>
      </c>
      <c r="I76" s="444">
        <v>55542.37</v>
      </c>
      <c r="J76" s="445">
        <f t="shared" ref="J76:J139" si="3">H76*I76</f>
        <v>22</v>
      </c>
    </row>
    <row r="77" spans="1:10" x14ac:dyDescent="0.2">
      <c r="A77" s="442">
        <v>68</v>
      </c>
      <c r="B77" s="435" t="s">
        <v>281</v>
      </c>
      <c r="C77" s="436" t="s">
        <v>282</v>
      </c>
      <c r="D77" s="437" t="s">
        <v>140</v>
      </c>
      <c r="E77" s="443"/>
      <c r="F77" s="444"/>
      <c r="G77" s="445">
        <f t="shared" si="2"/>
        <v>0</v>
      </c>
      <c r="H77" s="446">
        <v>2E-3</v>
      </c>
      <c r="I77" s="444">
        <v>10175.24</v>
      </c>
      <c r="J77" s="445">
        <f t="shared" si="3"/>
        <v>20</v>
      </c>
    </row>
    <row r="78" spans="1:10" ht="49.5" x14ac:dyDescent="0.2">
      <c r="A78" s="434">
        <v>69</v>
      </c>
      <c r="B78" s="435" t="s">
        <v>283</v>
      </c>
      <c r="C78" s="436" t="s">
        <v>284</v>
      </c>
      <c r="D78" s="437" t="s">
        <v>140</v>
      </c>
      <c r="E78" s="443"/>
      <c r="F78" s="444"/>
      <c r="G78" s="445">
        <f t="shared" si="2"/>
        <v>0</v>
      </c>
      <c r="H78" s="446">
        <v>2.0999999999999999E-3</v>
      </c>
      <c r="I78" s="444">
        <v>52842.71</v>
      </c>
      <c r="J78" s="445">
        <f t="shared" si="3"/>
        <v>111</v>
      </c>
    </row>
    <row r="79" spans="1:10" ht="66" x14ac:dyDescent="0.2">
      <c r="A79" s="442">
        <v>70</v>
      </c>
      <c r="B79" s="435" t="s">
        <v>285</v>
      </c>
      <c r="C79" s="436" t="s">
        <v>286</v>
      </c>
      <c r="D79" s="437" t="s">
        <v>140</v>
      </c>
      <c r="E79" s="443"/>
      <c r="F79" s="444"/>
      <c r="G79" s="445">
        <f t="shared" si="2"/>
        <v>0</v>
      </c>
      <c r="H79" s="446">
        <v>5.9999999999999995E-4</v>
      </c>
      <c r="I79" s="444">
        <v>68427.88</v>
      </c>
      <c r="J79" s="445">
        <f t="shared" si="3"/>
        <v>41</v>
      </c>
    </row>
    <row r="80" spans="1:10" ht="33" x14ac:dyDescent="0.2">
      <c r="A80" s="434">
        <v>71</v>
      </c>
      <c r="B80" s="435" t="s">
        <v>287</v>
      </c>
      <c r="C80" s="436" t="s">
        <v>288</v>
      </c>
      <c r="D80" s="437" t="s">
        <v>145</v>
      </c>
      <c r="E80" s="443"/>
      <c r="F80" s="444"/>
      <c r="G80" s="445">
        <f t="shared" si="2"/>
        <v>0</v>
      </c>
      <c r="H80" s="446">
        <v>0.18559999999999999</v>
      </c>
      <c r="I80" s="444">
        <v>1926.95</v>
      </c>
      <c r="J80" s="445">
        <f t="shared" si="3"/>
        <v>358</v>
      </c>
    </row>
    <row r="81" spans="1:10" x14ac:dyDescent="0.2">
      <c r="A81" s="442">
        <v>72</v>
      </c>
      <c r="B81" s="435" t="s">
        <v>289</v>
      </c>
      <c r="C81" s="436" t="s">
        <v>290</v>
      </c>
      <c r="D81" s="437" t="s">
        <v>145</v>
      </c>
      <c r="E81" s="443"/>
      <c r="F81" s="444"/>
      <c r="G81" s="445">
        <f t="shared" si="2"/>
        <v>0</v>
      </c>
      <c r="H81" s="446">
        <v>0.78800000000000003</v>
      </c>
      <c r="I81" s="444">
        <v>174</v>
      </c>
      <c r="J81" s="445">
        <f t="shared" si="3"/>
        <v>137</v>
      </c>
    </row>
    <row r="82" spans="1:10" ht="49.5" x14ac:dyDescent="0.2">
      <c r="A82" s="434">
        <v>73</v>
      </c>
      <c r="B82" s="435" t="s">
        <v>291</v>
      </c>
      <c r="C82" s="436" t="s">
        <v>292</v>
      </c>
      <c r="D82" s="437" t="s">
        <v>293</v>
      </c>
      <c r="E82" s="443"/>
      <c r="F82" s="444"/>
      <c r="G82" s="445">
        <f t="shared" si="2"/>
        <v>0</v>
      </c>
      <c r="H82" s="446">
        <v>1E-4</v>
      </c>
      <c r="I82" s="444">
        <v>784041.16</v>
      </c>
      <c r="J82" s="445">
        <f t="shared" si="3"/>
        <v>78</v>
      </c>
    </row>
    <row r="83" spans="1:10" ht="49.5" x14ac:dyDescent="0.2">
      <c r="A83" s="442">
        <v>74</v>
      </c>
      <c r="B83" s="435" t="s">
        <v>294</v>
      </c>
      <c r="C83" s="436" t="s">
        <v>295</v>
      </c>
      <c r="D83" s="437" t="s">
        <v>293</v>
      </c>
      <c r="E83" s="443"/>
      <c r="F83" s="444"/>
      <c r="G83" s="445">
        <f t="shared" si="2"/>
        <v>0</v>
      </c>
      <c r="H83" s="446">
        <v>4.0000000000000002E-4</v>
      </c>
      <c r="I83" s="444">
        <v>62305.47</v>
      </c>
      <c r="J83" s="445">
        <f t="shared" si="3"/>
        <v>25</v>
      </c>
    </row>
    <row r="84" spans="1:10" ht="33" x14ac:dyDescent="0.2">
      <c r="A84" s="434">
        <v>75</v>
      </c>
      <c r="B84" s="435" t="s">
        <v>296</v>
      </c>
      <c r="C84" s="436" t="s">
        <v>297</v>
      </c>
      <c r="D84" s="437" t="s">
        <v>298</v>
      </c>
      <c r="E84" s="443"/>
      <c r="F84" s="444"/>
      <c r="G84" s="445">
        <f t="shared" si="2"/>
        <v>0</v>
      </c>
      <c r="H84" s="448">
        <v>1</v>
      </c>
      <c r="I84" s="444">
        <v>168.84</v>
      </c>
      <c r="J84" s="445">
        <f t="shared" si="3"/>
        <v>169</v>
      </c>
    </row>
    <row r="85" spans="1:10" ht="33" x14ac:dyDescent="0.2">
      <c r="A85" s="442">
        <v>76</v>
      </c>
      <c r="B85" s="435" t="s">
        <v>299</v>
      </c>
      <c r="C85" s="436" t="s">
        <v>300</v>
      </c>
      <c r="D85" s="437" t="s">
        <v>298</v>
      </c>
      <c r="E85" s="443"/>
      <c r="F85" s="444"/>
      <c r="G85" s="445">
        <f t="shared" si="2"/>
        <v>0</v>
      </c>
      <c r="H85" s="448">
        <v>1</v>
      </c>
      <c r="I85" s="444">
        <v>629.20000000000005</v>
      </c>
      <c r="J85" s="445">
        <f t="shared" si="3"/>
        <v>629</v>
      </c>
    </row>
    <row r="86" spans="1:10" x14ac:dyDescent="0.2">
      <c r="A86" s="434">
        <v>77</v>
      </c>
      <c r="B86" s="435" t="s">
        <v>301</v>
      </c>
      <c r="C86" s="436" t="s">
        <v>302</v>
      </c>
      <c r="D86" s="437" t="s">
        <v>245</v>
      </c>
      <c r="E86" s="443"/>
      <c r="F86" s="444"/>
      <c r="G86" s="445">
        <f t="shared" si="2"/>
        <v>0</v>
      </c>
      <c r="H86" s="446">
        <v>0.28000000000000003</v>
      </c>
      <c r="I86" s="444">
        <v>55.59</v>
      </c>
      <c r="J86" s="445">
        <f t="shared" si="3"/>
        <v>16</v>
      </c>
    </row>
    <row r="87" spans="1:10" ht="49.5" x14ac:dyDescent="0.2">
      <c r="A87" s="442">
        <v>78</v>
      </c>
      <c r="B87" s="435" t="s">
        <v>303</v>
      </c>
      <c r="C87" s="436" t="s">
        <v>304</v>
      </c>
      <c r="D87" s="437" t="s">
        <v>305</v>
      </c>
      <c r="E87" s="443"/>
      <c r="F87" s="444"/>
      <c r="G87" s="445">
        <f t="shared" si="2"/>
        <v>0</v>
      </c>
      <c r="H87" s="446">
        <v>2.2700000000000001E-2</v>
      </c>
      <c r="I87" s="444">
        <v>239.93</v>
      </c>
      <c r="J87" s="445">
        <f t="shared" si="3"/>
        <v>5</v>
      </c>
    </row>
    <row r="88" spans="1:10" x14ac:dyDescent="0.2">
      <c r="A88" s="434">
        <v>79</v>
      </c>
      <c r="B88" s="435" t="s">
        <v>306</v>
      </c>
      <c r="C88" s="436" t="s">
        <v>307</v>
      </c>
      <c r="D88" s="437" t="s">
        <v>298</v>
      </c>
      <c r="E88" s="443"/>
      <c r="F88" s="444"/>
      <c r="G88" s="445">
        <f t="shared" si="2"/>
        <v>0</v>
      </c>
      <c r="H88" s="448">
        <v>1</v>
      </c>
      <c r="I88" s="444">
        <v>180</v>
      </c>
      <c r="J88" s="445">
        <f t="shared" si="3"/>
        <v>180</v>
      </c>
    </row>
    <row r="89" spans="1:10" x14ac:dyDescent="0.2">
      <c r="A89" s="442">
        <v>80</v>
      </c>
      <c r="B89" s="435" t="s">
        <v>308</v>
      </c>
      <c r="C89" s="436" t="s">
        <v>309</v>
      </c>
      <c r="D89" s="437" t="s">
        <v>192</v>
      </c>
      <c r="E89" s="443"/>
      <c r="F89" s="444"/>
      <c r="G89" s="445">
        <f t="shared" si="2"/>
        <v>0</v>
      </c>
      <c r="H89" s="446">
        <v>0.222</v>
      </c>
      <c r="I89" s="444">
        <v>293.8</v>
      </c>
      <c r="J89" s="445">
        <f t="shared" si="3"/>
        <v>65</v>
      </c>
    </row>
    <row r="90" spans="1:10" ht="33" x14ac:dyDescent="0.2">
      <c r="A90" s="434">
        <v>81</v>
      </c>
      <c r="B90" s="435" t="s">
        <v>310</v>
      </c>
      <c r="C90" s="436" t="s">
        <v>311</v>
      </c>
      <c r="D90" s="437" t="s">
        <v>140</v>
      </c>
      <c r="E90" s="443"/>
      <c r="F90" s="444"/>
      <c r="G90" s="445">
        <f t="shared" si="2"/>
        <v>0</v>
      </c>
      <c r="H90" s="446">
        <v>7.6E-3</v>
      </c>
      <c r="I90" s="444">
        <v>45642.96</v>
      </c>
      <c r="J90" s="445">
        <f t="shared" si="3"/>
        <v>347</v>
      </c>
    </row>
    <row r="91" spans="1:10" x14ac:dyDescent="0.2">
      <c r="A91" s="442">
        <v>82</v>
      </c>
      <c r="B91" s="435" t="s">
        <v>312</v>
      </c>
      <c r="C91" s="436" t="s">
        <v>313</v>
      </c>
      <c r="D91" s="437" t="s">
        <v>140</v>
      </c>
      <c r="E91" s="443"/>
      <c r="F91" s="444"/>
      <c r="G91" s="445">
        <f t="shared" si="2"/>
        <v>0</v>
      </c>
      <c r="H91" s="446">
        <v>5.9999999999999995E-4</v>
      </c>
      <c r="I91" s="444">
        <v>485410.34</v>
      </c>
      <c r="J91" s="445">
        <f t="shared" si="3"/>
        <v>291</v>
      </c>
    </row>
    <row r="92" spans="1:10" ht="33" x14ac:dyDescent="0.2">
      <c r="A92" s="434">
        <v>83</v>
      </c>
      <c r="B92" s="435" t="s">
        <v>314</v>
      </c>
      <c r="C92" s="436" t="s">
        <v>315</v>
      </c>
      <c r="D92" s="437" t="s">
        <v>140</v>
      </c>
      <c r="E92" s="443"/>
      <c r="F92" s="444"/>
      <c r="G92" s="445">
        <f t="shared" si="2"/>
        <v>0</v>
      </c>
      <c r="H92" s="446">
        <v>4.0000000000000002E-4</v>
      </c>
      <c r="I92" s="444">
        <v>270963.19</v>
      </c>
      <c r="J92" s="445">
        <f t="shared" si="3"/>
        <v>108</v>
      </c>
    </row>
    <row r="93" spans="1:10" x14ac:dyDescent="0.2">
      <c r="A93" s="442">
        <v>84</v>
      </c>
      <c r="B93" s="435" t="s">
        <v>316</v>
      </c>
      <c r="C93" s="436" t="s">
        <v>317</v>
      </c>
      <c r="D93" s="437" t="s">
        <v>195</v>
      </c>
      <c r="E93" s="443"/>
      <c r="F93" s="444"/>
      <c r="G93" s="445">
        <f t="shared" si="2"/>
        <v>0</v>
      </c>
      <c r="H93" s="446">
        <v>4.2000000000000003E-2</v>
      </c>
      <c r="I93" s="444">
        <v>117.37</v>
      </c>
      <c r="J93" s="445">
        <f t="shared" si="3"/>
        <v>5</v>
      </c>
    </row>
    <row r="94" spans="1:10" ht="33" x14ac:dyDescent="0.2">
      <c r="A94" s="434">
        <v>85</v>
      </c>
      <c r="B94" s="435" t="s">
        <v>318</v>
      </c>
      <c r="C94" s="436" t="s">
        <v>319</v>
      </c>
      <c r="D94" s="437" t="s">
        <v>305</v>
      </c>
      <c r="E94" s="443"/>
      <c r="F94" s="444"/>
      <c r="G94" s="445">
        <f t="shared" si="2"/>
        <v>0</v>
      </c>
      <c r="H94" s="446">
        <v>12.14</v>
      </c>
      <c r="I94" s="444">
        <v>5040</v>
      </c>
      <c r="J94" s="445">
        <f t="shared" si="3"/>
        <v>61186</v>
      </c>
    </row>
    <row r="95" spans="1:10" x14ac:dyDescent="0.2">
      <c r="A95" s="442">
        <v>86</v>
      </c>
      <c r="B95" s="435" t="s">
        <v>320</v>
      </c>
      <c r="C95" s="436" t="s">
        <v>218</v>
      </c>
      <c r="D95" s="437" t="s">
        <v>195</v>
      </c>
      <c r="E95" s="443"/>
      <c r="F95" s="444"/>
      <c r="G95" s="445">
        <f t="shared" si="2"/>
        <v>0</v>
      </c>
      <c r="H95" s="446">
        <v>56.523000000000003</v>
      </c>
      <c r="I95" s="444">
        <v>27.8</v>
      </c>
      <c r="J95" s="445">
        <f t="shared" si="3"/>
        <v>1571</v>
      </c>
    </row>
    <row r="96" spans="1:10" x14ac:dyDescent="0.2">
      <c r="A96" s="434">
        <v>87</v>
      </c>
      <c r="B96" s="435" t="s">
        <v>321</v>
      </c>
      <c r="C96" s="436" t="s">
        <v>322</v>
      </c>
      <c r="D96" s="437" t="s">
        <v>140</v>
      </c>
      <c r="E96" s="443">
        <v>2.5999999999999999E-2</v>
      </c>
      <c r="F96" s="444">
        <v>132000</v>
      </c>
      <c r="G96" s="445">
        <f t="shared" si="2"/>
        <v>3432</v>
      </c>
      <c r="H96" s="446" t="s">
        <v>162</v>
      </c>
      <c r="I96" s="444">
        <v>0</v>
      </c>
      <c r="J96" s="445">
        <f t="shared" si="3"/>
        <v>0</v>
      </c>
    </row>
    <row r="97" spans="1:10" ht="33" x14ac:dyDescent="0.2">
      <c r="A97" s="442">
        <v>88</v>
      </c>
      <c r="B97" s="435" t="s">
        <v>323</v>
      </c>
      <c r="C97" s="436" t="s">
        <v>324</v>
      </c>
      <c r="D97" s="437" t="s">
        <v>183</v>
      </c>
      <c r="E97" s="443">
        <v>317.38</v>
      </c>
      <c r="F97" s="444">
        <v>125</v>
      </c>
      <c r="G97" s="445">
        <f t="shared" si="2"/>
        <v>39673</v>
      </c>
      <c r="H97" s="446" t="s">
        <v>162</v>
      </c>
      <c r="I97" s="444">
        <v>0</v>
      </c>
      <c r="J97" s="445">
        <f t="shared" si="3"/>
        <v>0</v>
      </c>
    </row>
    <row r="98" spans="1:10" x14ac:dyDescent="0.2">
      <c r="A98" s="434">
        <v>89</v>
      </c>
      <c r="B98" s="435" t="s">
        <v>325</v>
      </c>
      <c r="C98" s="436" t="s">
        <v>326</v>
      </c>
      <c r="D98" s="437" t="s">
        <v>183</v>
      </c>
      <c r="E98" s="443">
        <v>148.52000000000001</v>
      </c>
      <c r="F98" s="444">
        <v>125</v>
      </c>
      <c r="G98" s="445">
        <f t="shared" si="2"/>
        <v>18565</v>
      </c>
      <c r="H98" s="446" t="s">
        <v>162</v>
      </c>
      <c r="I98" s="444">
        <v>0</v>
      </c>
      <c r="J98" s="445">
        <f t="shared" si="3"/>
        <v>0</v>
      </c>
    </row>
    <row r="99" spans="1:10" ht="33" x14ac:dyDescent="0.2">
      <c r="A99" s="442">
        <v>90</v>
      </c>
      <c r="B99" s="435" t="s">
        <v>327</v>
      </c>
      <c r="C99" s="436" t="s">
        <v>328</v>
      </c>
      <c r="D99" s="437" t="s">
        <v>232</v>
      </c>
      <c r="E99" s="443"/>
      <c r="F99" s="444"/>
      <c r="G99" s="445">
        <f t="shared" si="2"/>
        <v>0</v>
      </c>
      <c r="H99" s="448">
        <v>2</v>
      </c>
      <c r="I99" s="444">
        <v>4262</v>
      </c>
      <c r="J99" s="445">
        <f t="shared" si="3"/>
        <v>8524</v>
      </c>
    </row>
    <row r="100" spans="1:10" x14ac:dyDescent="0.2">
      <c r="A100" s="434">
        <v>91</v>
      </c>
      <c r="B100" s="435" t="s">
        <v>329</v>
      </c>
      <c r="C100" s="436" t="s">
        <v>330</v>
      </c>
      <c r="D100" s="437" t="s">
        <v>232</v>
      </c>
      <c r="E100" s="443"/>
      <c r="F100" s="444"/>
      <c r="G100" s="445">
        <f t="shared" si="2"/>
        <v>0</v>
      </c>
      <c r="H100" s="448">
        <v>7</v>
      </c>
      <c r="I100" s="444">
        <v>4530</v>
      </c>
      <c r="J100" s="445">
        <f t="shared" si="3"/>
        <v>31710</v>
      </c>
    </row>
    <row r="101" spans="1:10" ht="33" x14ac:dyDescent="0.2">
      <c r="A101" s="442">
        <v>92</v>
      </c>
      <c r="B101" s="435" t="s">
        <v>331</v>
      </c>
      <c r="C101" s="436" t="s">
        <v>332</v>
      </c>
      <c r="D101" s="437" t="s">
        <v>232</v>
      </c>
      <c r="E101" s="443">
        <v>197</v>
      </c>
      <c r="F101" s="444">
        <v>180</v>
      </c>
      <c r="G101" s="445">
        <f t="shared" si="2"/>
        <v>35460</v>
      </c>
      <c r="H101" s="446" t="s">
        <v>162</v>
      </c>
      <c r="I101" s="444">
        <v>0</v>
      </c>
      <c r="J101" s="445">
        <f t="shared" si="3"/>
        <v>0</v>
      </c>
    </row>
    <row r="102" spans="1:10" ht="49.5" x14ac:dyDescent="0.2">
      <c r="A102" s="434">
        <v>93</v>
      </c>
      <c r="B102" s="435" t="s">
        <v>333</v>
      </c>
      <c r="C102" s="436" t="s">
        <v>334</v>
      </c>
      <c r="D102" s="437" t="s">
        <v>245</v>
      </c>
      <c r="E102" s="443"/>
      <c r="F102" s="444"/>
      <c r="G102" s="445">
        <f t="shared" si="2"/>
        <v>0</v>
      </c>
      <c r="H102" s="446">
        <v>0.51500000000000001</v>
      </c>
      <c r="I102" s="444">
        <v>1200</v>
      </c>
      <c r="J102" s="445">
        <f t="shared" si="3"/>
        <v>618</v>
      </c>
    </row>
    <row r="103" spans="1:10" ht="49.5" x14ac:dyDescent="0.2">
      <c r="A103" s="434">
        <v>95</v>
      </c>
      <c r="B103" s="435" t="s">
        <v>333</v>
      </c>
      <c r="C103" s="436" t="s">
        <v>335</v>
      </c>
      <c r="D103" s="437" t="s">
        <v>245</v>
      </c>
      <c r="E103" s="446" t="s">
        <v>336</v>
      </c>
      <c r="F103" s="444">
        <v>3462</v>
      </c>
      <c r="G103" s="445">
        <f t="shared" si="2"/>
        <v>5615987</v>
      </c>
      <c r="H103" s="446" t="s">
        <v>162</v>
      </c>
      <c r="I103" s="444">
        <v>0</v>
      </c>
      <c r="J103" s="445">
        <f t="shared" si="3"/>
        <v>0</v>
      </c>
    </row>
    <row r="104" spans="1:10" x14ac:dyDescent="0.2">
      <c r="A104" s="442">
        <v>96</v>
      </c>
      <c r="B104" s="435" t="s">
        <v>337</v>
      </c>
      <c r="C104" s="436" t="s">
        <v>338</v>
      </c>
      <c r="D104" s="437" t="s">
        <v>232</v>
      </c>
      <c r="E104" s="443"/>
      <c r="F104" s="444"/>
      <c r="G104" s="445">
        <f t="shared" si="2"/>
        <v>0</v>
      </c>
      <c r="H104" s="446">
        <v>2</v>
      </c>
      <c r="I104" s="444">
        <v>198</v>
      </c>
      <c r="J104" s="445">
        <f t="shared" si="3"/>
        <v>396</v>
      </c>
    </row>
    <row r="105" spans="1:10" x14ac:dyDescent="0.2">
      <c r="A105" s="434">
        <v>97</v>
      </c>
      <c r="B105" s="435" t="s">
        <v>337</v>
      </c>
      <c r="C105" s="436" t="s">
        <v>339</v>
      </c>
      <c r="D105" s="437" t="s">
        <v>232</v>
      </c>
      <c r="E105" s="443"/>
      <c r="F105" s="444"/>
      <c r="G105" s="445">
        <f t="shared" si="2"/>
        <v>0</v>
      </c>
      <c r="H105" s="446">
        <v>1</v>
      </c>
      <c r="I105" s="444">
        <v>1800</v>
      </c>
      <c r="J105" s="445">
        <f t="shared" si="3"/>
        <v>1800</v>
      </c>
    </row>
    <row r="106" spans="1:10" x14ac:dyDescent="0.2">
      <c r="A106" s="442">
        <v>98</v>
      </c>
      <c r="B106" s="435" t="s">
        <v>340</v>
      </c>
      <c r="C106" s="436" t="s">
        <v>341</v>
      </c>
      <c r="D106" s="437" t="s">
        <v>232</v>
      </c>
      <c r="E106" s="443"/>
      <c r="F106" s="444"/>
      <c r="G106" s="445">
        <f t="shared" si="2"/>
        <v>0</v>
      </c>
      <c r="H106" s="446">
        <v>16</v>
      </c>
      <c r="I106" s="444">
        <v>2190</v>
      </c>
      <c r="J106" s="445">
        <f t="shared" si="3"/>
        <v>35040</v>
      </c>
    </row>
    <row r="107" spans="1:10" x14ac:dyDescent="0.2">
      <c r="A107" s="434">
        <v>99</v>
      </c>
      <c r="B107" s="435" t="s">
        <v>340</v>
      </c>
      <c r="C107" s="436" t="s">
        <v>342</v>
      </c>
      <c r="D107" s="437" t="s">
        <v>232</v>
      </c>
      <c r="E107" s="443">
        <v>197</v>
      </c>
      <c r="F107" s="444">
        <v>1300</v>
      </c>
      <c r="G107" s="445">
        <f t="shared" si="2"/>
        <v>256100</v>
      </c>
      <c r="H107" s="446" t="s">
        <v>162</v>
      </c>
      <c r="I107" s="444">
        <v>0</v>
      </c>
      <c r="J107" s="445">
        <f t="shared" si="3"/>
        <v>0</v>
      </c>
    </row>
    <row r="108" spans="1:10" x14ac:dyDescent="0.2">
      <c r="A108" s="442">
        <v>100</v>
      </c>
      <c r="B108" s="435" t="s">
        <v>340</v>
      </c>
      <c r="C108" s="436" t="s">
        <v>343</v>
      </c>
      <c r="D108" s="437" t="s">
        <v>232</v>
      </c>
      <c r="E108" s="443"/>
      <c r="F108" s="444"/>
      <c r="G108" s="445">
        <f t="shared" si="2"/>
        <v>0</v>
      </c>
      <c r="H108" s="446">
        <v>1</v>
      </c>
      <c r="I108" s="444">
        <v>590</v>
      </c>
      <c r="J108" s="445">
        <f t="shared" si="3"/>
        <v>590</v>
      </c>
    </row>
    <row r="109" spans="1:10" ht="33" x14ac:dyDescent="0.2">
      <c r="A109" s="434">
        <v>101</v>
      </c>
      <c r="B109" s="435" t="s">
        <v>340</v>
      </c>
      <c r="C109" s="436" t="s">
        <v>344</v>
      </c>
      <c r="D109" s="437" t="s">
        <v>345</v>
      </c>
      <c r="E109" s="443"/>
      <c r="F109" s="444"/>
      <c r="G109" s="445">
        <f t="shared" si="2"/>
        <v>0</v>
      </c>
      <c r="H109" s="446">
        <v>54</v>
      </c>
      <c r="I109" s="444">
        <v>5430</v>
      </c>
      <c r="J109" s="445">
        <f t="shared" si="3"/>
        <v>293220</v>
      </c>
    </row>
    <row r="110" spans="1:10" x14ac:dyDescent="0.2">
      <c r="A110" s="442">
        <v>102</v>
      </c>
      <c r="B110" s="435" t="s">
        <v>340</v>
      </c>
      <c r="C110" s="436" t="s">
        <v>346</v>
      </c>
      <c r="D110" s="437" t="s">
        <v>345</v>
      </c>
      <c r="E110" s="443"/>
      <c r="F110" s="444"/>
      <c r="G110" s="445">
        <f t="shared" si="2"/>
        <v>0</v>
      </c>
      <c r="H110" s="446">
        <v>8</v>
      </c>
      <c r="I110" s="444">
        <v>4600</v>
      </c>
      <c r="J110" s="445">
        <f t="shared" si="3"/>
        <v>36800</v>
      </c>
    </row>
    <row r="111" spans="1:10" ht="33" x14ac:dyDescent="0.2">
      <c r="A111" s="434">
        <v>103</v>
      </c>
      <c r="B111" s="435" t="s">
        <v>337</v>
      </c>
      <c r="C111" s="436" t="s">
        <v>347</v>
      </c>
      <c r="D111" s="437" t="s">
        <v>248</v>
      </c>
      <c r="E111" s="443"/>
      <c r="F111" s="444"/>
      <c r="G111" s="445">
        <f t="shared" si="2"/>
        <v>0</v>
      </c>
      <c r="H111" s="446">
        <v>3.1</v>
      </c>
      <c r="I111" s="444">
        <v>430</v>
      </c>
      <c r="J111" s="445">
        <f t="shared" si="3"/>
        <v>1333</v>
      </c>
    </row>
    <row r="112" spans="1:10" ht="33" x14ac:dyDescent="0.2">
      <c r="A112" s="442">
        <v>104</v>
      </c>
      <c r="B112" s="435" t="s">
        <v>337</v>
      </c>
      <c r="C112" s="436" t="s">
        <v>348</v>
      </c>
      <c r="D112" s="437" t="s">
        <v>248</v>
      </c>
      <c r="E112" s="443"/>
      <c r="F112" s="444"/>
      <c r="G112" s="445">
        <f t="shared" si="2"/>
        <v>0</v>
      </c>
      <c r="H112" s="446">
        <v>3.1</v>
      </c>
      <c r="I112" s="444">
        <v>460</v>
      </c>
      <c r="J112" s="445">
        <f t="shared" si="3"/>
        <v>1426</v>
      </c>
    </row>
    <row r="113" spans="1:10" ht="33" x14ac:dyDescent="0.2">
      <c r="A113" s="434">
        <v>105</v>
      </c>
      <c r="B113" s="435" t="s">
        <v>340</v>
      </c>
      <c r="C113" s="436" t="s">
        <v>349</v>
      </c>
      <c r="D113" s="437" t="s">
        <v>350</v>
      </c>
      <c r="E113" s="443">
        <v>1</v>
      </c>
      <c r="F113" s="444">
        <v>35000</v>
      </c>
      <c r="G113" s="445">
        <f t="shared" si="2"/>
        <v>35000</v>
      </c>
      <c r="H113" s="446" t="s">
        <v>162</v>
      </c>
      <c r="I113" s="444">
        <v>0</v>
      </c>
      <c r="J113" s="445">
        <f t="shared" si="3"/>
        <v>0</v>
      </c>
    </row>
    <row r="114" spans="1:10" ht="33" x14ac:dyDescent="0.2">
      <c r="A114" s="442">
        <v>106</v>
      </c>
      <c r="B114" s="435" t="s">
        <v>340</v>
      </c>
      <c r="C114" s="436" t="s">
        <v>351</v>
      </c>
      <c r="D114" s="437" t="s">
        <v>350</v>
      </c>
      <c r="E114" s="443">
        <v>1</v>
      </c>
      <c r="F114" s="444">
        <v>10100</v>
      </c>
      <c r="G114" s="445">
        <f t="shared" si="2"/>
        <v>10100</v>
      </c>
      <c r="H114" s="446" t="s">
        <v>162</v>
      </c>
      <c r="I114" s="444">
        <v>0</v>
      </c>
      <c r="J114" s="445">
        <f t="shared" si="3"/>
        <v>0</v>
      </c>
    </row>
    <row r="115" spans="1:10" x14ac:dyDescent="0.2">
      <c r="A115" s="434">
        <v>107</v>
      </c>
      <c r="B115" s="435" t="s">
        <v>352</v>
      </c>
      <c r="C115" s="436" t="s">
        <v>353</v>
      </c>
      <c r="D115" s="437" t="s">
        <v>140</v>
      </c>
      <c r="E115" s="443"/>
      <c r="F115" s="444"/>
      <c r="G115" s="445">
        <f t="shared" si="2"/>
        <v>0</v>
      </c>
      <c r="H115" s="446">
        <v>8.0000000000000004E-4</v>
      </c>
      <c r="I115" s="444">
        <v>110000</v>
      </c>
      <c r="J115" s="445">
        <f t="shared" si="3"/>
        <v>88</v>
      </c>
    </row>
    <row r="116" spans="1:10" x14ac:dyDescent="0.2">
      <c r="A116" s="442">
        <v>108</v>
      </c>
      <c r="B116" s="435" t="s">
        <v>354</v>
      </c>
      <c r="C116" s="436" t="s">
        <v>355</v>
      </c>
      <c r="D116" s="437" t="s">
        <v>145</v>
      </c>
      <c r="E116" s="443"/>
      <c r="F116" s="444"/>
      <c r="G116" s="445">
        <f t="shared" si="2"/>
        <v>0</v>
      </c>
      <c r="H116" s="446">
        <v>0.17510000000000001</v>
      </c>
      <c r="I116" s="444">
        <v>47.09</v>
      </c>
      <c r="J116" s="445">
        <f t="shared" si="3"/>
        <v>8</v>
      </c>
    </row>
    <row r="117" spans="1:10" x14ac:dyDescent="0.2">
      <c r="A117" s="434">
        <v>109</v>
      </c>
      <c r="B117" s="435" t="s">
        <v>356</v>
      </c>
      <c r="C117" s="436" t="s">
        <v>357</v>
      </c>
      <c r="D117" s="437" t="s">
        <v>298</v>
      </c>
      <c r="E117" s="443"/>
      <c r="F117" s="444"/>
      <c r="G117" s="445">
        <f t="shared" si="2"/>
        <v>0</v>
      </c>
      <c r="H117" s="446">
        <v>2</v>
      </c>
      <c r="I117" s="444">
        <v>53.72</v>
      </c>
      <c r="J117" s="445">
        <f t="shared" si="3"/>
        <v>107</v>
      </c>
    </row>
    <row r="118" spans="1:10" x14ac:dyDescent="0.2">
      <c r="A118" s="442">
        <v>110</v>
      </c>
      <c r="B118" s="435" t="s">
        <v>358</v>
      </c>
      <c r="C118" s="436" t="s">
        <v>359</v>
      </c>
      <c r="D118" s="437" t="s">
        <v>140</v>
      </c>
      <c r="E118" s="443"/>
      <c r="F118" s="444"/>
      <c r="G118" s="445">
        <f t="shared" si="2"/>
        <v>0</v>
      </c>
      <c r="H118" s="446">
        <v>1.4E-3</v>
      </c>
      <c r="I118" s="444">
        <v>110000</v>
      </c>
      <c r="J118" s="445">
        <f t="shared" si="3"/>
        <v>154</v>
      </c>
    </row>
    <row r="119" spans="1:10" x14ac:dyDescent="0.2">
      <c r="A119" s="434">
        <v>111</v>
      </c>
      <c r="B119" s="435" t="s">
        <v>360</v>
      </c>
      <c r="C119" s="436" t="s">
        <v>185</v>
      </c>
      <c r="D119" s="437" t="s">
        <v>145</v>
      </c>
      <c r="E119" s="443"/>
      <c r="F119" s="444"/>
      <c r="G119" s="445">
        <f t="shared" si="2"/>
        <v>0</v>
      </c>
      <c r="H119" s="446">
        <v>3.9E-2</v>
      </c>
      <c r="I119" s="444">
        <v>341.25</v>
      </c>
      <c r="J119" s="445">
        <f t="shared" si="3"/>
        <v>13</v>
      </c>
    </row>
    <row r="120" spans="1:10" x14ac:dyDescent="0.2">
      <c r="A120" s="442">
        <v>112</v>
      </c>
      <c r="B120" s="435" t="s">
        <v>361</v>
      </c>
      <c r="C120" s="436" t="s">
        <v>362</v>
      </c>
      <c r="D120" s="437" t="s">
        <v>140</v>
      </c>
      <c r="E120" s="443"/>
      <c r="F120" s="444"/>
      <c r="G120" s="445">
        <f t="shared" si="2"/>
        <v>0</v>
      </c>
      <c r="H120" s="446">
        <v>7.4299999999999995E-4</v>
      </c>
      <c r="I120" s="444">
        <v>28154.23</v>
      </c>
      <c r="J120" s="445">
        <f t="shared" si="3"/>
        <v>21</v>
      </c>
    </row>
    <row r="121" spans="1:10" x14ac:dyDescent="0.2">
      <c r="A121" s="434">
        <v>113</v>
      </c>
      <c r="B121" s="435" t="s">
        <v>363</v>
      </c>
      <c r="C121" s="436" t="s">
        <v>364</v>
      </c>
      <c r="D121" s="437" t="s">
        <v>140</v>
      </c>
      <c r="E121" s="443">
        <v>0.25284000000000001</v>
      </c>
      <c r="F121" s="444">
        <v>33000</v>
      </c>
      <c r="G121" s="445">
        <f t="shared" si="2"/>
        <v>8344</v>
      </c>
      <c r="H121" s="446" t="s">
        <v>162</v>
      </c>
      <c r="I121" s="444">
        <v>0</v>
      </c>
      <c r="J121" s="445">
        <f t="shared" si="3"/>
        <v>0</v>
      </c>
    </row>
    <row r="122" spans="1:10" x14ac:dyDescent="0.2">
      <c r="A122" s="442">
        <v>114</v>
      </c>
      <c r="B122" s="435" t="s">
        <v>365</v>
      </c>
      <c r="C122" s="436" t="s">
        <v>366</v>
      </c>
      <c r="D122" s="437" t="s">
        <v>140</v>
      </c>
      <c r="E122" s="443"/>
      <c r="F122" s="444"/>
      <c r="G122" s="445">
        <f t="shared" si="2"/>
        <v>0</v>
      </c>
      <c r="H122" s="446">
        <v>4.5900000000000003E-3</v>
      </c>
      <c r="I122" s="444">
        <v>27353.07</v>
      </c>
      <c r="J122" s="445">
        <f t="shared" si="3"/>
        <v>126</v>
      </c>
    </row>
    <row r="123" spans="1:10" x14ac:dyDescent="0.2">
      <c r="A123" s="434">
        <v>115</v>
      </c>
      <c r="B123" s="435" t="s">
        <v>367</v>
      </c>
      <c r="C123" s="436" t="s">
        <v>368</v>
      </c>
      <c r="D123" s="437" t="s">
        <v>195</v>
      </c>
      <c r="E123" s="443"/>
      <c r="F123" s="444"/>
      <c r="G123" s="445">
        <f t="shared" si="2"/>
        <v>0</v>
      </c>
      <c r="H123" s="446">
        <v>2.238</v>
      </c>
      <c r="I123" s="444">
        <v>66.14</v>
      </c>
      <c r="J123" s="445">
        <f t="shared" si="3"/>
        <v>148</v>
      </c>
    </row>
    <row r="124" spans="1:10" x14ac:dyDescent="0.2">
      <c r="A124" s="442">
        <v>116</v>
      </c>
      <c r="B124" s="435" t="s">
        <v>369</v>
      </c>
      <c r="C124" s="436" t="s">
        <v>370</v>
      </c>
      <c r="D124" s="437" t="s">
        <v>183</v>
      </c>
      <c r="E124" s="446">
        <v>350</v>
      </c>
      <c r="F124" s="444">
        <v>125</v>
      </c>
      <c r="G124" s="445">
        <f t="shared" si="2"/>
        <v>43750</v>
      </c>
      <c r="H124" s="446" t="s">
        <v>162</v>
      </c>
      <c r="I124" s="444">
        <v>0</v>
      </c>
      <c r="J124" s="445">
        <f t="shared" si="3"/>
        <v>0</v>
      </c>
    </row>
    <row r="125" spans="1:10" x14ac:dyDescent="0.2">
      <c r="A125" s="434">
        <v>117</v>
      </c>
      <c r="B125" s="435" t="s">
        <v>369</v>
      </c>
      <c r="C125" s="436" t="s">
        <v>371</v>
      </c>
      <c r="D125" s="437" t="s">
        <v>183</v>
      </c>
      <c r="E125" s="446">
        <v>350</v>
      </c>
      <c r="F125" s="444">
        <v>125</v>
      </c>
      <c r="G125" s="445">
        <f t="shared" si="2"/>
        <v>43750</v>
      </c>
      <c r="H125" s="446" t="s">
        <v>162</v>
      </c>
      <c r="I125" s="444">
        <v>0</v>
      </c>
      <c r="J125" s="445">
        <f t="shared" si="3"/>
        <v>0</v>
      </c>
    </row>
    <row r="126" spans="1:10" x14ac:dyDescent="0.2">
      <c r="A126" s="442">
        <v>118</v>
      </c>
      <c r="B126" s="435" t="s">
        <v>372</v>
      </c>
      <c r="C126" s="436" t="s">
        <v>373</v>
      </c>
      <c r="D126" s="437" t="s">
        <v>140</v>
      </c>
      <c r="E126" s="443"/>
      <c r="F126" s="444"/>
      <c r="G126" s="445">
        <f t="shared" si="2"/>
        <v>0</v>
      </c>
      <c r="H126" s="446">
        <v>1.278E-2</v>
      </c>
      <c r="I126" s="444">
        <v>92709.56</v>
      </c>
      <c r="J126" s="445">
        <f t="shared" si="3"/>
        <v>1185</v>
      </c>
    </row>
    <row r="127" spans="1:10" x14ac:dyDescent="0.2">
      <c r="A127" s="434">
        <v>119</v>
      </c>
      <c r="B127" s="435" t="s">
        <v>374</v>
      </c>
      <c r="C127" s="436" t="s">
        <v>375</v>
      </c>
      <c r="D127" s="437" t="s">
        <v>183</v>
      </c>
      <c r="E127" s="443"/>
      <c r="F127" s="444"/>
      <c r="G127" s="445">
        <f t="shared" si="2"/>
        <v>0</v>
      </c>
      <c r="H127" s="446">
        <v>0.8</v>
      </c>
      <c r="I127" s="444">
        <v>651</v>
      </c>
      <c r="J127" s="445">
        <f t="shared" si="3"/>
        <v>521</v>
      </c>
    </row>
    <row r="128" spans="1:10" x14ac:dyDescent="0.2">
      <c r="A128" s="442">
        <v>120</v>
      </c>
      <c r="B128" s="435" t="s">
        <v>376</v>
      </c>
      <c r="C128" s="436" t="s">
        <v>377</v>
      </c>
      <c r="D128" s="437" t="s">
        <v>140</v>
      </c>
      <c r="E128" s="443">
        <v>0.100104</v>
      </c>
      <c r="F128" s="444">
        <v>36000</v>
      </c>
      <c r="G128" s="445">
        <f t="shared" si="2"/>
        <v>3604</v>
      </c>
      <c r="H128" s="446" t="s">
        <v>162</v>
      </c>
      <c r="I128" s="444">
        <v>0</v>
      </c>
      <c r="J128" s="445">
        <f t="shared" si="3"/>
        <v>0</v>
      </c>
    </row>
    <row r="129" spans="1:10" x14ac:dyDescent="0.2">
      <c r="A129" s="434">
        <v>121</v>
      </c>
      <c r="B129" s="435" t="s">
        <v>378</v>
      </c>
      <c r="C129" s="436" t="s">
        <v>379</v>
      </c>
      <c r="D129" s="437" t="s">
        <v>140</v>
      </c>
      <c r="E129" s="443"/>
      <c r="F129" s="444"/>
      <c r="G129" s="445">
        <f t="shared" si="2"/>
        <v>0</v>
      </c>
      <c r="H129" s="446">
        <v>6.1199999999999996E-3</v>
      </c>
      <c r="I129" s="444">
        <v>33000</v>
      </c>
      <c r="J129" s="445">
        <f t="shared" si="3"/>
        <v>202</v>
      </c>
    </row>
    <row r="130" spans="1:10" x14ac:dyDescent="0.2">
      <c r="A130" s="442">
        <v>122</v>
      </c>
      <c r="B130" s="435" t="s">
        <v>380</v>
      </c>
      <c r="C130" s="436" t="s">
        <v>381</v>
      </c>
      <c r="D130" s="437" t="s">
        <v>140</v>
      </c>
      <c r="E130" s="443"/>
      <c r="F130" s="444"/>
      <c r="G130" s="445">
        <f t="shared" si="2"/>
        <v>0</v>
      </c>
      <c r="H130" s="446">
        <v>7.8539999999999999E-3</v>
      </c>
      <c r="I130" s="444">
        <v>30000</v>
      </c>
      <c r="J130" s="445">
        <f t="shared" si="3"/>
        <v>236</v>
      </c>
    </row>
    <row r="131" spans="1:10" x14ac:dyDescent="0.2">
      <c r="A131" s="434">
        <v>123</v>
      </c>
      <c r="B131" s="435" t="s">
        <v>382</v>
      </c>
      <c r="C131" s="436" t="s">
        <v>383</v>
      </c>
      <c r="D131" s="437" t="s">
        <v>140</v>
      </c>
      <c r="E131" s="443"/>
      <c r="F131" s="444"/>
      <c r="G131" s="445">
        <f t="shared" si="2"/>
        <v>0</v>
      </c>
      <c r="H131" s="446">
        <v>2.6519999999999998E-2</v>
      </c>
      <c r="I131" s="444">
        <v>32000</v>
      </c>
      <c r="J131" s="445">
        <f t="shared" si="3"/>
        <v>849</v>
      </c>
    </row>
    <row r="132" spans="1:10" x14ac:dyDescent="0.2">
      <c r="A132" s="442">
        <v>124</v>
      </c>
      <c r="B132" s="435" t="s">
        <v>384</v>
      </c>
      <c r="C132" s="436" t="s">
        <v>385</v>
      </c>
      <c r="D132" s="437" t="s">
        <v>140</v>
      </c>
      <c r="E132" s="443"/>
      <c r="F132" s="444"/>
      <c r="G132" s="445">
        <f t="shared" si="2"/>
        <v>0</v>
      </c>
      <c r="H132" s="446">
        <v>2.8559999999999999E-2</v>
      </c>
      <c r="I132" s="444">
        <v>36000</v>
      </c>
      <c r="J132" s="445">
        <f t="shared" si="3"/>
        <v>1028</v>
      </c>
    </row>
    <row r="133" spans="1:10" ht="49.5" x14ac:dyDescent="0.2">
      <c r="A133" s="434">
        <v>125</v>
      </c>
      <c r="B133" s="435" t="s">
        <v>386</v>
      </c>
      <c r="C133" s="436" t="s">
        <v>387</v>
      </c>
      <c r="D133" s="437" t="s">
        <v>298</v>
      </c>
      <c r="E133" s="443"/>
      <c r="F133" s="444"/>
      <c r="G133" s="445">
        <f t="shared" si="2"/>
        <v>0</v>
      </c>
      <c r="H133" s="446">
        <v>17</v>
      </c>
      <c r="I133" s="444">
        <v>2015</v>
      </c>
      <c r="J133" s="445">
        <f t="shared" si="3"/>
        <v>34255</v>
      </c>
    </row>
    <row r="134" spans="1:10" x14ac:dyDescent="0.2">
      <c r="A134" s="442">
        <v>126</v>
      </c>
      <c r="B134" s="435" t="s">
        <v>388</v>
      </c>
      <c r="C134" s="436" t="s">
        <v>389</v>
      </c>
      <c r="D134" s="437" t="s">
        <v>140</v>
      </c>
      <c r="E134" s="443"/>
      <c r="F134" s="444"/>
      <c r="G134" s="445">
        <f t="shared" si="2"/>
        <v>0</v>
      </c>
      <c r="H134" s="446">
        <v>2.9988000000000001E-2</v>
      </c>
      <c r="I134" s="444">
        <v>31500</v>
      </c>
      <c r="J134" s="445">
        <f t="shared" si="3"/>
        <v>945</v>
      </c>
    </row>
    <row r="135" spans="1:10" x14ac:dyDescent="0.2">
      <c r="A135" s="434">
        <v>127</v>
      </c>
      <c r="B135" s="435" t="s">
        <v>390</v>
      </c>
      <c r="C135" s="436" t="s">
        <v>391</v>
      </c>
      <c r="D135" s="437" t="s">
        <v>245</v>
      </c>
      <c r="E135" s="446">
        <v>3.06</v>
      </c>
      <c r="F135" s="444">
        <v>400</v>
      </c>
      <c r="G135" s="445">
        <f t="shared" si="2"/>
        <v>1224</v>
      </c>
      <c r="H135" s="446" t="s">
        <v>162</v>
      </c>
      <c r="I135" s="444">
        <v>0</v>
      </c>
      <c r="J135" s="445">
        <f t="shared" si="3"/>
        <v>0</v>
      </c>
    </row>
    <row r="136" spans="1:10" ht="33" x14ac:dyDescent="0.2">
      <c r="A136" s="442">
        <v>128</v>
      </c>
      <c r="B136" s="435" t="s">
        <v>392</v>
      </c>
      <c r="C136" s="436" t="s">
        <v>393</v>
      </c>
      <c r="D136" s="437" t="s">
        <v>245</v>
      </c>
      <c r="E136" s="443"/>
      <c r="F136" s="444"/>
      <c r="G136" s="445">
        <f t="shared" si="2"/>
        <v>0</v>
      </c>
      <c r="H136" s="446">
        <v>16.574999999999999</v>
      </c>
      <c r="I136" s="444">
        <v>400</v>
      </c>
      <c r="J136" s="445">
        <f t="shared" si="3"/>
        <v>6630</v>
      </c>
    </row>
    <row r="137" spans="1:10" x14ac:dyDescent="0.2">
      <c r="A137" s="434">
        <v>129</v>
      </c>
      <c r="B137" s="435" t="s">
        <v>394</v>
      </c>
      <c r="C137" s="436" t="s">
        <v>395</v>
      </c>
      <c r="D137" s="437" t="s">
        <v>245</v>
      </c>
      <c r="E137" s="443"/>
      <c r="F137" s="444"/>
      <c r="G137" s="445">
        <f t="shared" si="2"/>
        <v>0</v>
      </c>
      <c r="H137" s="443">
        <v>65.793000000000006</v>
      </c>
      <c r="I137" s="444">
        <v>560</v>
      </c>
      <c r="J137" s="445">
        <f t="shared" si="3"/>
        <v>36844</v>
      </c>
    </row>
    <row r="138" spans="1:10" x14ac:dyDescent="0.2">
      <c r="A138" s="442">
        <v>130</v>
      </c>
      <c r="B138" s="435" t="s">
        <v>396</v>
      </c>
      <c r="C138" s="436" t="s">
        <v>397</v>
      </c>
      <c r="D138" s="437" t="s">
        <v>245</v>
      </c>
      <c r="E138" s="443">
        <v>20.638000000000002</v>
      </c>
      <c r="F138" s="444">
        <v>700</v>
      </c>
      <c r="G138" s="445">
        <f t="shared" si="2"/>
        <v>14447</v>
      </c>
      <c r="H138" s="446" t="s">
        <v>162</v>
      </c>
      <c r="I138" s="444">
        <v>0</v>
      </c>
      <c r="J138" s="445">
        <f t="shared" si="3"/>
        <v>0</v>
      </c>
    </row>
    <row r="139" spans="1:10" ht="33" x14ac:dyDescent="0.2">
      <c r="A139" s="434">
        <v>131</v>
      </c>
      <c r="B139" s="435" t="s">
        <v>398</v>
      </c>
      <c r="C139" s="436" t="s">
        <v>399</v>
      </c>
      <c r="D139" s="437" t="s">
        <v>245</v>
      </c>
      <c r="E139" s="443">
        <v>12.12</v>
      </c>
      <c r="F139" s="444">
        <v>980</v>
      </c>
      <c r="G139" s="445">
        <f t="shared" si="2"/>
        <v>11878</v>
      </c>
      <c r="H139" s="446" t="s">
        <v>162</v>
      </c>
      <c r="I139" s="444">
        <v>0</v>
      </c>
      <c r="J139" s="445">
        <f t="shared" si="3"/>
        <v>0</v>
      </c>
    </row>
    <row r="140" spans="1:10" x14ac:dyDescent="0.2">
      <c r="A140" s="442">
        <v>132</v>
      </c>
      <c r="B140" s="435" t="s">
        <v>400</v>
      </c>
      <c r="C140" s="436" t="s">
        <v>401</v>
      </c>
      <c r="D140" s="437" t="s">
        <v>245</v>
      </c>
      <c r="E140" s="443">
        <v>3.06</v>
      </c>
      <c r="F140" s="444">
        <v>1450</v>
      </c>
      <c r="G140" s="445">
        <f t="shared" ref="G140:G202" si="4">E140*F140</f>
        <v>4437</v>
      </c>
      <c r="H140" s="446" t="s">
        <v>162</v>
      </c>
      <c r="I140" s="444">
        <v>0</v>
      </c>
      <c r="J140" s="445">
        <f t="shared" ref="J140:J202" si="5">H140*I140</f>
        <v>0</v>
      </c>
    </row>
    <row r="141" spans="1:10" ht="33" x14ac:dyDescent="0.2">
      <c r="A141" s="434">
        <v>133</v>
      </c>
      <c r="B141" s="435" t="s">
        <v>402</v>
      </c>
      <c r="C141" s="436" t="s">
        <v>403</v>
      </c>
      <c r="D141" s="437" t="s">
        <v>140</v>
      </c>
      <c r="E141" s="443"/>
      <c r="F141" s="444"/>
      <c r="G141" s="445">
        <f t="shared" si="4"/>
        <v>0</v>
      </c>
      <c r="H141" s="446">
        <v>1.2</v>
      </c>
      <c r="I141" s="444">
        <v>70656.570000000007</v>
      </c>
      <c r="J141" s="445">
        <f t="shared" si="5"/>
        <v>84788</v>
      </c>
    </row>
    <row r="142" spans="1:10" x14ac:dyDescent="0.2">
      <c r="A142" s="442">
        <v>134</v>
      </c>
      <c r="B142" s="435" t="s">
        <v>404</v>
      </c>
      <c r="C142" s="436" t="s">
        <v>405</v>
      </c>
      <c r="D142" s="437" t="s">
        <v>140</v>
      </c>
      <c r="E142" s="443"/>
      <c r="F142" s="444"/>
      <c r="G142" s="445">
        <f t="shared" si="4"/>
        <v>0</v>
      </c>
      <c r="H142" s="446">
        <v>2.3460000000000002E-2</v>
      </c>
      <c r="I142" s="444">
        <v>60000</v>
      </c>
      <c r="J142" s="445">
        <f t="shared" si="5"/>
        <v>1408</v>
      </c>
    </row>
    <row r="143" spans="1:10" ht="33" x14ac:dyDescent="0.2">
      <c r="A143" s="434">
        <v>135</v>
      </c>
      <c r="B143" s="435" t="s">
        <v>406</v>
      </c>
      <c r="C143" s="436" t="s">
        <v>407</v>
      </c>
      <c r="D143" s="437" t="s">
        <v>140</v>
      </c>
      <c r="E143" s="443"/>
      <c r="F143" s="444"/>
      <c r="G143" s="445">
        <f t="shared" si="4"/>
        <v>0</v>
      </c>
      <c r="H143" s="446">
        <v>1.5299999999999999E-3</v>
      </c>
      <c r="I143" s="444">
        <v>45000</v>
      </c>
      <c r="J143" s="445">
        <f t="shared" si="5"/>
        <v>69</v>
      </c>
    </row>
    <row r="144" spans="1:10" x14ac:dyDescent="0.2">
      <c r="A144" s="442">
        <v>136</v>
      </c>
      <c r="B144" s="435" t="s">
        <v>408</v>
      </c>
      <c r="C144" s="436" t="s">
        <v>409</v>
      </c>
      <c r="D144" s="437" t="s">
        <v>145</v>
      </c>
      <c r="E144" s="443"/>
      <c r="F144" s="444"/>
      <c r="G144" s="445">
        <f t="shared" si="4"/>
        <v>0</v>
      </c>
      <c r="H144" s="446">
        <v>0.72719999999999996</v>
      </c>
      <c r="I144" s="444">
        <v>2646.62</v>
      </c>
      <c r="J144" s="445">
        <f t="shared" si="5"/>
        <v>1925</v>
      </c>
    </row>
    <row r="145" spans="1:10" x14ac:dyDescent="0.2">
      <c r="A145" s="434">
        <v>137</v>
      </c>
      <c r="B145" s="435" t="s">
        <v>410</v>
      </c>
      <c r="C145" s="436" t="s">
        <v>411</v>
      </c>
      <c r="D145" s="437" t="s">
        <v>145</v>
      </c>
      <c r="E145" s="443"/>
      <c r="F145" s="444"/>
      <c r="G145" s="445">
        <f t="shared" si="4"/>
        <v>0</v>
      </c>
      <c r="H145" s="446">
        <v>421</v>
      </c>
      <c r="I145" s="444">
        <v>174</v>
      </c>
      <c r="J145" s="445">
        <f t="shared" si="5"/>
        <v>73254</v>
      </c>
    </row>
    <row r="146" spans="1:10" x14ac:dyDescent="0.2">
      <c r="A146" s="442">
        <v>138</v>
      </c>
      <c r="B146" s="435" t="s">
        <v>412</v>
      </c>
      <c r="C146" s="436" t="s">
        <v>413</v>
      </c>
      <c r="D146" s="437" t="s">
        <v>195</v>
      </c>
      <c r="E146" s="443"/>
      <c r="F146" s="444"/>
      <c r="G146" s="445">
        <f t="shared" si="4"/>
        <v>0</v>
      </c>
      <c r="H146" s="446">
        <v>1.62</v>
      </c>
      <c r="I146" s="444">
        <v>314.05</v>
      </c>
      <c r="J146" s="445">
        <f t="shared" si="5"/>
        <v>509</v>
      </c>
    </row>
    <row r="147" spans="1:10" ht="33" x14ac:dyDescent="0.2">
      <c r="A147" s="434">
        <v>139</v>
      </c>
      <c r="B147" s="435" t="s">
        <v>414</v>
      </c>
      <c r="C147" s="436" t="s">
        <v>415</v>
      </c>
      <c r="D147" s="437" t="s">
        <v>293</v>
      </c>
      <c r="E147" s="443"/>
      <c r="F147" s="444"/>
      <c r="G147" s="445">
        <f t="shared" si="4"/>
        <v>0</v>
      </c>
      <c r="H147" s="446">
        <v>5.0000000000000001E-4</v>
      </c>
      <c r="I147" s="444">
        <v>52222</v>
      </c>
      <c r="J147" s="445">
        <f t="shared" si="5"/>
        <v>26</v>
      </c>
    </row>
    <row r="148" spans="1:10" x14ac:dyDescent="0.2">
      <c r="A148" s="442">
        <v>140</v>
      </c>
      <c r="B148" s="435" t="s">
        <v>416</v>
      </c>
      <c r="C148" s="436" t="s">
        <v>417</v>
      </c>
      <c r="D148" s="437" t="s">
        <v>298</v>
      </c>
      <c r="E148" s="443">
        <v>2</v>
      </c>
      <c r="F148" s="444">
        <v>2000</v>
      </c>
      <c r="G148" s="445">
        <f t="shared" si="4"/>
        <v>4000</v>
      </c>
      <c r="H148" s="446" t="s">
        <v>162</v>
      </c>
      <c r="I148" s="444">
        <v>0</v>
      </c>
      <c r="J148" s="445">
        <f t="shared" si="5"/>
        <v>0</v>
      </c>
    </row>
    <row r="149" spans="1:10" x14ac:dyDescent="0.2">
      <c r="A149" s="434">
        <v>141</v>
      </c>
      <c r="B149" s="435" t="s">
        <v>418</v>
      </c>
      <c r="C149" s="436" t="s">
        <v>419</v>
      </c>
      <c r="D149" s="437" t="s">
        <v>298</v>
      </c>
      <c r="E149" s="443"/>
      <c r="F149" s="444"/>
      <c r="G149" s="445">
        <f t="shared" si="4"/>
        <v>0</v>
      </c>
      <c r="H149" s="443">
        <v>1</v>
      </c>
      <c r="I149" s="444">
        <v>5500</v>
      </c>
      <c r="J149" s="445">
        <f t="shared" si="5"/>
        <v>5500</v>
      </c>
    </row>
    <row r="150" spans="1:10" x14ac:dyDescent="0.2">
      <c r="A150" s="442">
        <v>142</v>
      </c>
      <c r="B150" s="435" t="s">
        <v>420</v>
      </c>
      <c r="C150" s="436" t="s">
        <v>421</v>
      </c>
      <c r="D150" s="437" t="s">
        <v>298</v>
      </c>
      <c r="E150" s="443"/>
      <c r="F150" s="444"/>
      <c r="G150" s="445">
        <f t="shared" si="4"/>
        <v>0</v>
      </c>
      <c r="H150" s="446">
        <v>1</v>
      </c>
      <c r="I150" s="444">
        <v>4000</v>
      </c>
      <c r="J150" s="445">
        <f t="shared" si="5"/>
        <v>4000</v>
      </c>
    </row>
    <row r="151" spans="1:10" x14ac:dyDescent="0.2">
      <c r="A151" s="434">
        <v>143</v>
      </c>
      <c r="B151" s="435" t="s">
        <v>422</v>
      </c>
      <c r="C151" s="436" t="s">
        <v>423</v>
      </c>
      <c r="D151" s="437" t="s">
        <v>298</v>
      </c>
      <c r="E151" s="446">
        <v>1</v>
      </c>
      <c r="F151" s="444">
        <v>2000</v>
      </c>
      <c r="G151" s="445">
        <f t="shared" si="4"/>
        <v>2000</v>
      </c>
      <c r="H151" s="446" t="s">
        <v>162</v>
      </c>
      <c r="I151" s="444">
        <v>0</v>
      </c>
      <c r="J151" s="445">
        <f t="shared" si="5"/>
        <v>0</v>
      </c>
    </row>
    <row r="152" spans="1:10" ht="33.75" thickBot="1" x14ac:dyDescent="0.25">
      <c r="A152" s="442">
        <v>144</v>
      </c>
      <c r="B152" s="435" t="s">
        <v>424</v>
      </c>
      <c r="C152" s="436" t="s">
        <v>425</v>
      </c>
      <c r="D152" s="437" t="s">
        <v>183</v>
      </c>
      <c r="E152" s="449">
        <v>350</v>
      </c>
      <c r="F152" s="450">
        <v>125</v>
      </c>
      <c r="G152" s="451">
        <f t="shared" si="4"/>
        <v>43750</v>
      </c>
      <c r="H152" s="446" t="s">
        <v>162</v>
      </c>
      <c r="I152" s="444">
        <v>0</v>
      </c>
      <c r="J152" s="445">
        <f t="shared" si="5"/>
        <v>0</v>
      </c>
    </row>
    <row r="153" spans="1:10" ht="17.25" thickBot="1" x14ac:dyDescent="0.25">
      <c r="A153" s="452"/>
      <c r="B153" s="453"/>
      <c r="C153" s="453"/>
      <c r="D153" s="453"/>
      <c r="E153" s="454" t="s">
        <v>426</v>
      </c>
      <c r="F153" s="455"/>
      <c r="G153" s="456">
        <f>SUM(G10:G152)</f>
        <v>6505062</v>
      </c>
      <c r="H153" s="457" t="s">
        <v>426</v>
      </c>
      <c r="I153" s="457"/>
      <c r="J153" s="456">
        <f>SUM(J10:J152)</f>
        <v>2585879</v>
      </c>
    </row>
    <row r="154" spans="1:10" ht="17.25" thickBot="1" x14ac:dyDescent="0.25">
      <c r="A154" s="458" t="s">
        <v>427</v>
      </c>
      <c r="B154" s="459"/>
      <c r="C154" s="459"/>
      <c r="D154" s="460"/>
      <c r="E154" s="461">
        <f>G153+J153</f>
        <v>9090941</v>
      </c>
      <c r="F154" s="462"/>
      <c r="G154" s="462"/>
      <c r="H154" s="462"/>
      <c r="I154" s="462"/>
      <c r="J154" s="463"/>
    </row>
    <row r="155" spans="1:10" x14ac:dyDescent="0.2">
      <c r="A155" s="464"/>
      <c r="B155" s="404"/>
      <c r="C155" s="399"/>
      <c r="D155" s="399"/>
      <c r="E155" s="399"/>
      <c r="F155" s="399"/>
      <c r="G155" s="399"/>
      <c r="H155" s="399"/>
      <c r="I155" s="401"/>
    </row>
    <row r="156" spans="1:10" x14ac:dyDescent="0.2">
      <c r="A156" s="464"/>
      <c r="B156" s="404"/>
      <c r="C156" s="399"/>
      <c r="D156" s="399"/>
      <c r="E156" s="399"/>
      <c r="F156" s="399"/>
      <c r="G156" s="399"/>
      <c r="H156" s="399"/>
      <c r="I156" s="401"/>
    </row>
    <row r="157" spans="1:10" x14ac:dyDescent="0.2">
      <c r="A157" s="464"/>
      <c r="B157" s="404"/>
      <c r="C157" s="399"/>
      <c r="D157" s="399"/>
      <c r="E157" s="399"/>
      <c r="F157" s="399"/>
      <c r="G157" s="399"/>
      <c r="H157" s="399"/>
      <c r="I157" s="401"/>
    </row>
    <row r="158" spans="1:10" x14ac:dyDescent="0.2">
      <c r="A158" s="464"/>
      <c r="B158" s="404"/>
      <c r="C158" s="399"/>
      <c r="D158" s="399"/>
      <c r="E158" s="399"/>
      <c r="F158" s="399"/>
      <c r="G158" s="399"/>
      <c r="H158" s="399"/>
      <c r="I158" s="401"/>
    </row>
    <row r="159" spans="1:10" x14ac:dyDescent="0.2">
      <c r="A159" s="464"/>
      <c r="B159" s="404"/>
      <c r="C159" s="465"/>
      <c r="D159" s="464"/>
      <c r="E159" s="466"/>
      <c r="F159" s="467"/>
      <c r="G159" s="467"/>
      <c r="H159" s="403"/>
    </row>
    <row r="160" spans="1:10" x14ac:dyDescent="0.2">
      <c r="A160" s="464"/>
      <c r="B160" s="404"/>
      <c r="C160" s="468" t="s">
        <v>428</v>
      </c>
      <c r="D160" s="469"/>
      <c r="E160" s="469"/>
      <c r="F160" s="470"/>
      <c r="G160" s="470"/>
      <c r="H160" s="471" t="s">
        <v>429</v>
      </c>
    </row>
    <row r="161" spans="1:8" x14ac:dyDescent="0.2">
      <c r="A161" s="403"/>
      <c r="B161" s="404"/>
      <c r="C161" s="472"/>
      <c r="D161" s="399"/>
      <c r="E161" s="399"/>
      <c r="F161" s="467"/>
      <c r="G161" s="467"/>
      <c r="H161" s="473"/>
    </row>
    <row r="162" spans="1:8" x14ac:dyDescent="0.2">
      <c r="A162" s="403"/>
      <c r="B162" s="404"/>
      <c r="C162" s="472"/>
      <c r="D162" s="399"/>
      <c r="E162" s="399"/>
      <c r="F162" s="467"/>
      <c r="G162" s="467"/>
      <c r="H162" s="473"/>
    </row>
    <row r="163" spans="1:8" x14ac:dyDescent="0.2">
      <c r="A163" s="403"/>
      <c r="B163" s="404"/>
      <c r="C163" s="468" t="s">
        <v>430</v>
      </c>
      <c r="D163" s="469"/>
      <c r="E163" s="469"/>
      <c r="F163" s="470"/>
      <c r="G163" s="470"/>
      <c r="H163" s="471" t="s">
        <v>431</v>
      </c>
    </row>
    <row r="164" spans="1:8" x14ac:dyDescent="0.2">
      <c r="A164" s="403"/>
      <c r="B164" s="404"/>
      <c r="C164" s="472"/>
      <c r="D164" s="399"/>
      <c r="E164" s="399"/>
      <c r="F164" s="467"/>
      <c r="G164" s="467"/>
      <c r="H164" s="473"/>
    </row>
    <row r="165" spans="1:8" x14ac:dyDescent="0.2">
      <c r="A165" s="403"/>
      <c r="B165" s="404"/>
      <c r="C165" s="472"/>
      <c r="D165" s="399"/>
      <c r="E165" s="399"/>
      <c r="F165" s="467"/>
      <c r="G165" s="467"/>
      <c r="H165" s="473"/>
    </row>
    <row r="166" spans="1:8" x14ac:dyDescent="0.2">
      <c r="A166" s="403"/>
      <c r="B166" s="404"/>
      <c r="C166" s="468" t="s">
        <v>432</v>
      </c>
      <c r="D166" s="469"/>
      <c r="E166" s="469"/>
      <c r="F166" s="470"/>
      <c r="G166" s="470"/>
      <c r="H166" s="471" t="s">
        <v>433</v>
      </c>
    </row>
    <row r="167" spans="1:8" x14ac:dyDescent="0.2">
      <c r="A167" s="403"/>
      <c r="B167" s="404"/>
      <c r="C167" s="472"/>
      <c r="D167" s="399"/>
      <c r="E167" s="399"/>
      <c r="F167" s="467"/>
      <c r="G167" s="467"/>
      <c r="H167" s="473"/>
    </row>
    <row r="168" spans="1:8" x14ac:dyDescent="0.2">
      <c r="A168" s="403"/>
      <c r="B168" s="404"/>
      <c r="C168" s="472"/>
      <c r="D168" s="399"/>
      <c r="E168" s="399"/>
      <c r="F168" s="467"/>
      <c r="G168" s="467"/>
      <c r="H168" s="473"/>
    </row>
    <row r="169" spans="1:8" x14ac:dyDescent="0.2">
      <c r="A169" s="403"/>
      <c r="B169" s="404"/>
      <c r="C169" s="468" t="s">
        <v>434</v>
      </c>
      <c r="D169" s="469"/>
      <c r="E169" s="469"/>
      <c r="F169" s="470"/>
      <c r="G169" s="470"/>
      <c r="H169" s="471" t="s">
        <v>435</v>
      </c>
    </row>
    <row r="170" spans="1:8" x14ac:dyDescent="0.2">
      <c r="A170" s="403"/>
      <c r="B170" s="404"/>
      <c r="C170" s="472"/>
      <c r="D170" s="399"/>
      <c r="E170" s="399"/>
      <c r="F170" s="467"/>
      <c r="G170" s="467"/>
      <c r="H170" s="473"/>
    </row>
    <row r="171" spans="1:8" x14ac:dyDescent="0.2">
      <c r="A171" s="403"/>
      <c r="B171" s="404"/>
      <c r="C171" s="472"/>
      <c r="D171" s="399"/>
      <c r="E171" s="399"/>
      <c r="F171" s="467"/>
      <c r="G171" s="467"/>
      <c r="H171" s="473"/>
    </row>
    <row r="172" spans="1:8" x14ac:dyDescent="0.2">
      <c r="A172" s="403"/>
      <c r="B172" s="404"/>
      <c r="C172" s="468" t="s">
        <v>436</v>
      </c>
      <c r="D172" s="469"/>
      <c r="E172" s="469"/>
      <c r="F172" s="470"/>
      <c r="G172" s="470"/>
      <c r="H172" s="471" t="s">
        <v>437</v>
      </c>
    </row>
    <row r="173" spans="1:8" x14ac:dyDescent="0.2">
      <c r="A173" s="403"/>
      <c r="B173" s="404"/>
    </row>
  </sheetData>
  <autoFilter ref="A10:J154"/>
  <mergeCells count="12">
    <mergeCell ref="A153:D153"/>
    <mergeCell ref="H153:I153"/>
    <mergeCell ref="A154:D154"/>
    <mergeCell ref="E154:J154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1"/>
  <sheetViews>
    <sheetView showGridLines="0" view="pageBreakPreview" zoomScale="75" zoomScaleNormal="100" zoomScaleSheetLayoutView="75" workbookViewId="0">
      <selection activeCell="W31" sqref="W31"/>
    </sheetView>
  </sheetViews>
  <sheetFormatPr defaultRowHeight="16.5" x14ac:dyDescent="0.2"/>
  <cols>
    <col min="1" max="1" width="8.5703125" style="399" bestFit="1" customWidth="1"/>
    <col min="2" max="2" width="21.42578125" style="399" customWidth="1"/>
    <col min="3" max="3" width="73.85546875" style="401" customWidth="1"/>
    <col min="4" max="4" width="9.5703125" style="402" customWidth="1"/>
    <col min="5" max="5" width="11.85546875" style="403" customWidth="1"/>
    <col min="6" max="6" width="11.5703125" style="404" customWidth="1"/>
    <col min="7" max="7" width="14.7109375" style="404" customWidth="1"/>
    <col min="8" max="8" width="10.85546875" style="405" customWidth="1"/>
    <col min="9" max="9" width="11.28515625" style="399" customWidth="1"/>
    <col min="10" max="10" width="14" style="399" customWidth="1"/>
    <col min="11" max="16384" width="9.140625" style="447"/>
  </cols>
  <sheetData>
    <row r="1" spans="1:10" x14ac:dyDescent="0.2">
      <c r="B1" s="400"/>
      <c r="J1" s="406"/>
    </row>
    <row r="2" spans="1:10" x14ac:dyDescent="0.2">
      <c r="A2" s="408" t="s">
        <v>438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x14ac:dyDescent="0.2">
      <c r="B3" s="409" t="s">
        <v>16</v>
      </c>
      <c r="C3" s="474" t="str">
        <f>'Приложение №3 к форме 8.3'!C3</f>
        <v>Обустройство Южно-Аганского месторождения нефти. Куст скважин №10.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tr">
        <f>'Приложение №3 к форме 8.3'!C4</f>
        <v>Нефтегазопровод т.вр.к. 12 - т.вр.к. 11.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7.25" thickBot="1" x14ac:dyDescent="0.25">
      <c r="A6" s="475" t="s">
        <v>439</v>
      </c>
      <c r="B6" s="476"/>
      <c r="C6" s="476"/>
      <c r="D6" s="476"/>
      <c r="E6" s="476"/>
      <c r="F6" s="476"/>
      <c r="G6" s="476"/>
      <c r="H6" s="476"/>
      <c r="I6" s="476"/>
      <c r="J6" s="477"/>
    </row>
    <row r="7" spans="1:10" ht="17.25" thickBot="1" x14ac:dyDescent="0.25">
      <c r="A7" s="413" t="s">
        <v>0</v>
      </c>
      <c r="B7" s="414" t="s">
        <v>129</v>
      </c>
      <c r="C7" s="414" t="s">
        <v>440</v>
      </c>
      <c r="D7" s="415" t="s">
        <v>131</v>
      </c>
      <c r="E7" s="478" t="s">
        <v>132</v>
      </c>
      <c r="F7" s="479"/>
      <c r="G7" s="479"/>
      <c r="H7" s="479"/>
      <c r="I7" s="479"/>
      <c r="J7" s="480"/>
    </row>
    <row r="8" spans="1:10" x14ac:dyDescent="0.2">
      <c r="A8" s="418"/>
      <c r="B8" s="419"/>
      <c r="C8" s="419"/>
      <c r="D8" s="420"/>
      <c r="E8" s="416" t="s">
        <v>133</v>
      </c>
      <c r="F8" s="414"/>
      <c r="G8" s="417"/>
      <c r="H8" s="416" t="s">
        <v>134</v>
      </c>
      <c r="I8" s="414"/>
      <c r="J8" s="417"/>
    </row>
    <row r="9" spans="1:10" ht="33.75" thickBot="1" x14ac:dyDescent="0.25">
      <c r="A9" s="481"/>
      <c r="B9" s="482"/>
      <c r="C9" s="482"/>
      <c r="D9" s="483"/>
      <c r="E9" s="484" t="s">
        <v>135</v>
      </c>
      <c r="F9" s="485" t="s">
        <v>136</v>
      </c>
      <c r="G9" s="486" t="s">
        <v>18</v>
      </c>
      <c r="H9" s="484" t="s">
        <v>135</v>
      </c>
      <c r="I9" s="485" t="s">
        <v>137</v>
      </c>
      <c r="J9" s="486" t="s">
        <v>18</v>
      </c>
    </row>
    <row r="10" spans="1:10" ht="17.25" thickBot="1" x14ac:dyDescent="0.25">
      <c r="A10" s="434">
        <v>1</v>
      </c>
      <c r="B10" s="487" t="s">
        <v>441</v>
      </c>
      <c r="C10" s="488" t="s">
        <v>442</v>
      </c>
      <c r="D10" s="489" t="s">
        <v>232</v>
      </c>
      <c r="E10" s="490">
        <v>1</v>
      </c>
      <c r="F10" s="491"/>
      <c r="G10" s="492">
        <f>E10*F10</f>
        <v>0</v>
      </c>
      <c r="H10" s="493">
        <v>0</v>
      </c>
      <c r="I10" s="494">
        <v>0</v>
      </c>
      <c r="J10" s="495">
        <f>H10*I10</f>
        <v>0</v>
      </c>
    </row>
    <row r="11" spans="1:10" ht="17.25" thickBot="1" x14ac:dyDescent="0.25">
      <c r="A11" s="429"/>
      <c r="B11" s="496" t="s">
        <v>443</v>
      </c>
      <c r="C11" s="497"/>
      <c r="D11" s="498"/>
      <c r="E11" s="499" t="s">
        <v>426</v>
      </c>
      <c r="F11" s="500"/>
      <c r="G11" s="501">
        <f>SUM(G10:G10)</f>
        <v>0</v>
      </c>
      <c r="H11" s="502" t="s">
        <v>426</v>
      </c>
      <c r="I11" s="503"/>
      <c r="J11" s="501">
        <f>SUM(J10:J10)</f>
        <v>0</v>
      </c>
    </row>
    <row r="12" spans="1:10" ht="17.25" thickBot="1" x14ac:dyDescent="0.25">
      <c r="A12" s="458" t="s">
        <v>444</v>
      </c>
      <c r="B12" s="459"/>
      <c r="C12" s="459"/>
      <c r="D12" s="460"/>
      <c r="E12" s="461">
        <f>G11+J11</f>
        <v>0</v>
      </c>
      <c r="F12" s="462"/>
      <c r="G12" s="462"/>
      <c r="H12" s="462"/>
      <c r="I12" s="462"/>
      <c r="J12" s="463"/>
    </row>
    <row r="13" spans="1:10" x14ac:dyDescent="0.2">
      <c r="A13" s="464"/>
      <c r="B13" s="404"/>
      <c r="C13" s="399"/>
      <c r="D13" s="399"/>
      <c r="E13" s="399"/>
      <c r="F13" s="399"/>
      <c r="G13" s="399"/>
      <c r="H13" s="399"/>
      <c r="I13" s="401"/>
    </row>
    <row r="14" spans="1:10" x14ac:dyDescent="0.2">
      <c r="A14" s="464"/>
      <c r="B14" s="404"/>
      <c r="C14" s="399"/>
      <c r="D14" s="399"/>
      <c r="E14" s="399"/>
      <c r="F14" s="399"/>
      <c r="G14" s="399"/>
      <c r="H14" s="399"/>
      <c r="I14" s="401"/>
    </row>
    <row r="15" spans="1:10" x14ac:dyDescent="0.2">
      <c r="A15" s="464"/>
      <c r="B15" s="404"/>
      <c r="C15" s="399"/>
      <c r="D15" s="399"/>
      <c r="E15" s="399"/>
      <c r="F15" s="399"/>
      <c r="G15" s="399"/>
      <c r="H15" s="399"/>
      <c r="I15" s="401"/>
    </row>
    <row r="16" spans="1:10" x14ac:dyDescent="0.2">
      <c r="A16" s="464"/>
      <c r="B16" s="404"/>
      <c r="C16" s="399"/>
      <c r="D16" s="399"/>
      <c r="E16" s="399"/>
      <c r="F16" s="399"/>
      <c r="G16" s="399"/>
      <c r="H16" s="399"/>
      <c r="I16" s="401"/>
    </row>
    <row r="17" spans="1:8" x14ac:dyDescent="0.2">
      <c r="A17" s="464"/>
      <c r="B17" s="404"/>
      <c r="C17" s="465"/>
      <c r="D17" s="464"/>
      <c r="E17" s="466"/>
      <c r="F17" s="467"/>
      <c r="G17" s="467"/>
      <c r="H17" s="403"/>
    </row>
    <row r="18" spans="1:8" x14ac:dyDescent="0.2">
      <c r="A18" s="464"/>
      <c r="B18" s="404"/>
      <c r="C18" s="468" t="s">
        <v>428</v>
      </c>
      <c r="D18" s="469"/>
      <c r="E18" s="469"/>
      <c r="F18" s="470"/>
      <c r="G18" s="470"/>
      <c r="H18" s="471" t="s">
        <v>429</v>
      </c>
    </row>
    <row r="19" spans="1:8" x14ac:dyDescent="0.2">
      <c r="A19" s="403"/>
      <c r="B19" s="404"/>
      <c r="C19" s="472"/>
      <c r="D19" s="399"/>
      <c r="E19" s="399"/>
      <c r="F19" s="467"/>
      <c r="G19" s="467"/>
      <c r="H19" s="473"/>
    </row>
    <row r="20" spans="1:8" x14ac:dyDescent="0.2">
      <c r="A20" s="403"/>
      <c r="B20" s="404"/>
      <c r="C20" s="472"/>
      <c r="D20" s="399"/>
      <c r="E20" s="399"/>
      <c r="F20" s="467"/>
      <c r="G20" s="467"/>
      <c r="H20" s="473"/>
    </row>
    <row r="21" spans="1:8" x14ac:dyDescent="0.2">
      <c r="A21" s="403"/>
      <c r="B21" s="404"/>
      <c r="C21" s="468" t="s">
        <v>430</v>
      </c>
      <c r="D21" s="469"/>
      <c r="E21" s="469"/>
      <c r="F21" s="470"/>
      <c r="G21" s="470"/>
      <c r="H21" s="471" t="s">
        <v>431</v>
      </c>
    </row>
    <row r="22" spans="1:8" s="399" customFormat="1" x14ac:dyDescent="0.2">
      <c r="A22" s="403"/>
      <c r="B22" s="404"/>
      <c r="C22" s="472"/>
      <c r="F22" s="467"/>
      <c r="G22" s="467"/>
      <c r="H22" s="473"/>
    </row>
    <row r="23" spans="1:8" s="399" customFormat="1" x14ac:dyDescent="0.2">
      <c r="A23" s="403"/>
      <c r="B23" s="404"/>
      <c r="C23" s="472"/>
      <c r="F23" s="467"/>
      <c r="G23" s="467"/>
      <c r="H23" s="473"/>
    </row>
    <row r="24" spans="1:8" s="399" customFormat="1" x14ac:dyDescent="0.2">
      <c r="A24" s="403"/>
      <c r="B24" s="404"/>
      <c r="C24" s="468" t="s">
        <v>432</v>
      </c>
      <c r="D24" s="469"/>
      <c r="E24" s="469"/>
      <c r="F24" s="470"/>
      <c r="G24" s="470"/>
      <c r="H24" s="471" t="s">
        <v>433</v>
      </c>
    </row>
    <row r="25" spans="1:8" s="399" customFormat="1" x14ac:dyDescent="0.2">
      <c r="A25" s="403"/>
      <c r="B25" s="404"/>
      <c r="C25" s="472"/>
      <c r="F25" s="467"/>
      <c r="G25" s="467"/>
      <c r="H25" s="473"/>
    </row>
    <row r="26" spans="1:8" s="399" customFormat="1" x14ac:dyDescent="0.2">
      <c r="A26" s="403"/>
      <c r="B26" s="404"/>
      <c r="C26" s="472"/>
      <c r="F26" s="467"/>
      <c r="G26" s="467"/>
      <c r="H26" s="473"/>
    </row>
    <row r="27" spans="1:8" s="399" customFormat="1" x14ac:dyDescent="0.2">
      <c r="A27" s="403"/>
      <c r="B27" s="404"/>
      <c r="C27" s="468" t="s">
        <v>434</v>
      </c>
      <c r="D27" s="469"/>
      <c r="E27" s="469"/>
      <c r="F27" s="470"/>
      <c r="G27" s="470"/>
      <c r="H27" s="471" t="s">
        <v>435</v>
      </c>
    </row>
    <row r="28" spans="1:8" s="399" customFormat="1" x14ac:dyDescent="0.2">
      <c r="A28" s="403"/>
      <c r="B28" s="404"/>
      <c r="C28" s="472"/>
      <c r="F28" s="467"/>
      <c r="G28" s="467"/>
      <c r="H28" s="473"/>
    </row>
    <row r="29" spans="1:8" s="399" customFormat="1" x14ac:dyDescent="0.2">
      <c r="A29" s="403"/>
      <c r="B29" s="404"/>
      <c r="C29" s="472"/>
      <c r="F29" s="467"/>
      <c r="G29" s="467"/>
      <c r="H29" s="473"/>
    </row>
    <row r="30" spans="1:8" s="399" customFormat="1" x14ac:dyDescent="0.2">
      <c r="A30" s="403"/>
      <c r="B30" s="404"/>
      <c r="C30" s="468" t="s">
        <v>445</v>
      </c>
      <c r="D30" s="469"/>
      <c r="E30" s="469"/>
      <c r="F30" s="470"/>
      <c r="G30" s="470"/>
      <c r="H30" s="471" t="s">
        <v>437</v>
      </c>
    </row>
    <row r="31" spans="1:8" s="399" customFormat="1" x14ac:dyDescent="0.2">
      <c r="A31" s="403"/>
      <c r="B31" s="404"/>
      <c r="C31" s="401"/>
      <c r="D31" s="402"/>
      <c r="E31" s="403"/>
      <c r="F31" s="404"/>
      <c r="G31" s="404"/>
      <c r="H31" s="405"/>
    </row>
  </sheetData>
  <mergeCells count="12">
    <mergeCell ref="H11:I11"/>
    <mergeCell ref="A12:D12"/>
    <mergeCell ref="E12:J12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8.3</vt:lpstr>
      <vt:lpstr>Приложение №1 к форме 8.3</vt:lpstr>
      <vt:lpstr>Приложение №2 к Форме 8.3</vt:lpstr>
      <vt:lpstr>Приложение №3 к форме 8.3</vt:lpstr>
      <vt:lpstr>Оборудование</vt:lpstr>
      <vt:lpstr>'Приложение №2 к Форме 8.3'!Заголовки_для_печати</vt:lpstr>
      <vt:lpstr>Оборудование!Область_печати</vt:lpstr>
      <vt:lpstr>'Приложение №1 к форме 8.3'!Область_печати</vt:lpstr>
      <vt:lpstr>'Приложение №2 к Форме 8.3'!Область_печати</vt:lpstr>
      <vt:lpstr>'Приложение №3 к форме 8.3'!Область_печати</vt:lpstr>
      <vt:lpstr>'Форма 8.3'!Область_печати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2015-11-27T05:12:38Z</cp:lastPrinted>
  <dcterms:created xsi:type="dcterms:W3CDTF">2014-07-13T09:38:46Z</dcterms:created>
  <dcterms:modified xsi:type="dcterms:W3CDTF">2015-12-04T03:19:38Z</dcterms:modified>
</cp:coreProperties>
</file>