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3"/>
  </bookViews>
  <sheets>
    <sheet name="Форма 8.2" sheetId="30" r:id="rId1"/>
    <sheet name="Приложение №1 к форме 8.2" sheetId="28" r:id="rId2"/>
    <sheet name="Приложение №2 к Форме 8.2" sheetId="29" r:id="rId3"/>
    <sheet name="Приложение №3 к форме 8.2" sheetId="31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8.2'!$A$10:$J$146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8.2'!$A$1:$M$26</definedName>
    <definedName name="_xlnm.Print_Area" localSheetId="3">'Приложение №3 к форме 8.2'!$A$1:$J$162</definedName>
    <definedName name="_xlnm.Print_Area" localSheetId="0">'Форма 8.2'!$A$1:$Y$67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45" i="31" l="1"/>
  <c r="G145" i="31"/>
  <c r="E146" i="31" s="1"/>
  <c r="J144" i="31"/>
  <c r="G144" i="31"/>
  <c r="J143" i="31"/>
  <c r="G143" i="31"/>
  <c r="J142" i="31"/>
  <c r="G142" i="31"/>
  <c r="J141" i="31"/>
  <c r="G141" i="31"/>
  <c r="J140" i="31"/>
  <c r="G140" i="31"/>
  <c r="J139" i="31"/>
  <c r="G139" i="31"/>
  <c r="J138" i="31"/>
  <c r="G138" i="31"/>
  <c r="J137" i="31"/>
  <c r="G137" i="31"/>
  <c r="J136" i="31"/>
  <c r="G136" i="31"/>
  <c r="J135" i="31"/>
  <c r="G135" i="31"/>
  <c r="J134" i="31"/>
  <c r="G134" i="31"/>
  <c r="J133" i="31"/>
  <c r="G133" i="31"/>
  <c r="J132" i="31"/>
  <c r="G132" i="31"/>
  <c r="J131" i="31"/>
  <c r="G131" i="31"/>
  <c r="J130" i="31"/>
  <c r="G130" i="31"/>
  <c r="J129" i="31"/>
  <c r="G129" i="31"/>
  <c r="J128" i="31"/>
  <c r="G128" i="31"/>
  <c r="J127" i="31"/>
  <c r="G127" i="31"/>
  <c r="J126" i="31"/>
  <c r="G126" i="31"/>
  <c r="J125" i="31"/>
  <c r="G125" i="31"/>
  <c r="J124" i="31"/>
  <c r="G124" i="31"/>
  <c r="J123" i="31"/>
  <c r="G123" i="31"/>
  <c r="J122" i="31"/>
  <c r="G122" i="31"/>
  <c r="J121" i="31"/>
  <c r="G121" i="31"/>
  <c r="J120" i="31"/>
  <c r="G120" i="31"/>
  <c r="J119" i="31"/>
  <c r="G119" i="31"/>
  <c r="J118" i="31"/>
  <c r="G118" i="31"/>
  <c r="J117" i="31"/>
  <c r="G117" i="31"/>
  <c r="J116" i="31"/>
  <c r="G116" i="31"/>
  <c r="J115" i="31"/>
  <c r="G115" i="31"/>
  <c r="J114" i="31"/>
  <c r="G114" i="31"/>
  <c r="J113" i="31"/>
  <c r="G113" i="31"/>
  <c r="J112" i="31"/>
  <c r="G112" i="31"/>
  <c r="J111" i="31"/>
  <c r="G111" i="31"/>
  <c r="J110" i="31"/>
  <c r="G110" i="31"/>
  <c r="J109" i="31"/>
  <c r="G109" i="31"/>
  <c r="J108" i="31"/>
  <c r="G108" i="31"/>
  <c r="J107" i="31"/>
  <c r="G107" i="31"/>
  <c r="J106" i="31"/>
  <c r="G106" i="31"/>
  <c r="J105" i="31"/>
  <c r="G105" i="31"/>
  <c r="J104" i="31"/>
  <c r="G104" i="31"/>
  <c r="J103" i="31"/>
  <c r="G103" i="31"/>
  <c r="J102" i="31"/>
  <c r="G102" i="31"/>
  <c r="J101" i="31"/>
  <c r="G101" i="31"/>
  <c r="J100" i="31"/>
  <c r="G100" i="31"/>
  <c r="J99" i="31"/>
  <c r="G99" i="31"/>
  <c r="J98" i="31"/>
  <c r="G98" i="31"/>
  <c r="J97" i="31"/>
  <c r="G97" i="31"/>
  <c r="J96" i="31"/>
  <c r="G96" i="31"/>
  <c r="J95" i="31"/>
  <c r="G95" i="31"/>
  <c r="J94" i="31"/>
  <c r="G94" i="31"/>
  <c r="J93" i="31"/>
  <c r="G93" i="31"/>
  <c r="J92" i="31"/>
  <c r="G92" i="31"/>
  <c r="J91" i="31"/>
  <c r="G91" i="31"/>
  <c r="J90" i="31"/>
  <c r="G90" i="31"/>
  <c r="J89" i="31"/>
  <c r="G89" i="31"/>
  <c r="J88" i="31"/>
  <c r="G88" i="31"/>
  <c r="J87" i="31"/>
  <c r="G87" i="31"/>
  <c r="J86" i="31"/>
  <c r="G86" i="31"/>
  <c r="J85" i="31"/>
  <c r="G85" i="31"/>
  <c r="J84" i="31"/>
  <c r="G84" i="31"/>
  <c r="J83" i="31"/>
  <c r="G83" i="31"/>
  <c r="J82" i="31"/>
  <c r="G82" i="31"/>
  <c r="J81" i="31"/>
  <c r="G81" i="31"/>
  <c r="J80" i="31"/>
  <c r="G80" i="31"/>
  <c r="J79" i="31"/>
  <c r="G79" i="31"/>
  <c r="J78" i="31"/>
  <c r="G78" i="31"/>
  <c r="J77" i="31"/>
  <c r="G77" i="31"/>
  <c r="J76" i="31"/>
  <c r="G76" i="31"/>
  <c r="J75" i="31"/>
  <c r="G75" i="31"/>
  <c r="J74" i="31"/>
  <c r="G74" i="31"/>
  <c r="J73" i="31"/>
  <c r="G73" i="31"/>
  <c r="J72" i="31"/>
  <c r="G72" i="31"/>
  <c r="J71" i="31"/>
  <c r="G71" i="31"/>
  <c r="J70" i="31"/>
  <c r="G70" i="31"/>
  <c r="J69" i="31"/>
  <c r="G69" i="31"/>
  <c r="J68" i="31"/>
  <c r="G68" i="31"/>
  <c r="J67" i="31"/>
  <c r="G67" i="31"/>
  <c r="J66" i="31"/>
  <c r="G66" i="31"/>
  <c r="J65" i="31"/>
  <c r="G65" i="31"/>
  <c r="J64" i="31"/>
  <c r="G64" i="31"/>
  <c r="J63" i="31"/>
  <c r="G63" i="31"/>
  <c r="J62" i="31"/>
  <c r="G62" i="31"/>
  <c r="J61" i="31"/>
  <c r="G61" i="31"/>
  <c r="J60" i="31"/>
  <c r="G60" i="31"/>
  <c r="J59" i="31"/>
  <c r="G59" i="31"/>
  <c r="J58" i="31"/>
  <c r="G58" i="31"/>
  <c r="J57" i="31"/>
  <c r="G57" i="31"/>
  <c r="J56" i="31"/>
  <c r="G56" i="31"/>
  <c r="J55" i="31"/>
  <c r="G55" i="31"/>
  <c r="J54" i="31"/>
  <c r="G54" i="31"/>
  <c r="J53" i="31"/>
  <c r="G53" i="31"/>
  <c r="J52" i="31"/>
  <c r="G52" i="31"/>
  <c r="J51" i="31"/>
  <c r="G51" i="31"/>
  <c r="J50" i="31"/>
  <c r="G50" i="31"/>
  <c r="J49" i="31"/>
  <c r="G49" i="31"/>
  <c r="J48" i="31"/>
  <c r="G48" i="31"/>
  <c r="J47" i="31"/>
  <c r="G47" i="31"/>
  <c r="J46" i="31"/>
  <c r="G46" i="31"/>
  <c r="J45" i="31"/>
  <c r="G45" i="31"/>
  <c r="J44" i="31"/>
  <c r="G44" i="31"/>
  <c r="J43" i="31"/>
  <c r="G43" i="31"/>
  <c r="J42" i="31"/>
  <c r="G42" i="31"/>
  <c r="J41" i="31"/>
  <c r="G41" i="31"/>
  <c r="J40" i="31"/>
  <c r="G40" i="31"/>
  <c r="J39" i="31"/>
  <c r="G39" i="31"/>
  <c r="J38" i="31"/>
  <c r="G38" i="31"/>
  <c r="J37" i="31"/>
  <c r="G37" i="31"/>
  <c r="J36" i="31"/>
  <c r="G36" i="31"/>
  <c r="J35" i="31"/>
  <c r="G35" i="31"/>
  <c r="J34" i="31"/>
  <c r="G34" i="31"/>
  <c r="J33" i="31"/>
  <c r="G33" i="31"/>
  <c r="J32" i="31"/>
  <c r="G32" i="31"/>
  <c r="J31" i="31"/>
  <c r="G31" i="31"/>
  <c r="J30" i="31"/>
  <c r="G30" i="31"/>
  <c r="J29" i="31"/>
  <c r="G29" i="31"/>
  <c r="J28" i="31"/>
  <c r="G28" i="31"/>
  <c r="J27" i="31"/>
  <c r="G27" i="31"/>
  <c r="J26" i="31"/>
  <c r="G26" i="31"/>
  <c r="J25" i="31"/>
  <c r="G25" i="31"/>
  <c r="J24" i="31"/>
  <c r="G24" i="31"/>
  <c r="J23" i="31"/>
  <c r="G23" i="31"/>
  <c r="J22" i="31"/>
  <c r="G22" i="31"/>
  <c r="J21" i="31"/>
  <c r="G21" i="31"/>
  <c r="J20" i="31"/>
  <c r="G20" i="31"/>
  <c r="J19" i="31"/>
  <c r="G19" i="31"/>
  <c r="J18" i="31"/>
  <c r="G18" i="31"/>
  <c r="J17" i="31"/>
  <c r="G17" i="31"/>
  <c r="J16" i="31"/>
  <c r="G16" i="31"/>
  <c r="J15" i="31"/>
  <c r="G15" i="31"/>
  <c r="J14" i="31"/>
  <c r="G14" i="31"/>
  <c r="J13" i="31"/>
  <c r="G13" i="31"/>
  <c r="J12" i="31"/>
  <c r="G12" i="31"/>
  <c r="J11" i="31"/>
  <c r="G11" i="31"/>
  <c r="J10" i="31"/>
  <c r="G10" i="31"/>
  <c r="D67" i="30"/>
  <c r="D66" i="30"/>
  <c r="V27" i="30"/>
  <c r="S27" i="30"/>
  <c r="D59" i="30"/>
  <c r="Q27" i="30"/>
  <c r="O27" i="30"/>
  <c r="M27" i="30"/>
  <c r="L27" i="30"/>
  <c r="K27" i="30"/>
  <c r="J27" i="30"/>
  <c r="I27" i="30"/>
  <c r="H27" i="30"/>
  <c r="G27" i="30"/>
  <c r="F27" i="30"/>
  <c r="E27" i="30"/>
  <c r="M26" i="30"/>
  <c r="E26" i="30"/>
  <c r="M25" i="30"/>
  <c r="E25" i="30"/>
  <c r="M24" i="30"/>
  <c r="E24" i="30"/>
  <c r="M23" i="30"/>
  <c r="E23" i="30"/>
  <c r="M22" i="30"/>
  <c r="E22" i="30"/>
  <c r="M21" i="30"/>
  <c r="E21" i="30"/>
  <c r="M20" i="30"/>
  <c r="E20" i="30"/>
  <c r="M19" i="30"/>
  <c r="E19" i="30"/>
  <c r="M18" i="30"/>
  <c r="E18" i="30"/>
  <c r="M17" i="30"/>
  <c r="E17" i="30"/>
  <c r="M16" i="30"/>
  <c r="E16" i="30"/>
  <c r="M15" i="30"/>
  <c r="E15" i="30"/>
  <c r="M14" i="30"/>
  <c r="E14" i="30"/>
  <c r="M13" i="30"/>
  <c r="E13" i="30"/>
  <c r="M12" i="30"/>
  <c r="E12" i="30"/>
  <c r="B11" i="30"/>
  <c r="B10" i="30"/>
  <c r="E8" i="30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D8" i="30"/>
  <c r="C8" i="30"/>
  <c r="B8" i="30"/>
  <c r="C3" i="30"/>
  <c r="C2" i="30"/>
  <c r="E34" i="30" l="1"/>
  <c r="E41" i="30" s="1"/>
  <c r="M20" i="29"/>
  <c r="J14" i="2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<sst xmlns="http://schemas.openxmlformats.org/spreadsheetml/2006/main" count="640" uniqueCount="436">
  <si>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</si>
  <si>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</si>
  <si>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</si>
  <si>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</si>
  <si>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</si>
  <si>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</si>
  <si>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</si>
  <si>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</si>
  <si>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</si>
  <si>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</si>
  <si>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</si>
  <si>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</si>
  <si>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</si>
  <si>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</si>
  <si>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</si>
  <si>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</si>
  <si>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</si>
  <si>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</si>
  <si>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</si>
  <si>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</si>
  <si>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</si>
  <si>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</si>
  <si>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</si>
  <si>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</si>
  <si>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</si>
  <si>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</si>
  <si>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</si>
  <si>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</si>
  <si>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</si>
  <si>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</si>
  <si>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</si>
  <si>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</si>
  <si>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</si>
  <si>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</si>
  <si>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</si>
  <si>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</si>
  <si>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</si>
  <si>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</si>
  <si>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</si>
  <si>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</si>
  <si>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</si>
  <si>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</si>
  <si>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</si>
  <si>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</si>
  <si>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</si>
  <si>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</si>
  <si>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</si>
  <si>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</si>
  <si>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</si>
  <si>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</si>
  <si>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</si>
  <si>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</si>
  <si>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</si>
  <si>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</si>
  <si>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</si>
  <si>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</si>
  <si>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</si>
  <si>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</si>
  <si>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</si>
  <si>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</si>
  <si>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</si>
  <si>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</si>
  <si>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</si>
  <si>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</si>
  <si>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</si>
  <si>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</si>
  <si>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</si>
  <si>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</si>
  <si>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</si>
  <si>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</si>
  <si>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</si>
  <si>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</si>
  <si>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</si>
  <si>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</si>
  <si>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</si>
  <si>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</si>
  <si>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</si>
  <si>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</si>
  <si>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</si>
  <si>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</si>
  <si>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</si>
  <si>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</si>
  <si>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</si>
  <si>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</si>
  <si>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</si>
  <si>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</si>
  <si>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</si>
  <si>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</si>
  <si>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</si>
  <si>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</si>
  <si>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</si>
  <si>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</si>
  <si>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</si>
  <si>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</si>
  <si>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101-1602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</si>
  <si>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</si>
  <si>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</si>
  <si>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</si>
  <si>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</si>
  <si>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</si>
  <si>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</si>
  <si>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</si>
  <si>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</si>
  <si>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</si>
  <si>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</si>
  <si>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</si>
  <si>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</si>
  <si>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</si>
  <si>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</si>
  <si>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101-1514</t>
  </si>
  <si>
    <t>101-1515</t>
  </si>
  <si>
    <t>101-1521</t>
  </si>
  <si>
    <t>101-1529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</si>
  <si>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</si>
  <si>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</si>
  <si>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</si>
  <si>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</si>
  <si>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</si>
  <si>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</si>
  <si>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</si>
  <si>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</si>
  <si>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102-0008</t>
  </si>
  <si>
    <t>102-0023</t>
  </si>
  <si>
    <t>508-0097</t>
  </si>
  <si>
    <t>10 м</t>
  </si>
  <si>
    <t>509-0038</t>
  </si>
  <si>
    <t>509-0102</t>
  </si>
  <si>
    <t>Скобы</t>
  </si>
  <si>
    <t>101-0309</t>
  </si>
  <si>
    <t>Канаты пеньковые пропитанные</t>
  </si>
  <si>
    <t>509-2160</t>
  </si>
  <si>
    <t>Прокладки паронитовые</t>
  </si>
  <si>
    <t>411-0001</t>
  </si>
  <si>
    <t>101-0090</t>
  </si>
  <si>
    <t>101-0540</t>
  </si>
  <si>
    <t>Лента стальная упаковочная, мягкая, нормальной точности 0,7х20-50 мм</t>
  </si>
  <si>
    <t>101-0797</t>
  </si>
  <si>
    <t>Проволока горячекатаная в мотках, диаметром 6,3-6,5 мм</t>
  </si>
  <si>
    <t>101-1757</t>
  </si>
  <si>
    <t>101-3914</t>
  </si>
  <si>
    <t>Дюбели распорные полипропиленовые</t>
  </si>
  <si>
    <t>100 шт.</t>
  </si>
  <si>
    <t>101-9703</t>
  </si>
  <si>
    <t>Пленка радиографическая рулонная</t>
  </si>
  <si>
    <t>км</t>
  </si>
  <si>
    <t>101-0837</t>
  </si>
  <si>
    <t>Ацетилен газообразный технический</t>
  </si>
  <si>
    <t>101-2036</t>
  </si>
  <si>
    <t>Пропан-бутан, смесь техническая</t>
  </si>
  <si>
    <t>101-9412</t>
  </si>
  <si>
    <t>101-9429</t>
  </si>
  <si>
    <t>101-9511</t>
  </si>
  <si>
    <t>101-9512</t>
  </si>
  <si>
    <t>Электроды с основным покрытием класса Э42А диаметром 3 мм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</si>
  <si>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</si>
  <si>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</si>
  <si>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</si>
  <si>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</si>
  <si>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</si>
  <si>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</si>
  <si>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102-0033</t>
  </si>
  <si>
    <t>Ксилол нефтяной марки А</t>
  </si>
  <si>
    <t>Эмаль ПФ-115 серая</t>
  </si>
  <si>
    <t>114-0021</t>
  </si>
  <si>
    <t>201-0756</t>
  </si>
  <si>
    <t>Вода...</t>
  </si>
  <si>
    <t>542-0042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</si>
  <si>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</si>
  <si>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</si>
  <si>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</si>
  <si>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408-0015</t>
  </si>
  <si>
    <t>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</si>
  <si>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</si>
  <si>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</si>
  <si>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</si>
  <si>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</si>
  <si>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</si>
  <si>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</si>
  <si>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</si>
  <si>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</si>
  <si>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</si>
  <si>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</si>
  <si>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</si>
  <si>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</si>
  <si>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</si>
  <si>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</si>
  <si>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</si>
  <si>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</si>
  <si>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</si>
  <si>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</si>
  <si>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</si>
  <si>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</si>
  <si>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</si>
  <si>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</si>
  <si>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</si>
  <si>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</si>
  <si>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</si>
  <si>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</si>
  <si>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</si>
  <si>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</si>
  <si>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</si>
  <si>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</si>
  <si>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</si>
  <si>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01-С101(Р88)-01</t>
  </si>
  <si>
    <t>Вырубка леса</t>
  </si>
  <si>
    <t>01-С101(Р88)-02</t>
  </si>
  <si>
    <t>Рекультивация нарушенных земель</t>
  </si>
  <si>
    <t>02-С101(Р88)-01</t>
  </si>
  <si>
    <t>Земляные работы для нефтесбора Ду-159х8 длиной 5234 м</t>
  </si>
  <si>
    <t>02-С101(Р88)-02</t>
  </si>
  <si>
    <t>Монтаж нефтесбора Ду-159х8 длиной 5234 м</t>
  </si>
  <si>
    <t>02-С101(Р88)-03</t>
  </si>
  <si>
    <t>Монтаж технологического узла №1</t>
  </si>
  <si>
    <t>02-С101(Р88)-04</t>
  </si>
  <si>
    <t>Монтаж технологического узла №2</t>
  </si>
  <si>
    <t>02-С101(Р88)-05</t>
  </si>
  <si>
    <t>Монтаж технологического узла №3</t>
  </si>
  <si>
    <t>02-С101(Р88)-06</t>
  </si>
  <si>
    <t>Изготовление и установка опознавательных знаков</t>
  </si>
  <si>
    <t>02-С101(Р88)-07</t>
  </si>
  <si>
    <t>Отсыпка площадок узлов задвижек 1,2,3</t>
  </si>
  <si>
    <t>02-С101(Р88)-08</t>
  </si>
  <si>
    <t>Строительные работы узла 1</t>
  </si>
  <si>
    <t>02-С101(Р88)-09</t>
  </si>
  <si>
    <t>Строительные работы узла 2</t>
  </si>
  <si>
    <t>02-С101(Р88)-10</t>
  </si>
  <si>
    <t>Строительные работы узла 3</t>
  </si>
  <si>
    <t>02-С101(Р88)-11</t>
  </si>
  <si>
    <t>Молниезащита и заземление</t>
  </si>
  <si>
    <t>08-С101(Р88)-01</t>
  </si>
  <si>
    <t>Устройство съезда к проектируемому трубопроводу</t>
  </si>
  <si>
    <t>09-С101(Р88)-01</t>
  </si>
  <si>
    <t>Первоначальная расчистка трассы от снега</t>
  </si>
  <si>
    <t>Обустройство Тайлаковского месторождения нефти. Кусты скважин № 88, 97, 100, 103.</t>
  </si>
  <si>
    <t>Нефтегазосборный трубопровод куст скважин №88 - т.вр.</t>
  </si>
  <si>
    <t>101-0070</t>
  </si>
  <si>
    <t>Бензин автомобильный АИ-98, АИ-95 "Э...</t>
  </si>
  <si>
    <t>101-0073</t>
  </si>
  <si>
    <t>Битумы нефтяные строительные марки БН-90/10</t>
  </si>
  <si>
    <t>Болты с шестигранной головкой диаметром резьбы 10 мм</t>
  </si>
  <si>
    <t>101-0322</t>
  </si>
  <si>
    <t>Керосин для технических целей марок КТ-1, КТ-2</t>
  </si>
  <si>
    <t>Кислород технический газообразный</t>
  </si>
  <si>
    <t>101-0324-1</t>
  </si>
  <si>
    <t>101-0456</t>
  </si>
  <si>
    <t>Краски цветные, готовые к применению для внутренних работ МА-25 розово-бежевая, светло-бежевая, светло-серая</t>
  </si>
  <si>
    <t>101-0612</t>
  </si>
  <si>
    <t>Мастика клеящая морозостойкая битумно-масляная МБ-50</t>
  </si>
  <si>
    <t>Поковки из квадратных заготовок, масса 1,8 кг</t>
  </si>
  <si>
    <t>Растворитель марки Р-4А</t>
  </si>
  <si>
    <t>Швеллеры № 40 из стали марки Ст0</t>
  </si>
  <si>
    <t>Уайт-спирит</t>
  </si>
  <si>
    <t>Электроды диаметром 4 мм Э42А</t>
  </si>
  <si>
    <t>Электроды диаметром 4 мм Э46</t>
  </si>
  <si>
    <t>Электроды диаметром 5 мм Э42</t>
  </si>
  <si>
    <t>Электроды диаметром 6 мм Э42...</t>
  </si>
  <si>
    <t>101-1619</t>
  </si>
  <si>
    <t>Сталь круглая углеродистая обыкновенного качества марки ВСт3пс5-1 диаметром 18 мм</t>
  </si>
  <si>
    <t>101-1638</t>
  </si>
  <si>
    <t>Сталь полосовая, марка стали ВСт3кп, размером 5х40 мм</t>
  </si>
  <si>
    <t>101-1688</t>
  </si>
  <si>
    <t>Электроды диаметром 4 мм Э50</t>
  </si>
  <si>
    <t>Ветошь...</t>
  </si>
  <si>
    <t>101-1825</t>
  </si>
  <si>
    <t>Олифа натуральная</t>
  </si>
  <si>
    <t>Болты с гайками и шайбами оцинкованные, диаметр 6 мм</t>
  </si>
  <si>
    <t>Растворитель марки Р-4</t>
  </si>
  <si>
    <t>Растворитель марки Р-5</t>
  </si>
  <si>
    <t>101-2472</t>
  </si>
  <si>
    <t>Растворитель марки № 646</t>
  </si>
  <si>
    <t>101-2477</t>
  </si>
  <si>
    <t>Лента мастично-полимерная типа "Лиам"</t>
  </si>
  <si>
    <t>Бруски обрезные хвойных пород длиной 4-6,5 м, шириной 75-150 мм, толщиной 40-75 мм, I сорта</t>
  </si>
  <si>
    <t>Пиломатериалы хвойных пород. Брусья обрезные длиной 4-6,5 м, шириной 75-150 мм, толщиной 150 мм и более, III сорта</t>
  </si>
  <si>
    <t>102-8009</t>
  </si>
  <si>
    <t>Доски дубовые 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</si>
  <si>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</si>
  <si>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</si>
  <si>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</si>
  <si>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</si>
  <si>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</si>
  <si>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</si>
  <si>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104-3257</t>
  </si>
  <si>
    <t>Материал керамический жидкий "Астратек"</t>
  </si>
  <si>
    <t>Грунтовка ГФ-021 красно-коричневая</t>
  </si>
  <si>
    <t>113-0024</t>
  </si>
  <si>
    <t>Грунтовка ГФ-0119 красно-коричневая</t>
  </si>
  <si>
    <t>113-0079</t>
  </si>
  <si>
    <t>Лак БТ-577</t>
  </si>
  <si>
    <t>113-0263</t>
  </si>
  <si>
    <t>Эмаль кремнийорганическая КО-174</t>
  </si>
  <si>
    <t>113-0339</t>
  </si>
  <si>
    <t>Грунтовка ПФ-020 красно-коричневая</t>
  </si>
  <si>
    <t>Лак битумный БТ-123</t>
  </si>
  <si>
    <t>113-8020</t>
  </si>
  <si>
    <t>Эмаль АС-1115, алкидно-стирольная</t>
  </si>
  <si>
    <t>Удобрения сложно-смешанные гранулированные насыпью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</si>
  <si>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</si>
  <si>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300-9760</t>
  </si>
  <si>
    <t>Краны стальные шаровые равнопроходные Ду 50 мм</t>
  </si>
  <si>
    <t>401-0083</t>
  </si>
  <si>
    <t>Бетон тяжелый, крупность заполнителя 10 мм, класс В7,5 (М100)</t>
  </si>
  <si>
    <t>402-0001</t>
  </si>
  <si>
    <t>Раствор готовый кладочный цементный марки 25</t>
  </si>
  <si>
    <t>402-0004</t>
  </si>
  <si>
    <t>Раствор готовый кладочный цементный марки 100</t>
  </si>
  <si>
    <t>404-0005</t>
  </si>
  <si>
    <t>Кирпич керамический одинарный, размером 250х120х65 мм, марка 100</t>
  </si>
  <si>
    <t>1000 шт.</t>
  </si>
  <si>
    <t>407-0014</t>
  </si>
  <si>
    <t>Земля растительная</t>
  </si>
  <si>
    <t>Щебень из природного камня для строительных работ марка 800, фракция 20-40 мм</t>
  </si>
  <si>
    <t>408-0021</t>
  </si>
  <si>
    <t>Щебень из природного камня для строительных работ марка 400, фракция 5(3)-10 мм</t>
  </si>
  <si>
    <t>411-0002</t>
  </si>
  <si>
    <t>Вода водопроводная</t>
  </si>
  <si>
    <t>414-0137</t>
  </si>
  <si>
    <t>Семена газонных трав (смесь)</t>
  </si>
  <si>
    <t>440-9136</t>
  </si>
  <si>
    <t>Плиты сборные железобетонные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</si>
  <si>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</si>
  <si>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Наконечники кабельные для электротехнических установок</t>
  </si>
  <si>
    <t>509-0068</t>
  </si>
  <si>
    <t>Обертка защитная на полиэтиленовой основе "Полилен-0"</t>
  </si>
  <si>
    <t>534-0010</t>
  </si>
  <si>
    <t>Отводы 90 град. с радиусом кривизны R-1,5 Ду на Ру менее или 10 МПа (100 кгс/см2), диаметром условного прохода 50 мм, наружным диаметром 57 мм, толщиной стенки 4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</si>
  <si>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</si>
  <si>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</si>
  <si>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540-0042</t>
  </si>
  <si>
    <t>Пропан-бутан смесь техническая</t>
  </si>
  <si>
    <t>С111-2998</t>
  </si>
  <si>
    <t>Пленка светоотражающая</t>
  </si>
  <si>
    <t>СДанные Заказчика(№1)</t>
  </si>
  <si>
    <t>Песок природный для строительных работ мелкий</t>
  </si>
  <si>
    <t>СДанные заказчика(№8)</t>
  </si>
  <si>
    <t>Песок природный для строительных работ</t>
  </si>
  <si>
    <t>СКалькуляция№1 13-0803-0060(№7)</t>
  </si>
  <si>
    <t>Трубы бесшовные нефтегазопроводные повышенной эксплуатационной надежности диаметром 57 мм толщиной стенки 6 мм сталь 13ХФА (К52)</t>
  </si>
  <si>
    <t>СКалькуляция№1 13-0803-0060(№9)</t>
  </si>
  <si>
    <t>СКалькуляция№1 13-9000-0011(№15)</t>
  </si>
  <si>
    <t>Труба стальная бесшовная нефтегазопроводная повышенной эксплуатационной надежности диаметром 114 мм толщиной стенки 8,0 с полным заводским наружным и внутренним покрытием</t>
  </si>
  <si>
    <t>СКалькуляция№1 13-9000-0081(№13)</t>
  </si>
  <si>
    <t>Труба стальная бесшовная нефтегазопроводная повышенной эксплуатационной надежности диаметром 159 мм толщиной стенки 8,0 с полным заводским покрытием, сталь 13ХФА (К52)</t>
  </si>
  <si>
    <t>СКалькуляция№1 13-9000-0081(№15)</t>
  </si>
  <si>
    <t>СКалькуляция№1 13-9000-0081(№22)</t>
  </si>
  <si>
    <t>СКалькуляция№1 13-9000-0081(№4)</t>
  </si>
  <si>
    <t>Труба бесшовная нефтегазопроводная повышенной эксплуатационной надежности диаметром 159 мм толщиной стенки 8,0 с полным заводским покрытием, сталь 13ХФА (К52)</t>
  </si>
  <si>
    <t>СКалькуляция№1 14-6920-0016(№14)</t>
  </si>
  <si>
    <t>Отводы стальные гнутоизогнутые 90 град 159х8 с полным заводским наружным и внутренним покрытием</t>
  </si>
  <si>
    <t>СКалькуляция№1 14-6920-0016(№16)</t>
  </si>
  <si>
    <t>СКалькуляция№1 14-6920-0016(№23)</t>
  </si>
  <si>
    <t>СКалькуляция№1 14-6920-0016(№6)</t>
  </si>
  <si>
    <t>Отводы стальные гнутоизогнутые 90 град 159х8-4-13ХФА с  полным заводским покрытием</t>
  </si>
  <si>
    <t>СКалькуляция№1 14-6920-0017(№16)</t>
  </si>
  <si>
    <t>Отводы стальные гнутоизогнутые 90 град 114х8-13ХФА с полным заводским наружным и внутренним покрытием</t>
  </si>
  <si>
    <t>СКалькуляция№1 14-6920-0065(№7)</t>
  </si>
  <si>
    <t>Отводы стальные гнутоизогнутые 60 град 159х8-4-13ХФА с  полным заводским покрытием</t>
  </si>
  <si>
    <t>СКалькуляция№1 14-6920-0066(№8)</t>
  </si>
  <si>
    <t>Отводы стальные гнутоизогнутые 30 град 159х8-4-13ХФА с  полным заводским покрытием</t>
  </si>
  <si>
    <t>СКалькуляция№1 14-6963-0048(№15)</t>
  </si>
  <si>
    <t>Тройники стальные гнутосварные переходные 159х8-57х8-13ХФА с полным заводским наружным и внутренним покрытием</t>
  </si>
  <si>
    <t>СКалькуляция№1 14-6963-0048(№17)</t>
  </si>
  <si>
    <t>СКалькуляция№1 14-6963-0048(№18)</t>
  </si>
  <si>
    <t>СКалькуляция№1 14-6963-0048(№24)</t>
  </si>
  <si>
    <t>СКалькуляция№1 14-6963-0093(№25)</t>
  </si>
  <si>
    <t>Тройники стальные переходной 159х8-114х8-4-13ХФА с заводским наружным и внутренним покрытием (К52)</t>
  </si>
  <si>
    <t>СКалькуляция№1 14-6963-0161(№17)</t>
  </si>
  <si>
    <t>Тройник равнопроходный 114х9-(К52), с полным заводским покрытием</t>
  </si>
  <si>
    <t>СКалькуляция№1 14-6982-0001(№10)</t>
  </si>
  <si>
    <t>Заглушка эллиптическая 57х8-4,0</t>
  </si>
  <si>
    <t>СКалькуляция№1 14-6982-0001(№8)</t>
  </si>
  <si>
    <t>СКалькуляция№1 14-6982-0024(№19)</t>
  </si>
  <si>
    <t>Заглушка эллиптическая 159х8-10Г2</t>
  </si>
  <si>
    <t>СКалькуляция№1 37-4121-0004(№4)</t>
  </si>
  <si>
    <t>Задвижка клиновая с выдвижным шпинделем КЗ 13010-150 30 лс 15нж Ду150 мм Ру4,0 Мпа с КОФ</t>
  </si>
  <si>
    <t>СКалькуляция№1 37-4121-0009(№2)</t>
  </si>
  <si>
    <t>Задвижка клиновая с выдвижным шпинделем ЗКЛ 13004-50 30 лс 15нж Ду50 мм Ру4,0 Мпа с КОФ</t>
  </si>
  <si>
    <t>СКалькуляция№1 37-4121-0016(№4)</t>
  </si>
  <si>
    <t>Задвижка клиновая с выдвижным шпинделем ЗКЛ 13004-100 30 лс 15нж Ду100 мм Ру4,0 Мпа с КОФ</t>
  </si>
  <si>
    <t>СКалькуляция№1 41-8216-0003(№34)</t>
  </si>
  <si>
    <t>Втулка ЦЕ-114 внутреней защиты сварных швов соединений труб для трубопроводов с внутренней заводской изоляцией диаметром 114 мм</t>
  </si>
  <si>
    <t>СКалькуляция№1 41-8216-0004(№14)</t>
  </si>
  <si>
    <t>Втулка ЦЕ-159 внутреней защиты сварных швов соединений труб для трубопроводов с внутренней заводской изоляцией диаметром 159 мм</t>
  </si>
  <si>
    <t>555</t>
  </si>
  <si>
    <t>СКалькуляция№1 42-1920-0001(№28)</t>
  </si>
  <si>
    <t>Разделитель сред РС-21</t>
  </si>
  <si>
    <t>СОАО СН-МНГ от 10.12.2013г.(№6)</t>
  </si>
  <si>
    <t>СОАО СН-МНГ от 10.12.2013г.(№8)</t>
  </si>
  <si>
    <t>ТССЦ101-1068</t>
  </si>
  <si>
    <t>Просечно-вытяжной прокат горячекатаный в листах мерных размеров из стали С235, шириной 500 мм, толщиной 6 мм</t>
  </si>
  <si>
    <t>ТССЦ101-1090</t>
  </si>
  <si>
    <t>Прокат угловой горячекатаный нормальной точности прокатки немерной длины из стали С255</t>
  </si>
  <si>
    <t>ТССЦ101-1627</t>
  </si>
  <si>
    <t>Сталь листовая углеродистая обыкновенного качества марки ВСт3пс5 толщиной 4-6 мм</t>
  </si>
  <si>
    <t>ТССЦ101-1628</t>
  </si>
  <si>
    <t>Сталь листовая углеродистая обыкновенного качества марки ВСт3пс5 толщиной 8-20 мм</t>
  </si>
  <si>
    <t>ТССЦ101-1694</t>
  </si>
  <si>
    <t>Швеллеры № 12 сталь марки ВС3пс5</t>
  </si>
  <si>
    <t>ТССЦ101-1703</t>
  </si>
  <si>
    <t>ТССЦ101-2216</t>
  </si>
  <si>
    <t>Сталь листовая горячекатаная марки Ст3 толщиной 2-6 мм</t>
  </si>
  <si>
    <t>ТССЦ101-2696</t>
  </si>
  <si>
    <t>Нетканый синтетический материал</t>
  </si>
  <si>
    <t>ТССЦ103-0155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</si>
  <si>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4,0 мм</t>
  </si>
  <si>
    <t>ТССЦ103-0163</t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</si>
  <si>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5 мм</t>
  </si>
  <si>
    <t>ТССЦ103-0192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</si>
  <si>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8 мм</t>
  </si>
  <si>
    <t>ТССЦ114-0067</t>
  </si>
  <si>
    <t>Удобрения минеральное комплексное "Нитрофоска"</t>
  </si>
  <si>
    <t>ТССЦ201-0778</t>
  </si>
  <si>
    <t>Прочие индивидуальные сварные конструкции, масса сборочной единицы до 0,1 т</t>
  </si>
  <si>
    <t>ТССЦ403-8821</t>
  </si>
  <si>
    <t>Плитка тротуарная, серая толщина 80 мм</t>
  </si>
  <si>
    <t>ТССЦ414-0137</t>
  </si>
  <si>
    <t>ТССЦ502-0424</t>
  </si>
  <si>
    <t>Провода неизолированные медные гибкие для электрических установок и антенн марки МГ, сечением 6 мм2</t>
  </si>
  <si>
    <t>ТССЦ507-2642</t>
  </si>
  <si>
    <t>Опоры подвижные приварные для стальных трубопроводов Ду от 50 до 400 мм, с изоляцией типа ОПП-2, высотой опоры 100 мм, диаметром условного прохода 150 мм</t>
  </si>
  <si>
    <t>ТССЦ507-2740</t>
  </si>
  <si>
    <t>Опоры подвижные хомутовые для стальных трубопроводов Ду от 50 до 400 мм, с изоляцией типа ОПХ-2, высотой опоры 100 мм, диаметром условного прохода 150 мм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</si>
  <si>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</si>
  <si>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</si>
  <si>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</si>
  <si>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</si>
  <si>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</si>
  <si>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</si>
  <si>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 ПО-1</t>
  </si>
  <si>
    <t>Четин А. Н.</t>
  </si>
  <si>
    <t>Специалист ОЦиПТДпоКСиРО</t>
  </si>
  <si>
    <t>Ваструкова И. А.</t>
  </si>
  <si>
    <t>Форма 8.2</t>
  </si>
  <si>
    <t>Приложение №1 к форме 8.2</t>
  </si>
  <si>
    <t>Приложение №2 к форме 8.2</t>
  </si>
  <si>
    <t>Приложение №3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</si>
</sst>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263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6" fillId="0" borderId="0"/>
  </cellStyleXfs>
  <cellXfs count="549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0" fontId="66" fillId="0" borderId="56" xfId="908" applyNumberFormat="1" applyFont="1" applyFill="1" applyBorder="1" applyAlignment="1">
      <alignment horizontal="center" vertical="center" wrapText="1"/>
    </xf>
    <xf numFmtId="3" fontId="11" fillId="0" borderId="76" xfId="908" applyNumberFormat="1" applyFont="1" applyFill="1" applyBorder="1" applyAlignment="1">
      <alignment horizontal="center" vertical="center" wrapText="1"/>
    </xf>
    <xf numFmtId="3" fontId="66" fillId="0" borderId="57" xfId="908" applyNumberFormat="1" applyFont="1" applyFill="1" applyBorder="1" applyAlignment="1">
      <alignment horizontal="center" vertical="center" wrapText="1"/>
    </xf>
    <xf numFmtId="3" fontId="11" fillId="0" borderId="57" xfId="908" applyNumberFormat="1" applyFont="1" applyBorder="1" applyAlignment="1">
      <alignment vertical="center"/>
    </xf>
    <xf numFmtId="3" fontId="11" fillId="0" borderId="57" xfId="908" applyNumberFormat="1" applyFont="1" applyFill="1" applyBorder="1" applyAlignment="1">
      <alignment horizontal="center" vertical="center" wrapText="1"/>
    </xf>
    <xf numFmtId="3" fontId="68" fillId="30" borderId="57" xfId="908" applyNumberFormat="1" applyFont="1" applyFill="1" applyBorder="1" applyAlignment="1">
      <alignment horizontal="center" vertical="center" wrapText="1"/>
    </xf>
    <xf numFmtId="49" fontId="11" fillId="0" borderId="57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1" fontId="66" fillId="16" borderId="74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8" xfId="908" applyFont="1" applyBorder="1" applyAlignment="1">
      <alignment horizontal="center" vertical="center"/>
    </xf>
    <xf numFmtId="0" fontId="66" fillId="0" borderId="39" xfId="976" applyFont="1" applyFill="1" applyBorder="1" applyAlignment="1">
      <alignment horizontal="left" vertical="center"/>
    </xf>
    <xf numFmtId="0" fontId="11" fillId="0" borderId="39" xfId="908" applyFont="1" applyBorder="1" applyAlignment="1">
      <alignment horizontal="center" vertical="center"/>
    </xf>
    <xf numFmtId="9" fontId="66" fillId="16" borderId="40" xfId="908" applyNumberFormat="1" applyFont="1" applyFill="1" applyBorder="1" applyAlignment="1">
      <alignment horizontal="center" vertical="center"/>
    </xf>
    <xf numFmtId="0" fontId="10" fillId="0" borderId="0" xfId="0" applyFont="1"/>
    <xf numFmtId="4" fontId="69" fillId="0" borderId="56" xfId="908" applyNumberFormat="1" applyFont="1" applyFill="1" applyBorder="1" applyAlignment="1">
      <alignment vertical="center" wrapText="1"/>
    </xf>
    <xf numFmtId="3" fontId="69" fillId="0" borderId="56" xfId="908" applyNumberFormat="1" applyFont="1" applyFill="1" applyBorder="1" applyAlignment="1">
      <alignment horizontal="center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1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2" xfId="908" applyNumberFormat="1" applyFont="1" applyFill="1" applyBorder="1" applyAlignment="1">
      <alignment horizontal="right" vertical="center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49" fontId="80" fillId="25" borderId="53" xfId="0" applyNumberFormat="1" applyFont="1" applyFill="1" applyBorder="1" applyAlignment="1">
      <alignment horizontal="center" vertical="center" wrapText="1" shrinkToFit="1"/>
    </xf>
    <xf numFmtId="0" fontId="80" fillId="25" borderId="54" xfId="0" applyFont="1" applyFill="1" applyBorder="1" applyAlignment="1">
      <alignment horizontal="left" vertical="center" wrapText="1" shrinkToFit="1"/>
    </xf>
    <xf numFmtId="49" fontId="80" fillId="25" borderId="31" xfId="0" applyNumberFormat="1" applyFont="1" applyFill="1" applyBorder="1" applyAlignment="1">
      <alignment horizontal="center" vertical="center" wrapText="1" shrinkToFit="1"/>
    </xf>
    <xf numFmtId="0" fontId="80" fillId="25" borderId="57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7" fillId="0" borderId="0" xfId="908" applyFont="1" applyAlignment="1">
      <alignment vertical="center"/>
    </xf>
    <xf numFmtId="3" fontId="77" fillId="0" borderId="0" xfId="908" applyNumberFormat="1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8" xfId="0" applyNumberFormat="1" applyFont="1" applyFill="1" applyBorder="1" applyAlignment="1">
      <alignment horizontal="center" vertical="center" wrapText="1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2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64" xfId="0" applyFont="1" applyFill="1" applyBorder="1" applyAlignment="1">
      <alignment horizontal="center" vertical="center"/>
    </xf>
    <xf numFmtId="0" fontId="81" fillId="0" borderId="83" xfId="0" applyFont="1" applyBorder="1" applyAlignment="1">
      <alignment horizontal="center" vertical="center"/>
    </xf>
    <xf numFmtId="3" fontId="81" fillId="30" borderId="75" xfId="0" applyNumberFormat="1" applyFont="1" applyFill="1" applyBorder="1" applyAlignment="1">
      <alignment vertical="center"/>
    </xf>
    <xf numFmtId="0" fontId="81" fillId="0" borderId="77" xfId="0" applyFont="1" applyFill="1" applyBorder="1" applyAlignment="1">
      <alignment horizontal="center" vertical="center"/>
    </xf>
    <xf numFmtId="0" fontId="81" fillId="0" borderId="74" xfId="0" applyFont="1" applyFill="1" applyBorder="1" applyAlignment="1">
      <alignment vertical="center"/>
    </xf>
    <xf numFmtId="3" fontId="81" fillId="30" borderId="8" xfId="0" applyNumberFormat="1" applyFont="1" applyFill="1" applyBorder="1" applyAlignment="1">
      <alignment vertical="center"/>
    </xf>
    <xf numFmtId="0" fontId="81" fillId="0" borderId="44" xfId="0" applyFont="1" applyFill="1" applyBorder="1" applyAlignment="1">
      <alignment horizontal="center" vertical="center"/>
    </xf>
    <xf numFmtId="0" fontId="81" fillId="0" borderId="7" xfId="0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52" xfId="0" applyNumberFormat="1" applyFont="1" applyFill="1" applyBorder="1" applyAlignment="1">
      <alignment vertical="center"/>
    </xf>
    <xf numFmtId="3" fontId="83" fillId="30" borderId="64" xfId="0" applyNumberFormat="1" applyFont="1" applyFill="1" applyBorder="1" applyAlignment="1">
      <alignment vertical="center"/>
    </xf>
    <xf numFmtId="3" fontId="68" fillId="30" borderId="4" xfId="1567" applyNumberFormat="1" applyFont="1" applyFill="1" applyBorder="1" applyAlignment="1">
      <alignment horizontal="right" vertical="center" wrapText="1"/>
    </xf>
    <xf numFmtId="3" fontId="68" fillId="30" borderId="5" xfId="1567" applyNumberFormat="1" applyFont="1" applyFill="1" applyBorder="1" applyAlignment="1">
      <alignment horizontal="right" vertical="center" wrapText="1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7" xfId="0" applyFont="1" applyBorder="1" applyAlignment="1">
      <alignment horizontal="right" vertical="center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30" xfId="0" applyNumberFormat="1" applyFont="1" applyFill="1" applyBorder="1" applyAlignment="1">
      <alignment horizontal="center" vertical="center" wrapText="1"/>
    </xf>
    <xf numFmtId="4" fontId="71" fillId="0" borderId="0" xfId="2257" applyFont="1" applyAlignment="1"/>
    <xf numFmtId="4" fontId="71" fillId="0" borderId="0" xfId="2257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7" applyFont="1">
      <alignment vertical="center"/>
    </xf>
    <xf numFmtId="0" fontId="84" fillId="0" borderId="0" xfId="797" applyFont="1" applyFill="1" applyAlignment="1"/>
    <xf numFmtId="0" fontId="66" fillId="0" borderId="0" xfId="2257" applyNumberFormat="1" applyFont="1" applyAlignment="1"/>
    <xf numFmtId="3" fontId="11" fillId="0" borderId="20" xfId="2257" applyNumberFormat="1" applyFont="1" applyBorder="1" applyAlignment="1">
      <alignment horizontal="center" vertical="center" wrapText="1"/>
    </xf>
    <xf numFmtId="3" fontId="11" fillId="0" borderId="101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1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8" xfId="2257" applyFont="1" applyFill="1" applyBorder="1" applyAlignment="1">
      <alignment horizontal="left" vertical="center" wrapText="1"/>
    </xf>
    <xf numFmtId="4" fontId="71" fillId="25" borderId="39" xfId="2257" applyFont="1" applyFill="1" applyBorder="1" applyAlignment="1">
      <alignment horizontal="left" vertical="center" wrapText="1"/>
    </xf>
    <xf numFmtId="3" fontId="11" fillId="0" borderId="39" xfId="2257" applyNumberFormat="1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11" fillId="0" borderId="39" xfId="2257" applyFont="1" applyBorder="1" applyAlignment="1">
      <alignment horizontal="center" vertical="center" wrapText="1"/>
    </xf>
    <xf numFmtId="4" fontId="11" fillId="0" borderId="40" xfId="2257" applyNumberFormat="1" applyFont="1" applyBorder="1" applyAlignment="1">
      <alignment horizontal="center" vertical="center" wrapText="1"/>
    </xf>
    <xf numFmtId="4" fontId="66" fillId="0" borderId="20" xfId="2257" applyNumberFormat="1" applyFont="1" applyBorder="1" applyAlignment="1">
      <alignment horizontal="right" vertical="top" wrapText="1"/>
    </xf>
    <xf numFmtId="0" fontId="11" fillId="0" borderId="11" xfId="2258" applyFont="1" applyBorder="1"/>
    <xf numFmtId="0" fontId="11" fillId="0" borderId="0" xfId="2258" applyFont="1"/>
    <xf numFmtId="0" fontId="86" fillId="28" borderId="0" xfId="798" applyNumberFormat="1" applyFont="1" applyFill="1" applyAlignment="1">
      <alignment vertical="center" wrapText="1"/>
    </xf>
    <xf numFmtId="4" fontId="73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28" borderId="7" xfId="797" applyNumberFormat="1" applyFont="1" applyFill="1" applyBorder="1" applyAlignment="1">
      <alignment horizontal="center" vertical="center" wrapText="1"/>
    </xf>
    <xf numFmtId="0" fontId="87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102" xfId="797" applyNumberFormat="1" applyFont="1" applyFill="1" applyBorder="1" applyAlignment="1">
      <alignment horizontal="center" vertical="center" wrapText="1"/>
    </xf>
    <xf numFmtId="49" fontId="71" fillId="28" borderId="103" xfId="797" applyNumberFormat="1" applyFont="1" applyFill="1" applyBorder="1" applyAlignment="1">
      <alignment horizontal="center" vertical="center" wrapText="1"/>
    </xf>
    <xf numFmtId="49" fontId="71" fillId="28" borderId="104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05" xfId="797" applyFont="1" applyFill="1" applyBorder="1" applyAlignment="1">
      <alignment vertical="top"/>
    </xf>
    <xf numFmtId="49" fontId="71" fillId="28" borderId="85" xfId="797" applyNumberFormat="1" applyFont="1" applyFill="1" applyBorder="1" applyAlignment="1">
      <alignment horizontal="center" vertical="top" wrapText="1"/>
    </xf>
    <xf numFmtId="49" fontId="71" fillId="28" borderId="88" xfId="797" applyNumberFormat="1" applyFont="1" applyFill="1" applyBorder="1" applyAlignment="1">
      <alignment horizontal="left" vertical="top" wrapText="1"/>
    </xf>
    <xf numFmtId="191" fontId="88" fillId="28" borderId="88" xfId="797" applyNumberFormat="1" applyFont="1" applyFill="1" applyBorder="1" applyAlignment="1">
      <alignment horizontal="center" vertical="top"/>
    </xf>
    <xf numFmtId="0" fontId="71" fillId="28" borderId="88" xfId="797" applyNumberFormat="1" applyFont="1" applyFill="1" applyBorder="1" applyAlignment="1">
      <alignment horizontal="center" vertical="top"/>
    </xf>
    <xf numFmtId="0" fontId="71" fillId="28" borderId="88" xfId="797" applyFont="1" applyFill="1" applyBorder="1" applyAlignment="1">
      <alignment horizontal="center" vertical="top"/>
    </xf>
    <xf numFmtId="192" fontId="88" fillId="28" borderId="88" xfId="797" applyNumberFormat="1" applyFont="1" applyFill="1" applyBorder="1" applyAlignment="1">
      <alignment horizontal="center" vertical="top"/>
    </xf>
    <xf numFmtId="3" fontId="71" fillId="28" borderId="88" xfId="797" applyNumberFormat="1" applyFont="1" applyFill="1" applyBorder="1" applyAlignment="1">
      <alignment horizontal="center" vertical="top"/>
    </xf>
    <xf numFmtId="3" fontId="88" fillId="28" borderId="88" xfId="797" applyNumberFormat="1" applyFont="1" applyFill="1" applyBorder="1" applyAlignment="1">
      <alignment horizontal="center" vertical="top"/>
    </xf>
    <xf numFmtId="3" fontId="88" fillId="28" borderId="89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5" xfId="797" applyNumberFormat="1" applyFont="1" applyFill="1" applyBorder="1" applyAlignment="1">
      <alignment horizontal="center" vertical="top" wrapText="1"/>
    </xf>
    <xf numFmtId="0" fontId="72" fillId="28" borderId="91" xfId="797" applyNumberFormat="1" applyFont="1" applyFill="1" applyBorder="1" applyAlignment="1">
      <alignment horizontal="right" vertical="top" wrapText="1"/>
    </xf>
    <xf numFmtId="191" fontId="72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2" fontId="72" fillId="28" borderId="91" xfId="797" applyNumberFormat="1" applyFont="1" applyFill="1" applyBorder="1" applyAlignment="1">
      <alignment horizontal="center" vertical="top"/>
    </xf>
    <xf numFmtId="3" fontId="72" fillId="28" borderId="94" xfId="797" applyNumberFormat="1" applyFont="1" applyFill="1" applyBorder="1" applyAlignment="1">
      <alignment horizontal="center" vertical="top" wrapText="1"/>
    </xf>
    <xf numFmtId="49" fontId="72" fillId="28" borderId="85" xfId="797" applyNumberFormat="1" applyFont="1" applyFill="1" applyBorder="1" applyAlignment="1">
      <alignment horizontal="center" vertical="top" wrapText="1"/>
    </xf>
    <xf numFmtId="0" fontId="72" fillId="28" borderId="88" xfId="797" applyNumberFormat="1" applyFont="1" applyFill="1" applyBorder="1" applyAlignment="1">
      <alignment horizontal="right" vertical="top" wrapText="1"/>
    </xf>
    <xf numFmtId="191" fontId="72" fillId="28" borderId="88" xfId="797" applyNumberFormat="1" applyFont="1" applyFill="1" applyBorder="1" applyAlignment="1">
      <alignment horizontal="center" vertical="top"/>
    </xf>
    <xf numFmtId="0" fontId="72" fillId="28" borderId="88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/>
    </xf>
    <xf numFmtId="0" fontId="72" fillId="28" borderId="88" xfId="797" applyFont="1" applyFill="1" applyBorder="1" applyAlignment="1">
      <alignment horizontal="center" vertical="top"/>
    </xf>
    <xf numFmtId="192" fontId="72" fillId="28" borderId="88" xfId="797" applyNumberFormat="1" applyFont="1" applyFill="1" applyBorder="1" applyAlignment="1">
      <alignment horizontal="center" vertical="top"/>
    </xf>
    <xf numFmtId="3" fontId="72" fillId="28" borderId="89" xfId="797" applyNumberFormat="1" applyFont="1" applyFill="1" applyBorder="1" applyAlignment="1">
      <alignment horizontal="center" vertical="top" wrapText="1"/>
    </xf>
    <xf numFmtId="49" fontId="72" fillId="0" borderId="85" xfId="797" applyNumberFormat="1" applyFont="1" applyFill="1" applyBorder="1" applyAlignment="1">
      <alignment horizontal="center" vertical="top" wrapText="1"/>
    </xf>
    <xf numFmtId="0" fontId="72" fillId="0" borderId="88" xfId="797" applyNumberFormat="1" applyFont="1" applyFill="1" applyBorder="1" applyAlignment="1">
      <alignment horizontal="right" vertical="top" wrapText="1"/>
    </xf>
    <xf numFmtId="191" fontId="72" fillId="0" borderId="88" xfId="797" applyNumberFormat="1" applyFont="1" applyFill="1" applyBorder="1" applyAlignment="1">
      <alignment horizontal="center" vertical="top"/>
    </xf>
    <xf numFmtId="0" fontId="72" fillId="0" borderId="88" xfId="797" applyNumberFormat="1" applyFont="1" applyFill="1" applyBorder="1" applyAlignment="1">
      <alignment horizontal="center" vertical="top"/>
    </xf>
    <xf numFmtId="3" fontId="72" fillId="0" borderId="88" xfId="797" applyNumberFormat="1" applyFont="1" applyFill="1" applyBorder="1" applyAlignment="1">
      <alignment horizontal="center" vertical="top"/>
    </xf>
    <xf numFmtId="0" fontId="72" fillId="0" borderId="88" xfId="797" applyFont="1" applyFill="1" applyBorder="1" applyAlignment="1">
      <alignment horizontal="center" vertical="top"/>
    </xf>
    <xf numFmtId="192" fontId="72" fillId="0" borderId="88" xfId="797" applyNumberFormat="1" applyFont="1" applyFill="1" applyBorder="1" applyAlignment="1">
      <alignment horizontal="center" vertical="top"/>
    </xf>
    <xf numFmtId="3" fontId="72" fillId="0" borderId="89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1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88" xfId="797" applyFont="1" applyFill="1" applyBorder="1" applyAlignment="1">
      <alignment horizontal="center" vertical="top"/>
    </xf>
    <xf numFmtId="192" fontId="88" fillId="0" borderId="88" xfId="797" applyNumberFormat="1" applyFont="1" applyFill="1" applyBorder="1" applyAlignment="1">
      <alignment horizontal="center" vertical="top"/>
    </xf>
    <xf numFmtId="3" fontId="71" fillId="0" borderId="88" xfId="797" applyNumberFormat="1" applyFont="1" applyFill="1" applyBorder="1" applyAlignment="1">
      <alignment horizontal="center" vertical="top"/>
    </xf>
    <xf numFmtId="3" fontId="88" fillId="0" borderId="88" xfId="797" applyNumberFormat="1" applyFont="1" applyFill="1" applyBorder="1" applyAlignment="1">
      <alignment horizontal="center" vertical="top"/>
    </xf>
    <xf numFmtId="3" fontId="88" fillId="0" borderId="89" xfId="797" applyNumberFormat="1" applyFont="1" applyFill="1" applyBorder="1" applyAlignment="1">
      <alignment horizontal="center" vertical="top" wrapText="1"/>
    </xf>
    <xf numFmtId="0" fontId="66" fillId="0" borderId="106" xfId="797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left" vertical="top"/>
    </xf>
    <xf numFmtId="191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NumberFormat="1" applyFont="1" applyFill="1" applyBorder="1" applyAlignment="1">
      <alignment horizontal="center" vertical="top" wrapText="1"/>
    </xf>
    <xf numFmtId="3" fontId="66" fillId="0" borderId="107" xfId="797" applyNumberFormat="1" applyFont="1" applyFill="1" applyBorder="1" applyAlignment="1">
      <alignment horizontal="center" vertical="top" wrapText="1"/>
    </xf>
    <xf numFmtId="0" fontId="66" fillId="0" borderId="107" xfId="797" applyFont="1" applyFill="1" applyBorder="1" applyAlignment="1">
      <alignment horizontal="center" vertical="top" wrapText="1"/>
    </xf>
    <xf numFmtId="3" fontId="84" fillId="0" borderId="108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30" borderId="0" xfId="908" applyFont="1" applyFill="1" applyAlignment="1">
      <alignment vertical="center"/>
    </xf>
    <xf numFmtId="49" fontId="66" fillId="30" borderId="59" xfId="908" applyNumberFormat="1" applyFont="1" applyFill="1" applyBorder="1" applyAlignment="1">
      <alignment vertical="center"/>
    </xf>
    <xf numFmtId="0" fontId="66" fillId="30" borderId="59" xfId="908" applyFont="1" applyFill="1" applyBorder="1" applyAlignment="1">
      <alignment vertical="center"/>
    </xf>
    <xf numFmtId="0" fontId="11" fillId="0" borderId="35" xfId="908" applyFont="1" applyBorder="1" applyAlignment="1">
      <alignment vertical="center"/>
    </xf>
    <xf numFmtId="0" fontId="11" fillId="0" borderId="56" xfId="908" applyFont="1" applyFill="1" applyBorder="1" applyAlignment="1">
      <alignment horizontal="center" vertical="center"/>
    </xf>
    <xf numFmtId="0" fontId="68" fillId="0" borderId="56" xfId="908" applyFont="1" applyFill="1" applyBorder="1" applyAlignment="1">
      <alignment horizontal="center" vertical="center"/>
    </xf>
    <xf numFmtId="0" fontId="68" fillId="0" borderId="56" xfId="908" applyFont="1" applyFill="1" applyBorder="1" applyAlignment="1">
      <alignment vertical="center"/>
    </xf>
    <xf numFmtId="2" fontId="66" fillId="0" borderId="56" xfId="908" applyNumberFormat="1" applyFont="1" applyFill="1" applyBorder="1" applyAlignment="1">
      <alignment horizontal="center" vertical="center" wrapText="1"/>
    </xf>
    <xf numFmtId="0" fontId="11" fillId="0" borderId="63" xfId="908" applyFont="1" applyFill="1" applyBorder="1" applyAlignment="1">
      <alignment horizontal="center" vertical="center"/>
    </xf>
    <xf numFmtId="0" fontId="66" fillId="28" borderId="35" xfId="908" applyFont="1" applyFill="1" applyBorder="1" applyAlignment="1">
      <alignment horizontal="right" vertical="center"/>
    </xf>
    <xf numFmtId="0" fontId="68" fillId="28" borderId="56" xfId="908" applyFont="1" applyFill="1" applyBorder="1" applyAlignment="1">
      <alignment horizontal="center" vertical="center"/>
    </xf>
    <xf numFmtId="0" fontId="68" fillId="28" borderId="56" xfId="908" applyFont="1" applyFill="1" applyBorder="1" applyAlignment="1">
      <alignment vertical="center"/>
    </xf>
    <xf numFmtId="0" fontId="11" fillId="28" borderId="56" xfId="908" applyFont="1" applyFill="1" applyBorder="1" applyAlignment="1">
      <alignment horizontal="center" vertical="center"/>
    </xf>
    <xf numFmtId="2" fontId="66" fillId="28" borderId="56" xfId="908" applyNumberFormat="1" applyFont="1" applyFill="1" applyBorder="1" applyAlignment="1">
      <alignment horizontal="center" vertical="center" wrapText="1"/>
    </xf>
    <xf numFmtId="0" fontId="11" fillId="28" borderId="63" xfId="908" applyFont="1" applyFill="1" applyBorder="1" applyAlignment="1">
      <alignment horizontal="center" vertical="center"/>
    </xf>
    <xf numFmtId="0" fontId="66" fillId="28" borderId="72" xfId="908" applyFont="1" applyFill="1" applyBorder="1" applyAlignment="1">
      <alignment horizontal="right" vertical="center"/>
    </xf>
    <xf numFmtId="0" fontId="68" fillId="28" borderId="59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vertical="center"/>
    </xf>
    <xf numFmtId="0" fontId="11" fillId="28" borderId="0" xfId="908" applyFont="1" applyFill="1" applyBorder="1" applyAlignment="1">
      <alignment horizontal="center" vertical="center"/>
    </xf>
    <xf numFmtId="2" fontId="66" fillId="28" borderId="0" xfId="908" applyNumberFormat="1" applyFont="1" applyFill="1" applyBorder="1" applyAlignment="1">
      <alignment horizontal="center" vertical="center" wrapText="1"/>
    </xf>
    <xf numFmtId="0" fontId="11" fillId="28" borderId="65" xfId="908" applyFont="1" applyFill="1" applyBorder="1" applyAlignment="1">
      <alignment horizontal="center" vertical="center"/>
    </xf>
    <xf numFmtId="3" fontId="66" fillId="0" borderId="54" xfId="908" applyNumberFormat="1" applyFont="1" applyFill="1" applyBorder="1" applyAlignment="1">
      <alignment horizontal="right" vertical="center" wrapText="1"/>
    </xf>
    <xf numFmtId="3" fontId="68" fillId="30" borderId="109" xfId="908" applyNumberFormat="1" applyFont="1" applyFill="1" applyBorder="1" applyAlignment="1">
      <alignment horizontal="right" vertical="center" wrapText="1"/>
    </xf>
    <xf numFmtId="49" fontId="80" fillId="25" borderId="73" xfId="0" applyNumberFormat="1" applyFont="1" applyFill="1" applyBorder="1" applyAlignment="1">
      <alignment horizontal="center" vertical="center" wrapText="1" shrinkToFit="1"/>
    </xf>
    <xf numFmtId="0" fontId="80" fillId="25" borderId="76" xfId="0" applyFont="1" applyFill="1" applyBorder="1" applyAlignment="1">
      <alignment horizontal="left" vertical="center" wrapText="1" shrinkToFit="1"/>
    </xf>
    <xf numFmtId="3" fontId="66" fillId="0" borderId="57" xfId="908" applyNumberFormat="1" applyFont="1" applyFill="1" applyBorder="1" applyAlignment="1">
      <alignment horizontal="right" vertical="center" wrapText="1"/>
    </xf>
    <xf numFmtId="3" fontId="68" fillId="30" borderId="77" xfId="908" applyNumberFormat="1" applyFont="1" applyFill="1" applyBorder="1" applyAlignment="1">
      <alignment horizontal="right" vertical="center" wrapText="1"/>
    </xf>
    <xf numFmtId="3" fontId="68" fillId="30" borderId="74" xfId="1567" applyNumberFormat="1" applyFont="1" applyFill="1" applyBorder="1" applyAlignment="1">
      <alignment horizontal="right" vertical="center" wrapText="1"/>
    </xf>
    <xf numFmtId="3" fontId="68" fillId="30" borderId="74" xfId="908" applyNumberFormat="1" applyFont="1" applyFill="1" applyBorder="1" applyAlignment="1">
      <alignment horizontal="right" vertical="center" wrapText="1"/>
    </xf>
    <xf numFmtId="3" fontId="68" fillId="30" borderId="75" xfId="1567" applyNumberFormat="1" applyFont="1" applyFill="1" applyBorder="1" applyAlignment="1">
      <alignment horizontal="right" vertical="center" wrapText="1"/>
    </xf>
    <xf numFmtId="3" fontId="68" fillId="30" borderId="44" xfId="908" applyNumberFormat="1" applyFont="1" applyFill="1" applyBorder="1" applyAlignment="1">
      <alignment horizontal="right" vertical="center" wrapText="1"/>
    </xf>
    <xf numFmtId="3" fontId="67" fillId="30" borderId="38" xfId="908" applyNumberFormat="1" applyFont="1" applyFill="1" applyBorder="1" applyAlignment="1">
      <alignment horizontal="right" vertical="center" wrapText="1"/>
    </xf>
    <xf numFmtId="3" fontId="67" fillId="30" borderId="39" xfId="908" applyNumberFormat="1" applyFont="1" applyFill="1" applyBorder="1" applyAlignment="1">
      <alignment horizontal="right" vertical="center" wrapText="1"/>
    </xf>
    <xf numFmtId="3" fontId="66" fillId="0" borderId="39" xfId="908" applyNumberFormat="1" applyFont="1" applyFill="1" applyBorder="1" applyAlignment="1">
      <alignment horizontal="right" vertical="center" wrapText="1"/>
    </xf>
    <xf numFmtId="2" fontId="68" fillId="30" borderId="39" xfId="908" applyNumberFormat="1" applyFont="1" applyFill="1" applyBorder="1" applyAlignment="1">
      <alignment horizontal="right" vertical="center" wrapText="1"/>
    </xf>
    <xf numFmtId="3" fontId="66" fillId="28" borderId="39" xfId="908" applyNumberFormat="1" applyFont="1" applyFill="1" applyBorder="1" applyAlignment="1">
      <alignment horizontal="right" vertical="center" wrapText="1"/>
    </xf>
    <xf numFmtId="3" fontId="66" fillId="28" borderId="50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0" fontId="66" fillId="31" borderId="41" xfId="908" applyFont="1" applyFill="1" applyBorder="1" applyAlignment="1">
      <alignment vertical="center"/>
    </xf>
    <xf numFmtId="4" fontId="66" fillId="31" borderId="20" xfId="908" applyNumberFormat="1" applyFont="1" applyFill="1" applyBorder="1" applyAlignment="1">
      <alignment vertical="center" wrapText="1"/>
    </xf>
    <xf numFmtId="2" fontId="66" fillId="31" borderId="1" xfId="908" applyNumberFormat="1" applyFont="1" applyFill="1" applyBorder="1" applyAlignment="1">
      <alignment horizontal="center" vertical="center" wrapText="1"/>
    </xf>
    <xf numFmtId="4" fontId="66" fillId="31" borderId="52" xfId="908" applyNumberFormat="1" applyFont="1" applyFill="1" applyBorder="1" applyAlignment="1">
      <alignment vertical="center" wrapText="1"/>
    </xf>
    <xf numFmtId="3" fontId="66" fillId="31" borderId="36" xfId="908" applyNumberFormat="1" applyFont="1" applyFill="1" applyBorder="1" applyAlignment="1">
      <alignment horizontal="right" vertical="center" wrapText="1"/>
    </xf>
    <xf numFmtId="3" fontId="66" fillId="31" borderId="49" xfId="908" applyNumberFormat="1" applyFont="1" applyFill="1" applyBorder="1" applyAlignment="1">
      <alignment horizontal="right" vertical="center" wrapText="1"/>
    </xf>
    <xf numFmtId="3" fontId="66" fillId="31" borderId="2" xfId="908" applyNumberFormat="1" applyFont="1" applyFill="1" applyBorder="1" applyAlignment="1">
      <alignment horizontal="right" vertical="center" wrapText="1"/>
    </xf>
    <xf numFmtId="3" fontId="66" fillId="31" borderId="64" xfId="908" applyNumberFormat="1" applyFont="1" applyFill="1" applyBorder="1" applyAlignment="1">
      <alignment horizontal="right" vertical="center" wrapText="1"/>
    </xf>
    <xf numFmtId="3" fontId="66" fillId="31" borderId="10" xfId="908" applyNumberFormat="1" applyFont="1" applyFill="1" applyBorder="1" applyAlignment="1">
      <alignment horizontal="right" vertical="center" wrapText="1"/>
    </xf>
    <xf numFmtId="4" fontId="66" fillId="31" borderId="10" xfId="908" applyNumberFormat="1" applyFont="1" applyFill="1" applyBorder="1" applyAlignment="1">
      <alignment horizontal="right" vertical="center" wrapText="1"/>
    </xf>
    <xf numFmtId="3" fontId="66" fillId="31" borderId="111" xfId="908" applyNumberFormat="1" applyFont="1" applyFill="1" applyBorder="1" applyAlignment="1">
      <alignment horizontal="right" vertical="center" wrapText="1"/>
    </xf>
    <xf numFmtId="3" fontId="66" fillId="31" borderId="36" xfId="908" applyNumberFormat="1" applyFont="1" applyFill="1" applyBorder="1" applyAlignment="1">
      <alignment horizontal="center" vertical="center" wrapText="1"/>
    </xf>
    <xf numFmtId="0" fontId="11" fillId="0" borderId="73" xfId="908" applyFont="1" applyBorder="1" applyAlignment="1">
      <alignment vertical="center"/>
    </xf>
    <xf numFmtId="4" fontId="66" fillId="0" borderId="76" xfId="908" applyNumberFormat="1" applyFont="1" applyFill="1" applyBorder="1" applyAlignment="1">
      <alignment vertical="center" wrapText="1"/>
    </xf>
    <xf numFmtId="4" fontId="66" fillId="0" borderId="83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horizontal="right" vertical="center" wrapText="1"/>
    </xf>
    <xf numFmtId="4" fontId="66" fillId="0" borderId="77" xfId="908" applyNumberFormat="1" applyFont="1" applyFill="1" applyBorder="1" applyAlignment="1">
      <alignment vertical="center" wrapText="1"/>
    </xf>
    <xf numFmtId="4" fontId="66" fillId="0" borderId="74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69" fillId="0" borderId="83" xfId="908" applyNumberFormat="1" applyFont="1" applyFill="1" applyBorder="1" applyAlignment="1">
      <alignment vertical="center" wrapText="1"/>
    </xf>
    <xf numFmtId="4" fontId="69" fillId="0" borderId="74" xfId="908" applyNumberFormat="1" applyFont="1" applyFill="1" applyBorder="1" applyAlignment="1">
      <alignment vertical="center" wrapText="1"/>
    </xf>
    <xf numFmtId="4" fontId="69" fillId="0" borderId="74" xfId="908" applyNumberFormat="1" applyFont="1" applyFill="1" applyBorder="1" applyAlignment="1">
      <alignment horizontal="center" vertical="center" wrapText="1"/>
    </xf>
    <xf numFmtId="4" fontId="66" fillId="0" borderId="74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0" fontId="11" fillId="0" borderId="31" xfId="908" applyFont="1" applyBorder="1" applyAlignment="1">
      <alignment vertical="center"/>
    </xf>
    <xf numFmtId="4" fontId="66" fillId="0" borderId="57" xfId="908" applyNumberFormat="1" applyFont="1" applyFill="1" applyBorder="1" applyAlignment="1">
      <alignment vertical="center" wrapText="1"/>
    </xf>
    <xf numFmtId="4" fontId="66" fillId="0" borderId="6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44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8" xfId="908" applyNumberFormat="1" applyFont="1" applyFill="1" applyBorder="1" applyAlignment="1">
      <alignment vertical="center" wrapText="1"/>
    </xf>
    <xf numFmtId="4" fontId="69" fillId="0" borderId="6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27" xfId="908" applyNumberFormat="1" applyFont="1" applyFill="1" applyBorder="1" applyAlignment="1">
      <alignment horizontal="center" vertical="center" wrapText="1"/>
    </xf>
    <xf numFmtId="0" fontId="11" fillId="0" borderId="57" xfId="908" applyFont="1" applyBorder="1" applyAlignment="1">
      <alignment vertical="center"/>
    </xf>
    <xf numFmtId="2" fontId="66" fillId="0" borderId="6" xfId="908" applyNumberFormat="1" applyFont="1" applyFill="1" applyBorder="1" applyAlignment="1">
      <alignment horizontal="center" vertical="center" wrapText="1"/>
    </xf>
    <xf numFmtId="2" fontId="69" fillId="0" borderId="7" xfId="908" applyNumberFormat="1" applyFont="1" applyFill="1" applyBorder="1" applyAlignment="1">
      <alignment horizontal="center" vertical="center" wrapText="1"/>
    </xf>
    <xf numFmtId="1" fontId="66" fillId="0" borderId="57" xfId="908" applyNumberFormat="1" applyFont="1" applyFill="1" applyBorder="1" applyAlignment="1">
      <alignment vertical="center" wrapText="1"/>
    </xf>
    <xf numFmtId="0" fontId="66" fillId="0" borderId="6" xfId="908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7" xfId="908" applyNumberFormat="1" applyFont="1" applyFill="1" applyBorder="1" applyAlignment="1">
      <alignment vertical="center" wrapText="1"/>
    </xf>
    <xf numFmtId="2" fontId="11" fillId="0" borderId="6" xfId="908" applyNumberFormat="1" applyFont="1" applyFill="1" applyBorder="1" applyAlignment="1">
      <alignment horizontal="center"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49" fontId="11" fillId="0" borderId="57" xfId="973" applyNumberFormat="1" applyFont="1" applyFill="1" applyBorder="1" applyAlignment="1">
      <alignment horizontal="left" vertical="center" wrapText="1"/>
    </xf>
    <xf numFmtId="3" fontId="66" fillId="0" borderId="57" xfId="908" applyNumberFormat="1" applyFont="1" applyFill="1" applyBorder="1" applyAlignment="1">
      <alignment vertical="center" wrapText="1"/>
    </xf>
    <xf numFmtId="0" fontId="11" fillId="0" borderId="58" xfId="908" applyFont="1" applyBorder="1" applyAlignment="1">
      <alignment vertical="center"/>
    </xf>
    <xf numFmtId="0" fontId="11" fillId="0" borderId="55" xfId="975" applyFont="1" applyFill="1" applyBorder="1" applyAlignment="1" applyProtection="1">
      <alignment vertical="center" wrapText="1"/>
      <protection locked="0"/>
    </xf>
    <xf numFmtId="2" fontId="11" fillId="0" borderId="38" xfId="908" applyNumberFormat="1" applyFont="1" applyFill="1" applyBorder="1" applyAlignment="1">
      <alignment horizontal="center" vertical="center" wrapText="1"/>
    </xf>
    <xf numFmtId="4" fontId="66" fillId="0" borderId="50" xfId="908" applyNumberFormat="1" applyFont="1" applyFill="1" applyBorder="1" applyAlignment="1">
      <alignment vertical="center" wrapText="1"/>
    </xf>
    <xf numFmtId="3" fontId="66" fillId="0" borderId="55" xfId="908" applyNumberFormat="1" applyFont="1" applyFill="1" applyBorder="1" applyAlignment="1">
      <alignment vertical="center" wrapText="1"/>
    </xf>
    <xf numFmtId="4" fontId="66" fillId="0" borderId="47" xfId="908" applyNumberFormat="1" applyFont="1" applyFill="1" applyBorder="1" applyAlignment="1">
      <alignment vertical="center" wrapText="1"/>
    </xf>
    <xf numFmtId="4" fontId="66" fillId="0" borderId="39" xfId="908" applyNumberFormat="1" applyFont="1" applyFill="1" applyBorder="1" applyAlignment="1">
      <alignment vertical="center" wrapText="1"/>
    </xf>
    <xf numFmtId="4" fontId="66" fillId="0" borderId="40" xfId="908" applyNumberFormat="1" applyFont="1" applyFill="1" applyBorder="1" applyAlignment="1">
      <alignment vertical="center" wrapText="1"/>
    </xf>
    <xf numFmtId="4" fontId="69" fillId="0" borderId="38" xfId="908" applyNumberFormat="1" applyFont="1" applyFill="1" applyBorder="1" applyAlignment="1">
      <alignment vertical="center" wrapText="1"/>
    </xf>
    <xf numFmtId="2" fontId="73" fillId="0" borderId="39" xfId="908" applyNumberFormat="1" applyFont="1" applyFill="1" applyBorder="1" applyAlignment="1">
      <alignment horizontal="center" vertical="center" wrapText="1"/>
    </xf>
    <xf numFmtId="4" fontId="69" fillId="0" borderId="39" xfId="908" applyNumberFormat="1" applyFont="1" applyFill="1" applyBorder="1" applyAlignment="1">
      <alignment horizontal="center" vertical="center" wrapText="1"/>
    </xf>
    <xf numFmtId="4" fontId="66" fillId="0" borderId="39" xfId="908" applyNumberFormat="1" applyFont="1" applyFill="1" applyBorder="1" applyAlignment="1">
      <alignment horizontal="center" vertical="center" wrapText="1"/>
    </xf>
    <xf numFmtId="4" fontId="66" fillId="0" borderId="50" xfId="908" applyNumberFormat="1" applyFont="1" applyFill="1" applyBorder="1" applyAlignment="1">
      <alignment horizontal="center" vertical="center" wrapText="1"/>
    </xf>
    <xf numFmtId="0" fontId="11" fillId="0" borderId="72" xfId="908" applyFont="1" applyBorder="1" applyAlignment="1">
      <alignment vertical="center"/>
    </xf>
    <xf numFmtId="4" fontId="66" fillId="16" borderId="84" xfId="908" applyNumberFormat="1" applyFont="1" applyFill="1" applyBorder="1" applyAlignment="1">
      <alignment vertical="center" wrapText="1"/>
    </xf>
    <xf numFmtId="4" fontId="66" fillId="16" borderId="85" xfId="908" applyNumberFormat="1" applyFont="1" applyFill="1" applyBorder="1" applyAlignment="1">
      <alignment vertical="center" wrapText="1"/>
    </xf>
    <xf numFmtId="4" fontId="66" fillId="16" borderId="86" xfId="908" applyNumberFormat="1" applyFont="1" applyFill="1" applyBorder="1" applyAlignment="1">
      <alignment vertical="center" wrapText="1"/>
    </xf>
    <xf numFmtId="3" fontId="66" fillId="16" borderId="84" xfId="908" applyNumberFormat="1" applyFont="1" applyFill="1" applyBorder="1" applyAlignment="1">
      <alignment vertical="center" wrapText="1"/>
    </xf>
    <xf numFmtId="4" fontId="66" fillId="16" borderId="87" xfId="908" applyNumberFormat="1" applyFont="1" applyFill="1" applyBorder="1" applyAlignment="1">
      <alignment vertical="center" wrapText="1"/>
    </xf>
    <xf numFmtId="4" fontId="66" fillId="16" borderId="88" xfId="908" applyNumberFormat="1" applyFont="1" applyFill="1" applyBorder="1" applyAlignment="1">
      <alignment vertical="center" wrapText="1"/>
    </xf>
    <xf numFmtId="4" fontId="66" fillId="16" borderId="89" xfId="908" applyNumberFormat="1" applyFont="1" applyFill="1" applyBorder="1" applyAlignment="1">
      <alignment vertical="center" wrapText="1"/>
    </xf>
    <xf numFmtId="4" fontId="69" fillId="16" borderId="85" xfId="908" applyNumberFormat="1" applyFont="1" applyFill="1" applyBorder="1" applyAlignment="1">
      <alignment vertical="center" wrapText="1"/>
    </xf>
    <xf numFmtId="4" fontId="69" fillId="16" borderId="88" xfId="908" applyNumberFormat="1" applyFont="1" applyFill="1" applyBorder="1" applyAlignment="1">
      <alignment vertical="center" wrapText="1"/>
    </xf>
    <xf numFmtId="4" fontId="69" fillId="16" borderId="88" xfId="908" applyNumberFormat="1" applyFont="1" applyFill="1" applyBorder="1" applyAlignment="1">
      <alignment horizontal="center" vertical="center" wrapText="1"/>
    </xf>
    <xf numFmtId="4" fontId="66" fillId="16" borderId="88" xfId="908" applyNumberFormat="1" applyFont="1" applyFill="1" applyBorder="1" applyAlignment="1">
      <alignment horizontal="center" vertical="center" wrapText="1"/>
    </xf>
    <xf numFmtId="4" fontId="66" fillId="16" borderId="86" xfId="908" applyNumberFormat="1" applyFont="1" applyFill="1" applyBorder="1" applyAlignment="1">
      <alignment horizontal="center" vertical="center" wrapText="1"/>
    </xf>
    <xf numFmtId="3" fontId="66" fillId="16" borderId="84" xfId="908" applyNumberFormat="1" applyFont="1" applyFill="1" applyBorder="1" applyAlignment="1">
      <alignment horizontal="center" vertical="center" wrapText="1"/>
    </xf>
    <xf numFmtId="0" fontId="66" fillId="16" borderId="90" xfId="976" applyFont="1" applyFill="1" applyBorder="1" applyAlignment="1">
      <alignment horizontal="left" vertical="center"/>
    </xf>
    <xf numFmtId="9" fontId="11" fillId="16" borderId="91" xfId="908" applyNumberFormat="1" applyFont="1" applyFill="1" applyBorder="1" applyAlignment="1">
      <alignment horizontal="center" vertical="center" wrapText="1"/>
    </xf>
    <xf numFmtId="9" fontId="66" fillId="16" borderId="92" xfId="2240" applyFont="1" applyFill="1" applyBorder="1" applyAlignment="1">
      <alignment horizontal="center" vertical="center" wrapText="1"/>
    </xf>
    <xf numFmtId="3" fontId="66" fillId="16" borderId="90" xfId="2240" applyNumberFormat="1" applyFont="1" applyFill="1" applyBorder="1" applyAlignment="1">
      <alignment horizontal="center" vertical="center" wrapText="1"/>
    </xf>
    <xf numFmtId="9" fontId="66" fillId="16" borderId="93" xfId="2240" applyFont="1" applyFill="1" applyBorder="1" applyAlignment="1">
      <alignment horizontal="center" vertical="center" wrapText="1"/>
    </xf>
    <xf numFmtId="9" fontId="66" fillId="16" borderId="91" xfId="2240" applyFont="1" applyFill="1" applyBorder="1" applyAlignment="1">
      <alignment horizontal="center" vertical="center" wrapText="1"/>
    </xf>
    <xf numFmtId="9" fontId="66" fillId="16" borderId="94" xfId="2240" applyFont="1" applyFill="1" applyBorder="1" applyAlignment="1">
      <alignment horizontal="center" vertical="center" wrapText="1"/>
    </xf>
    <xf numFmtId="9" fontId="69" fillId="16" borderId="95" xfId="2240" applyFont="1" applyFill="1" applyBorder="1" applyAlignment="1">
      <alignment horizontal="center" vertical="center" wrapText="1"/>
    </xf>
    <xf numFmtId="4" fontId="69" fillId="16" borderId="91" xfId="908" applyNumberFormat="1" applyFont="1" applyFill="1" applyBorder="1" applyAlignment="1">
      <alignment horizontal="center" vertical="center" wrapText="1"/>
    </xf>
    <xf numFmtId="2" fontId="73" fillId="16" borderId="91" xfId="908" applyNumberFormat="1" applyFont="1" applyFill="1" applyBorder="1" applyAlignment="1">
      <alignment horizontal="center" vertical="center" wrapText="1"/>
    </xf>
    <xf numFmtId="4" fontId="66" fillId="16" borderId="91" xfId="908" applyNumberFormat="1" applyFont="1" applyFill="1" applyBorder="1" applyAlignment="1">
      <alignment horizontal="center" vertical="center" wrapText="1"/>
    </xf>
    <xf numFmtId="4" fontId="66" fillId="16" borderId="92" xfId="908" applyNumberFormat="1" applyFont="1" applyFill="1" applyBorder="1" applyAlignment="1">
      <alignment horizontal="center" vertical="center" wrapText="1"/>
    </xf>
    <xf numFmtId="3" fontId="66" fillId="16" borderId="90" xfId="908" applyNumberFormat="1" applyFont="1" applyFill="1" applyBorder="1" applyAlignment="1">
      <alignment horizontal="center" vertical="center" wrapText="1"/>
    </xf>
    <xf numFmtId="0" fontId="11" fillId="0" borderId="37" xfId="908" applyFont="1" applyBorder="1" applyAlignment="1">
      <alignment vertical="center"/>
    </xf>
    <xf numFmtId="4" fontId="66" fillId="16" borderId="48" xfId="908" applyNumberFormat="1" applyFont="1" applyFill="1" applyBorder="1" applyAlignment="1">
      <alignment vertical="center" wrapText="1"/>
    </xf>
    <xf numFmtId="4" fontId="66" fillId="16" borderId="96" xfId="908" applyNumberFormat="1" applyFont="1" applyFill="1" applyBorder="1" applyAlignment="1">
      <alignment vertical="center" wrapText="1"/>
    </xf>
    <xf numFmtId="4" fontId="66" fillId="16" borderId="97" xfId="908" applyNumberFormat="1" applyFont="1" applyFill="1" applyBorder="1" applyAlignment="1">
      <alignment vertical="center" wrapText="1"/>
    </xf>
    <xf numFmtId="3" fontId="66" fillId="16" borderId="48" xfId="908" applyNumberFormat="1" applyFont="1" applyFill="1" applyBorder="1" applyAlignment="1">
      <alignment vertical="center" wrapText="1"/>
    </xf>
    <xf numFmtId="4" fontId="66" fillId="16" borderId="98" xfId="908" applyNumberFormat="1" applyFont="1" applyFill="1" applyBorder="1" applyAlignment="1">
      <alignment vertical="center" wrapText="1"/>
    </xf>
    <xf numFmtId="4" fontId="66" fillId="16" borderId="99" xfId="908" applyNumberFormat="1" applyFont="1" applyFill="1" applyBorder="1" applyAlignment="1">
      <alignment vertical="center" wrapText="1"/>
    </xf>
    <xf numFmtId="4" fontId="66" fillId="16" borderId="100" xfId="908" applyNumberFormat="1" applyFont="1" applyFill="1" applyBorder="1" applyAlignment="1">
      <alignment vertical="center" wrapText="1"/>
    </xf>
    <xf numFmtId="4" fontId="69" fillId="16" borderId="96" xfId="908" applyNumberFormat="1" applyFont="1" applyFill="1" applyBorder="1" applyAlignment="1">
      <alignment vertical="center" wrapText="1"/>
    </xf>
    <xf numFmtId="4" fontId="69" fillId="16" borderId="99" xfId="908" applyNumberFormat="1" applyFont="1" applyFill="1" applyBorder="1" applyAlignment="1">
      <alignment vertical="center" wrapText="1"/>
    </xf>
    <xf numFmtId="4" fontId="69" fillId="16" borderId="99" xfId="908" applyNumberFormat="1" applyFont="1" applyFill="1" applyBorder="1" applyAlignment="1">
      <alignment horizontal="center" vertical="center" wrapText="1"/>
    </xf>
    <xf numFmtId="4" fontId="66" fillId="16" borderId="99" xfId="908" applyNumberFormat="1" applyFont="1" applyFill="1" applyBorder="1" applyAlignment="1">
      <alignment horizontal="center" vertical="center" wrapText="1"/>
    </xf>
    <xf numFmtId="4" fontId="66" fillId="16" borderId="97" xfId="908" applyNumberFormat="1" applyFont="1" applyFill="1" applyBorder="1" applyAlignment="1">
      <alignment horizontal="center" vertical="center" wrapText="1"/>
    </xf>
    <xf numFmtId="3" fontId="66" fillId="16" borderId="48" xfId="908" applyNumberFormat="1" applyFont="1" applyFill="1" applyBorder="1" applyAlignment="1">
      <alignment horizontal="center" vertical="center" wrapText="1"/>
    </xf>
    <xf numFmtId="4" fontId="67" fillId="16" borderId="57" xfId="908" applyNumberFormat="1" applyFont="1" applyFill="1" applyBorder="1" applyAlignment="1">
      <alignment vertical="center" wrapText="1"/>
    </xf>
    <xf numFmtId="4" fontId="66" fillId="16" borderId="6" xfId="908" applyNumberFormat="1" applyFont="1" applyFill="1" applyBorder="1" applyAlignment="1">
      <alignment vertical="center" wrapText="1"/>
    </xf>
    <xf numFmtId="4" fontId="66" fillId="16" borderId="27" xfId="908" applyNumberFormat="1" applyFont="1" applyFill="1" applyBorder="1" applyAlignment="1">
      <alignment vertical="center" wrapText="1"/>
    </xf>
    <xf numFmtId="4" fontId="66" fillId="16" borderId="57" xfId="908" applyNumberFormat="1" applyFont="1" applyFill="1" applyBorder="1" applyAlignment="1">
      <alignment vertical="center" wrapText="1"/>
    </xf>
    <xf numFmtId="4" fontId="66" fillId="16" borderId="44" xfId="908" applyNumberFormat="1" applyFont="1" applyFill="1" applyBorder="1" applyAlignment="1">
      <alignment vertical="center" wrapText="1"/>
    </xf>
    <xf numFmtId="4" fontId="66" fillId="16" borderId="7" xfId="908" applyNumberFormat="1" applyFont="1" applyFill="1" applyBorder="1" applyAlignment="1">
      <alignment vertical="center" wrapText="1"/>
    </xf>
    <xf numFmtId="4" fontId="66" fillId="16" borderId="8" xfId="908" applyNumberFormat="1" applyFont="1" applyFill="1" applyBorder="1" applyAlignment="1">
      <alignment vertical="center" wrapText="1"/>
    </xf>
    <xf numFmtId="4" fontId="75" fillId="16" borderId="6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16" borderId="27" xfId="908" applyNumberFormat="1" applyFont="1" applyFill="1" applyBorder="1" applyAlignment="1">
      <alignment horizontal="center" vertical="center" wrapText="1"/>
    </xf>
    <xf numFmtId="3" fontId="66" fillId="16" borderId="57" xfId="908" applyNumberFormat="1" applyFont="1" applyFill="1" applyBorder="1" applyAlignment="1">
      <alignment horizontal="center" vertical="center" wrapText="1"/>
    </xf>
    <xf numFmtId="0" fontId="11" fillId="0" borderId="68" xfId="908" applyFont="1" applyBorder="1" applyAlignment="1">
      <alignment vertical="center"/>
    </xf>
    <xf numFmtId="4" fontId="66" fillId="16" borderId="78" xfId="908" applyNumberFormat="1" applyFont="1" applyFill="1" applyBorder="1" applyAlignment="1">
      <alignment vertical="center" wrapText="1"/>
    </xf>
    <xf numFmtId="4" fontId="66" fillId="16" borderId="51" xfId="908" applyNumberFormat="1" applyFont="1" applyFill="1" applyBorder="1" applyAlignment="1">
      <alignment vertical="center" wrapText="1"/>
    </xf>
    <xf numFmtId="4" fontId="66" fillId="16" borderId="69" xfId="908" applyNumberFormat="1" applyFont="1" applyFill="1" applyBorder="1" applyAlignment="1">
      <alignment vertical="center" wrapText="1"/>
    </xf>
    <xf numFmtId="4" fontId="66" fillId="16" borderId="70" xfId="908" applyNumberFormat="1" applyFont="1" applyFill="1" applyBorder="1" applyAlignment="1">
      <alignment vertical="center" wrapText="1"/>
    </xf>
    <xf numFmtId="4" fontId="66" fillId="16" borderId="30" xfId="908" applyNumberFormat="1" applyFont="1" applyFill="1" applyBorder="1" applyAlignment="1">
      <alignment vertical="center" wrapText="1"/>
    </xf>
    <xf numFmtId="4" fontId="66" fillId="16" borderId="71" xfId="908" applyNumberFormat="1" applyFont="1" applyFill="1" applyBorder="1" applyAlignment="1">
      <alignment vertical="center" wrapText="1"/>
    </xf>
    <xf numFmtId="4" fontId="75" fillId="16" borderId="78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horizontal="center" vertical="center" wrapText="1"/>
    </xf>
    <xf numFmtId="4" fontId="66" fillId="16" borderId="30" xfId="908" applyNumberFormat="1" applyFont="1" applyFill="1" applyBorder="1" applyAlignment="1">
      <alignment horizontal="center" vertical="center" wrapText="1"/>
    </xf>
    <xf numFmtId="3" fontId="66" fillId="16" borderId="55" xfId="908" applyNumberFormat="1" applyFont="1" applyFill="1" applyBorder="1" applyAlignment="1">
      <alignment horizontal="center" vertical="center" wrapText="1"/>
    </xf>
    <xf numFmtId="4" fontId="66" fillId="16" borderId="55" xfId="908" applyNumberFormat="1" applyFont="1" applyFill="1" applyBorder="1" applyAlignment="1">
      <alignment vertical="center" wrapText="1"/>
    </xf>
    <xf numFmtId="4" fontId="66" fillId="16" borderId="38" xfId="908" applyNumberFormat="1" applyFont="1" applyFill="1" applyBorder="1" applyAlignment="1">
      <alignment vertical="center" wrapText="1"/>
    </xf>
    <xf numFmtId="4" fontId="66" fillId="16" borderId="50" xfId="908" applyNumberFormat="1" applyFont="1" applyFill="1" applyBorder="1" applyAlignment="1">
      <alignment vertical="center" wrapText="1"/>
    </xf>
    <xf numFmtId="4" fontId="66" fillId="16" borderId="47" xfId="908" applyNumberFormat="1" applyFont="1" applyFill="1" applyBorder="1" applyAlignment="1">
      <alignment vertical="center" wrapText="1"/>
    </xf>
    <xf numFmtId="4" fontId="66" fillId="16" borderId="39" xfId="908" applyNumberFormat="1" applyFont="1" applyFill="1" applyBorder="1" applyAlignment="1">
      <alignment vertical="center" wrapText="1"/>
    </xf>
    <xf numFmtId="4" fontId="66" fillId="16" borderId="40" xfId="908" applyNumberFormat="1" applyFont="1" applyFill="1" applyBorder="1" applyAlignment="1">
      <alignment vertical="center" wrapText="1"/>
    </xf>
    <xf numFmtId="4" fontId="75" fillId="16" borderId="38" xfId="908" applyNumberFormat="1" applyFont="1" applyFill="1" applyBorder="1" applyAlignment="1">
      <alignment vertical="center" wrapText="1"/>
    </xf>
    <xf numFmtId="4" fontId="75" fillId="16" borderId="39" xfId="908" applyNumberFormat="1" applyFont="1" applyFill="1" applyBorder="1" applyAlignment="1">
      <alignment vertical="center" wrapText="1"/>
    </xf>
    <xf numFmtId="4" fontId="75" fillId="16" borderId="39" xfId="908" applyNumberFormat="1" applyFont="1" applyFill="1" applyBorder="1" applyAlignment="1">
      <alignment horizontal="center" vertical="center" wrapText="1"/>
    </xf>
    <xf numFmtId="4" fontId="66" fillId="16" borderId="39" xfId="908" applyNumberFormat="1" applyFont="1" applyFill="1" applyBorder="1" applyAlignment="1">
      <alignment horizontal="center" vertical="center" wrapText="1"/>
    </xf>
    <xf numFmtId="4" fontId="66" fillId="16" borderId="50" xfId="908" applyNumberFormat="1" applyFont="1" applyFill="1" applyBorder="1" applyAlignment="1">
      <alignment horizontal="center" vertical="center" wrapText="1"/>
    </xf>
    <xf numFmtId="4" fontId="66" fillId="16" borderId="36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56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66" fillId="0" borderId="45" xfId="976" applyFont="1" applyFill="1" applyBorder="1" applyAlignment="1">
      <alignment horizontal="left" vertical="center"/>
    </xf>
    <xf numFmtId="0" fontId="11" fillId="0" borderId="45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0" fontId="74" fillId="0" borderId="3" xfId="976" applyFont="1" applyFill="1" applyBorder="1" applyAlignment="1">
      <alignment horizontal="left" vertical="center"/>
    </xf>
    <xf numFmtId="0" fontId="74" fillId="0" borderId="4" xfId="976" applyFont="1" applyFill="1" applyBorder="1" applyAlignment="1">
      <alignment horizontal="left" vertical="center"/>
    </xf>
    <xf numFmtId="1" fontId="66" fillId="16" borderId="5" xfId="908" applyNumberFormat="1" applyFont="1" applyFill="1" applyBorder="1" applyAlignment="1">
      <alignment horizontal="center" vertical="center" wrapText="1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0" fontId="11" fillId="0" borderId="0" xfId="908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1" fillId="0" borderId="27" xfId="0" applyFont="1" applyBorder="1" applyAlignment="1">
      <alignment horizontal="center" vertical="center" wrapText="1"/>
    </xf>
    <xf numFmtId="49" fontId="81" fillId="0" borderId="6" xfId="0" applyNumberFormat="1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right"/>
    </xf>
    <xf numFmtId="4" fontId="81" fillId="0" borderId="6" xfId="0" applyNumberFormat="1" applyFont="1" applyBorder="1" applyAlignment="1">
      <alignment horizontal="center" vertical="center" wrapText="1"/>
    </xf>
    <xf numFmtId="3" fontId="81" fillId="0" borderId="6" xfId="0" applyNumberFormat="1" applyFont="1" applyBorder="1" applyAlignment="1">
      <alignment horizontal="center" vertical="center" wrapText="1"/>
    </xf>
    <xf numFmtId="191" fontId="81" fillId="0" borderId="6" xfId="0" applyNumberFormat="1" applyFont="1" applyBorder="1" applyAlignment="1">
      <alignment horizontal="center" vertical="center" wrapText="1"/>
    </xf>
    <xf numFmtId="192" fontId="81" fillId="0" borderId="6" xfId="0" applyNumberFormat="1" applyFont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0" fontId="81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1" xfId="0" applyNumberFormat="1" applyFont="1" applyBorder="1" applyAlignment="1">
      <alignment horizontal="left" vertical="center"/>
    </xf>
    <xf numFmtId="0" fontId="81" fillId="0" borderId="11" xfId="0" applyFont="1" applyBorder="1" applyAlignment="1">
      <alignment vertical="center"/>
    </xf>
    <xf numFmtId="0" fontId="81" fillId="0" borderId="11" xfId="0" applyNumberFormat="1" applyFont="1" applyBorder="1" applyAlignment="1">
      <alignment horizontal="right" vertical="center" wrapText="1"/>
    </xf>
    <xf numFmtId="0" fontId="81" fillId="0" borderId="11" xfId="0" applyNumberFormat="1" applyFont="1" applyBorder="1" applyAlignment="1">
      <alignment horizontal="right" vertical="center"/>
    </xf>
    <xf numFmtId="3" fontId="10" fillId="0" borderId="0" xfId="0" applyNumberFormat="1" applyFont="1" applyAlignment="1">
      <alignment horizontal="center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9" fillId="0" borderId="0" xfId="2262" applyFont="1" applyFill="1" applyAlignment="1">
      <alignment horizontal="right" vertical="center"/>
    </xf>
    <xf numFmtId="3" fontId="89" fillId="0" borderId="0" xfId="2262" applyNumberFormat="1" applyFont="1" applyFill="1" applyAlignment="1">
      <alignment horizontal="center" vertical="center"/>
    </xf>
    <xf numFmtId="0" fontId="89" fillId="0" borderId="0" xfId="2262" applyFont="1" applyFill="1"/>
    <xf numFmtId="3" fontId="90" fillId="0" borderId="0" xfId="908" applyNumberFormat="1" applyFont="1" applyAlignment="1">
      <alignment horizontal="center" vertical="center"/>
    </xf>
    <xf numFmtId="4" fontId="90" fillId="0" borderId="0" xfId="908" applyNumberFormat="1" applyFont="1" applyAlignment="1">
      <alignment horizontal="right" vertical="center"/>
    </xf>
    <xf numFmtId="4" fontId="89" fillId="0" borderId="0" xfId="2262" applyNumberFormat="1" applyFont="1" applyFill="1" applyAlignment="1">
      <alignment horizontal="center" vertical="center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44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88" fontId="69" fillId="0" borderId="72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66" fillId="28" borderId="56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6" fillId="0" borderId="62" xfId="908" applyNumberFormat="1" applyFont="1" applyFill="1" applyBorder="1" applyAlignment="1">
      <alignment horizontal="center" vertical="center" wrapText="1"/>
    </xf>
    <xf numFmtId="4" fontId="66" fillId="0" borderId="46" xfId="908" applyNumberFormat="1" applyFont="1" applyFill="1" applyBorder="1" applyAlignment="1">
      <alignment horizontal="center" vertical="center" wrapText="1"/>
    </xf>
    <xf numFmtId="0" fontId="66" fillId="0" borderId="61" xfId="908" applyNumberFormat="1" applyFont="1" applyFill="1" applyBorder="1" applyAlignment="1">
      <alignment horizontal="center" vertical="center" wrapText="1"/>
    </xf>
    <xf numFmtId="0" fontId="66" fillId="0" borderId="110" xfId="908" applyNumberFormat="1" applyFont="1" applyFill="1" applyBorder="1" applyAlignment="1">
      <alignment horizontal="center" vertical="center" wrapText="1"/>
    </xf>
    <xf numFmtId="4" fontId="67" fillId="25" borderId="51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7" fillId="25" borderId="29" xfId="908" applyNumberFormat="1" applyFont="1" applyFill="1" applyBorder="1" applyAlignment="1">
      <alignment vertical="center" wrapText="1"/>
    </xf>
    <xf numFmtId="4" fontId="67" fillId="25" borderId="77" xfId="908" applyNumberFormat="1" applyFont="1" applyFill="1" applyBorder="1" applyAlignment="1">
      <alignment vertical="center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74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187" fontId="11" fillId="0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0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0" fontId="11" fillId="0" borderId="42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53" xfId="908" applyFont="1" applyBorder="1" applyAlignment="1">
      <alignment horizontal="center" vertical="center"/>
    </xf>
    <xf numFmtId="0" fontId="11" fillId="0" borderId="43" xfId="908" applyFont="1" applyBorder="1" applyAlignment="1">
      <alignment horizontal="center" vertical="center"/>
    </xf>
    <xf numFmtId="0" fontId="11" fillId="0" borderId="82" xfId="908" applyFont="1" applyBorder="1" applyAlignment="1">
      <alignment horizontal="center" vertic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27" xfId="908" applyFont="1" applyBorder="1" applyAlignment="1">
      <alignment horizontal="center" vertical="center"/>
    </xf>
    <xf numFmtId="0" fontId="11" fillId="0" borderId="15" xfId="908" applyFont="1" applyBorder="1" applyAlignment="1">
      <alignment horizontal="center" vertical="center"/>
    </xf>
    <xf numFmtId="0" fontId="11" fillId="0" borderId="81" xfId="908" applyFont="1" applyBorder="1" applyAlignment="1">
      <alignment horizontal="center" vertical="center"/>
    </xf>
    <xf numFmtId="0" fontId="68" fillId="0" borderId="78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 vertical="center"/>
    </xf>
    <xf numFmtId="0" fontId="68" fillId="0" borderId="15" xfId="908" applyFont="1" applyBorder="1" applyAlignment="1">
      <alignment horizontal="center" vertical="center"/>
    </xf>
    <xf numFmtId="0" fontId="68" fillId="0" borderId="44" xfId="908" applyFont="1" applyBorder="1" applyAlignment="1">
      <alignment horizontal="center" vertical="center"/>
    </xf>
    <xf numFmtId="4" fontId="72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4" fillId="0" borderId="0" xfId="797" applyFont="1" applyFill="1" applyAlignment="1">
      <alignment horizontal="center"/>
    </xf>
    <xf numFmtId="4" fontId="11" fillId="0" borderId="34" xfId="2257" applyFont="1" applyBorder="1" applyAlignment="1">
      <alignment horizontal="center" vertical="center" wrapText="1"/>
    </xf>
    <xf numFmtId="4" fontId="11" fillId="0" borderId="36" xfId="2257" applyFont="1" applyBorder="1" applyAlignment="1">
      <alignment horizontal="center" vertical="center" wrapText="1"/>
    </xf>
    <xf numFmtId="0" fontId="11" fillId="0" borderId="0" xfId="2258" applyFont="1" applyBorder="1" applyAlignment="1">
      <alignment horizontal="center"/>
    </xf>
    <xf numFmtId="4" fontId="11" fillId="0" borderId="35" xfId="2257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4" fontId="66" fillId="0" borderId="41" xfId="2257" applyFont="1" applyBorder="1" applyAlignment="1">
      <alignment horizontal="center" vertical="top" wrapText="1"/>
    </xf>
    <xf numFmtId="4" fontId="66" fillId="0" borderId="14" xfId="2257" applyFont="1" applyBorder="1" applyAlignment="1">
      <alignment horizontal="center" vertical="top" wrapText="1"/>
    </xf>
    <xf numFmtId="4" fontId="66" fillId="0" borderId="101" xfId="2257" applyFont="1" applyBorder="1" applyAlignment="1">
      <alignment horizontal="center" vertical="top" wrapText="1"/>
    </xf>
    <xf numFmtId="0" fontId="11" fillId="0" borderId="11" xfId="2258" applyFont="1" applyBorder="1" applyAlignment="1">
      <alignment horizontal="center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49" fontId="71" fillId="0" borderId="66" xfId="797" applyNumberFormat="1" applyFont="1" applyFill="1" applyBorder="1" applyAlignment="1">
      <alignment horizontal="center" vertical="center" wrapText="1"/>
    </xf>
    <xf numFmtId="49" fontId="71" fillId="0" borderId="74" xfId="797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52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9" xfId="0" applyFont="1" applyBorder="1" applyAlignment="1">
      <alignment horizontal="center" vertical="center"/>
    </xf>
    <xf numFmtId="0" fontId="83" fillId="0" borderId="10" xfId="0" applyFont="1" applyBorder="1" applyAlignment="1">
      <alignment horizontal="center" vertical="center"/>
    </xf>
    <xf numFmtId="0" fontId="83" fillId="0" borderId="111" xfId="0" applyFont="1" applyBorder="1" applyAlignment="1">
      <alignment horizontal="center" vertical="center"/>
    </xf>
    <xf numFmtId="3" fontId="83" fillId="32" borderId="9" xfId="0" applyNumberFormat="1" applyFont="1" applyFill="1" applyBorder="1" applyAlignment="1">
      <alignment horizontal="center" vertical="center"/>
    </xf>
    <xf numFmtId="3" fontId="83" fillId="32" borderId="10" xfId="0" applyNumberFormat="1" applyFont="1" applyFill="1" applyBorder="1" applyAlignment="1">
      <alignment horizontal="center" vertical="center"/>
    </xf>
    <xf numFmtId="3" fontId="83" fillId="32" borderId="7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3" fillId="0" borderId="0" xfId="0" applyFont="1" applyAlignment="1">
      <alignment horizontal="left" vertical="center" wrapText="1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8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30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27" xfId="0" applyNumberFormat="1" applyFont="1" applyFill="1" applyBorder="1" applyAlignment="1">
      <alignment horizontal="center" vertical="center" wrapText="1"/>
    </xf>
    <xf numFmtId="0" fontId="81" fillId="0" borderId="51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</cellXfs>
  <cellStyles count="2263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Приложения к конкурсной заявке" xfId="2262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68"/>
  <sheetViews>
    <sheetView showGridLines="0" view="pageBreakPreview" zoomScale="82" zoomScaleSheetLayoutView="82" workbookViewId="0">
      <pane xSplit="2" topLeftCell="C1" activePane="topRight" state="frozen"/>
      <selection activeCell="A12" sqref="A12:A26"/>
      <selection pane="topRight" activeCell="B49" sqref="B49"/>
    </sheetView>
  </sheetViews>
  <sheetFormatPr defaultColWidth="8.85546875" defaultRowHeight="12.75" x14ac:dyDescent="0.2"/>
  <cols>
    <col min="1" max="1" width="18.7109375" style="203" customWidth="1"/>
    <col min="2" max="2" width="51.28515625" style="203" customWidth="1"/>
    <col min="3" max="3" width="10" style="203" customWidth="1"/>
    <col min="4" max="4" width="8.85546875" style="203" customWidth="1"/>
    <col min="5" max="5" width="13.28515625" style="203" customWidth="1"/>
    <col min="6" max="6" width="12.7109375" style="203" customWidth="1"/>
    <col min="7" max="7" width="12.140625" style="203" customWidth="1"/>
    <col min="8" max="8" width="11.28515625" style="203" customWidth="1"/>
    <col min="9" max="9" width="11.5703125" style="203" customWidth="1"/>
    <col min="10" max="10" width="13.42578125" style="203" customWidth="1"/>
    <col min="11" max="11" width="10.85546875" style="203" customWidth="1"/>
    <col min="12" max="12" width="12" style="203" customWidth="1"/>
    <col min="13" max="13" width="14.42578125" style="65" customWidth="1"/>
    <col min="14" max="14" width="14.140625" style="65" customWidth="1"/>
    <col min="15" max="15" width="13.140625" style="65" customWidth="1"/>
    <col min="16" max="16" width="14.140625" style="65" customWidth="1"/>
    <col min="17" max="17" width="12.5703125" style="65" customWidth="1"/>
    <col min="18" max="18" width="12.85546875" style="203" customWidth="1"/>
    <col min="19" max="19" width="14.85546875" style="65" customWidth="1"/>
    <col min="20" max="20" width="13.85546875" style="203" customWidth="1"/>
    <col min="21" max="21" width="13.42578125" style="203" customWidth="1"/>
    <col min="22" max="22" width="14.28515625" style="65" customWidth="1"/>
    <col min="23" max="24" width="11.28515625" style="203" customWidth="1"/>
    <col min="25" max="25" width="17.85546875" style="203" customWidth="1"/>
    <col min="26" max="26" width="10.140625" style="1" bestFit="1" customWidth="1"/>
    <col min="27" max="16384" width="8.85546875" style="1"/>
  </cols>
  <sheetData>
    <row r="1" spans="1:25" ht="13.5" x14ac:dyDescent="0.2">
      <c r="B1" s="204" t="s">
        <v>47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5"/>
      <c r="U1" s="205"/>
      <c r="V1" s="206"/>
      <c r="W1" s="205"/>
      <c r="X1" s="205"/>
      <c r="Y1" s="207" t="s">
        <v>432</v>
      </c>
    </row>
    <row r="2" spans="1:25" ht="13.5" customHeight="1" x14ac:dyDescent="0.2">
      <c r="B2" s="2" t="s">
        <v>35</v>
      </c>
      <c r="C2" s="208" t="str">
        <f>'Приложение №3 к форме 8.2'!C3:J3</f>
        <v>Обустройство Тайлаковского месторождения нефти. Кусты скважин № 88, 97, 100, 103.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</row>
    <row r="3" spans="1:25" ht="13.5" thickBot="1" x14ac:dyDescent="0.25">
      <c r="B3" s="2" t="s">
        <v>36</v>
      </c>
      <c r="C3" s="209" t="str">
        <f>'Приложение №3 к форме 8.2'!C4:J4</f>
        <v>Нефтегазосборный трубопровод куст скважин №88 - т.вр.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</row>
    <row r="4" spans="1:25" ht="12.75" customHeight="1" x14ac:dyDescent="0.2">
      <c r="A4" s="473" t="s">
        <v>1</v>
      </c>
      <c r="B4" s="476" t="s">
        <v>48</v>
      </c>
      <c r="C4" s="479" t="s">
        <v>49</v>
      </c>
      <c r="D4" s="482" t="s">
        <v>42</v>
      </c>
      <c r="E4" s="485" t="s">
        <v>50</v>
      </c>
      <c r="F4" s="486"/>
      <c r="G4" s="486"/>
      <c r="H4" s="486"/>
      <c r="I4" s="486"/>
      <c r="J4" s="486"/>
      <c r="K4" s="486"/>
      <c r="L4" s="487"/>
      <c r="M4" s="485" t="s">
        <v>2</v>
      </c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7"/>
    </row>
    <row r="5" spans="1:25" ht="12.75" customHeight="1" x14ac:dyDescent="0.2">
      <c r="A5" s="474"/>
      <c r="B5" s="477"/>
      <c r="C5" s="480"/>
      <c r="D5" s="483"/>
      <c r="E5" s="488" t="s">
        <v>51</v>
      </c>
      <c r="F5" s="489" t="s">
        <v>3</v>
      </c>
      <c r="G5" s="490"/>
      <c r="H5" s="490"/>
      <c r="I5" s="490"/>
      <c r="J5" s="490"/>
      <c r="K5" s="490"/>
      <c r="L5" s="491"/>
      <c r="M5" s="492" t="s">
        <v>52</v>
      </c>
      <c r="N5" s="494" t="s">
        <v>3</v>
      </c>
      <c r="O5" s="495"/>
      <c r="P5" s="495"/>
      <c r="Q5" s="496"/>
      <c r="R5" s="460" t="s">
        <v>53</v>
      </c>
      <c r="S5" s="471" t="s">
        <v>4</v>
      </c>
      <c r="T5" s="460" t="s">
        <v>54</v>
      </c>
      <c r="U5" s="460" t="s">
        <v>55</v>
      </c>
      <c r="V5" s="471" t="s">
        <v>5</v>
      </c>
      <c r="W5" s="460" t="s">
        <v>56</v>
      </c>
      <c r="X5" s="460" t="s">
        <v>57</v>
      </c>
      <c r="Y5" s="462" t="s">
        <v>58</v>
      </c>
    </row>
    <row r="6" spans="1:25" ht="44.25" customHeight="1" x14ac:dyDescent="0.2">
      <c r="A6" s="474"/>
      <c r="B6" s="477"/>
      <c r="C6" s="480"/>
      <c r="D6" s="483"/>
      <c r="E6" s="488"/>
      <c r="F6" s="464" t="s">
        <v>59</v>
      </c>
      <c r="G6" s="465" t="s">
        <v>60</v>
      </c>
      <c r="H6" s="465" t="s">
        <v>61</v>
      </c>
      <c r="I6" s="465" t="s">
        <v>62</v>
      </c>
      <c r="J6" s="465" t="s">
        <v>63</v>
      </c>
      <c r="K6" s="465" t="s">
        <v>56</v>
      </c>
      <c r="L6" s="467" t="s">
        <v>57</v>
      </c>
      <c r="M6" s="493"/>
      <c r="N6" s="469" t="s">
        <v>64</v>
      </c>
      <c r="O6" s="470"/>
      <c r="P6" s="445" t="s">
        <v>65</v>
      </c>
      <c r="Q6" s="445"/>
      <c r="R6" s="461"/>
      <c r="S6" s="472"/>
      <c r="T6" s="461"/>
      <c r="U6" s="461"/>
      <c r="V6" s="472"/>
      <c r="W6" s="461"/>
      <c r="X6" s="461"/>
      <c r="Y6" s="463"/>
    </row>
    <row r="7" spans="1:25" ht="83.25" customHeight="1" thickBot="1" x14ac:dyDescent="0.25">
      <c r="A7" s="475"/>
      <c r="B7" s="478"/>
      <c r="C7" s="481"/>
      <c r="D7" s="484"/>
      <c r="E7" s="488"/>
      <c r="F7" s="465"/>
      <c r="G7" s="466"/>
      <c r="H7" s="466"/>
      <c r="I7" s="466"/>
      <c r="J7" s="466"/>
      <c r="K7" s="466"/>
      <c r="L7" s="468"/>
      <c r="M7" s="493"/>
      <c r="N7" s="3" t="s">
        <v>66</v>
      </c>
      <c r="O7" s="3" t="s">
        <v>67</v>
      </c>
      <c r="P7" s="3" t="s">
        <v>66</v>
      </c>
      <c r="Q7" s="3" t="s">
        <v>67</v>
      </c>
      <c r="R7" s="461"/>
      <c r="S7" s="472"/>
      <c r="T7" s="461"/>
      <c r="U7" s="461"/>
      <c r="V7" s="472"/>
      <c r="W7" s="461"/>
      <c r="X7" s="461"/>
      <c r="Y7" s="463"/>
    </row>
    <row r="8" spans="1:25" ht="13.5" thickBot="1" x14ac:dyDescent="0.25">
      <c r="A8" s="4">
        <v>1</v>
      </c>
      <c r="B8" s="5">
        <f t="shared" ref="B8:Y8" si="0">A8+1</f>
        <v>2</v>
      </c>
      <c r="C8" s="6">
        <f t="shared" si="0"/>
        <v>3</v>
      </c>
      <c r="D8" s="7">
        <f t="shared" si="0"/>
        <v>4</v>
      </c>
      <c r="E8" s="8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10">
        <f t="shared" si="0"/>
        <v>12</v>
      </c>
      <c r="M8" s="11">
        <f t="shared" si="0"/>
        <v>13</v>
      </c>
      <c r="N8" s="12">
        <f t="shared" si="0"/>
        <v>14</v>
      </c>
      <c r="O8" s="12">
        <f t="shared" si="0"/>
        <v>15</v>
      </c>
      <c r="P8" s="12">
        <f t="shared" si="0"/>
        <v>16</v>
      </c>
      <c r="Q8" s="12">
        <f t="shared" si="0"/>
        <v>17</v>
      </c>
      <c r="R8" s="13">
        <f t="shared" si="0"/>
        <v>18</v>
      </c>
      <c r="S8" s="12">
        <f t="shared" si="0"/>
        <v>19</v>
      </c>
      <c r="T8" s="13">
        <f t="shared" si="0"/>
        <v>20</v>
      </c>
      <c r="U8" s="13">
        <f t="shared" si="0"/>
        <v>21</v>
      </c>
      <c r="V8" s="12">
        <f t="shared" si="0"/>
        <v>22</v>
      </c>
      <c r="W8" s="13">
        <f t="shared" si="0"/>
        <v>23</v>
      </c>
      <c r="X8" s="13">
        <f t="shared" si="0"/>
        <v>24</v>
      </c>
      <c r="Y8" s="14">
        <f t="shared" si="0"/>
        <v>25</v>
      </c>
    </row>
    <row r="9" spans="1:25" ht="13.5" thickBot="1" x14ac:dyDescent="0.25">
      <c r="A9" s="211"/>
      <c r="B9" s="15" t="s">
        <v>68</v>
      </c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3"/>
      <c r="N9" s="213"/>
      <c r="O9" s="214"/>
      <c r="P9" s="213"/>
      <c r="Q9" s="214"/>
      <c r="R9" s="212"/>
      <c r="S9" s="213"/>
      <c r="T9" s="215"/>
      <c r="U9" s="212"/>
      <c r="V9" s="213"/>
      <c r="W9" s="212"/>
      <c r="X9" s="212"/>
      <c r="Y9" s="216"/>
    </row>
    <row r="10" spans="1:25" x14ac:dyDescent="0.2">
      <c r="A10" s="217" t="s">
        <v>35</v>
      </c>
      <c r="B10" s="446" t="str">
        <f>C2</f>
        <v>Обустройство Тайлаковского месторождения нефти. Кусты скважин № 88, 97, 100, 103.</v>
      </c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218"/>
      <c r="N10" s="218"/>
      <c r="O10" s="219"/>
      <c r="P10" s="218"/>
      <c r="Q10" s="219"/>
      <c r="R10" s="220"/>
      <c r="S10" s="218"/>
      <c r="T10" s="221"/>
      <c r="U10" s="220"/>
      <c r="V10" s="218"/>
      <c r="W10" s="220"/>
      <c r="X10" s="220"/>
      <c r="Y10" s="222"/>
    </row>
    <row r="11" spans="1:25" ht="13.5" thickBot="1" x14ac:dyDescent="0.25">
      <c r="A11" s="223" t="s">
        <v>36</v>
      </c>
      <c r="B11" s="447" t="str">
        <f>C3</f>
        <v>Нефтегазосборный трубопровод куст скважин №88 - т.вр.</v>
      </c>
      <c r="C11" s="447"/>
      <c r="D11" s="447"/>
      <c r="E11" s="447"/>
      <c r="F11" s="447"/>
      <c r="G11" s="447"/>
      <c r="H11" s="447"/>
      <c r="I11" s="447"/>
      <c r="J11" s="447"/>
      <c r="K11" s="447"/>
      <c r="L11" s="447"/>
      <c r="M11" s="224"/>
      <c r="N11" s="225"/>
      <c r="O11" s="226"/>
      <c r="P11" s="225"/>
      <c r="Q11" s="226"/>
      <c r="R11" s="227"/>
      <c r="S11" s="225"/>
      <c r="T11" s="228"/>
      <c r="U11" s="227"/>
      <c r="V11" s="225"/>
      <c r="W11" s="227"/>
      <c r="X11" s="227"/>
      <c r="Y11" s="229"/>
    </row>
    <row r="12" spans="1:25" ht="19.5" customHeight="1" x14ac:dyDescent="0.2">
      <c r="A12" s="59" t="s">
        <v>203</v>
      </c>
      <c r="B12" s="60" t="s">
        <v>204</v>
      </c>
      <c r="C12" s="448" t="s">
        <v>144</v>
      </c>
      <c r="D12" s="450">
        <v>5.234</v>
      </c>
      <c r="E12" s="230">
        <f>F12+G12+H12+K12+L12</f>
        <v>208707</v>
      </c>
      <c r="F12" s="231"/>
      <c r="G12" s="94">
        <v>44181</v>
      </c>
      <c r="H12" s="94">
        <v>83398</v>
      </c>
      <c r="I12" s="44">
        <v>0</v>
      </c>
      <c r="J12" s="44">
        <v>18677</v>
      </c>
      <c r="K12" s="94">
        <v>52832</v>
      </c>
      <c r="L12" s="95">
        <v>28296</v>
      </c>
      <c r="M12" s="47">
        <f>N12+O12+P12+Q12</f>
        <v>0</v>
      </c>
      <c r="N12" s="48"/>
      <c r="O12" s="49"/>
      <c r="P12" s="49"/>
      <c r="Q12" s="49"/>
      <c r="R12" s="50"/>
      <c r="S12" s="63">
        <v>1665.64</v>
      </c>
      <c r="T12" s="51"/>
      <c r="U12" s="51"/>
      <c r="V12" s="63">
        <v>432.71</v>
      </c>
      <c r="W12" s="51"/>
      <c r="X12" s="52"/>
      <c r="Y12" s="53"/>
    </row>
    <row r="13" spans="1:25" ht="19.5" customHeight="1" x14ac:dyDescent="0.2">
      <c r="A13" s="232" t="s">
        <v>205</v>
      </c>
      <c r="B13" s="233" t="s">
        <v>206</v>
      </c>
      <c r="C13" s="449"/>
      <c r="D13" s="451"/>
      <c r="E13" s="234">
        <f t="shared" ref="E13:E26" si="1">F13+G13+H13+K13+L13</f>
        <v>37058</v>
      </c>
      <c r="F13" s="235">
        <v>27163</v>
      </c>
      <c r="G13" s="236"/>
      <c r="H13" s="236">
        <v>8046</v>
      </c>
      <c r="I13" s="237">
        <v>0</v>
      </c>
      <c r="J13" s="237">
        <v>1227</v>
      </c>
      <c r="K13" s="236">
        <v>1210</v>
      </c>
      <c r="L13" s="238">
        <v>639</v>
      </c>
      <c r="M13" s="47">
        <f t="shared" ref="M13:M26" si="2">N13+O13+P13+Q13</f>
        <v>0</v>
      </c>
      <c r="N13" s="54"/>
      <c r="O13" s="55"/>
      <c r="P13" s="55"/>
      <c r="Q13" s="55"/>
      <c r="R13" s="56"/>
      <c r="S13" s="64">
        <v>0</v>
      </c>
      <c r="T13" s="57"/>
      <c r="U13" s="57"/>
      <c r="V13" s="64">
        <v>29.95</v>
      </c>
      <c r="W13" s="57"/>
      <c r="X13" s="58"/>
      <c r="Y13" s="17"/>
    </row>
    <row r="14" spans="1:25" ht="30" x14ac:dyDescent="0.2">
      <c r="A14" s="232" t="s">
        <v>207</v>
      </c>
      <c r="B14" s="233" t="s">
        <v>208</v>
      </c>
      <c r="C14" s="449"/>
      <c r="D14" s="451"/>
      <c r="E14" s="234">
        <f t="shared" si="1"/>
        <v>282231</v>
      </c>
      <c r="F14" s="235">
        <v>53793</v>
      </c>
      <c r="G14" s="236">
        <v>20917</v>
      </c>
      <c r="H14" s="236">
        <v>147483</v>
      </c>
      <c r="I14" s="237">
        <v>12073</v>
      </c>
      <c r="J14" s="237">
        <v>19108</v>
      </c>
      <c r="K14" s="236">
        <v>40025</v>
      </c>
      <c r="L14" s="238">
        <v>20013</v>
      </c>
      <c r="M14" s="47">
        <f t="shared" si="2"/>
        <v>0</v>
      </c>
      <c r="N14" s="54"/>
      <c r="O14" s="55"/>
      <c r="P14" s="55"/>
      <c r="Q14" s="55"/>
      <c r="R14" s="56"/>
      <c r="S14" s="64">
        <v>1770.72</v>
      </c>
      <c r="T14" s="57"/>
      <c r="U14" s="57"/>
      <c r="V14" s="64">
        <v>1071.7</v>
      </c>
      <c r="W14" s="57"/>
      <c r="X14" s="58"/>
      <c r="Y14" s="17"/>
    </row>
    <row r="15" spans="1:25" ht="19.5" customHeight="1" x14ac:dyDescent="0.2">
      <c r="A15" s="232" t="s">
        <v>209</v>
      </c>
      <c r="B15" s="233" t="s">
        <v>210</v>
      </c>
      <c r="C15" s="449"/>
      <c r="D15" s="451"/>
      <c r="E15" s="234">
        <f t="shared" si="1"/>
        <v>4332543</v>
      </c>
      <c r="F15" s="235">
        <v>3099972</v>
      </c>
      <c r="G15" s="236">
        <v>156522</v>
      </c>
      <c r="H15" s="236">
        <v>634681</v>
      </c>
      <c r="I15" s="237">
        <v>0</v>
      </c>
      <c r="J15" s="237">
        <v>74297</v>
      </c>
      <c r="K15" s="236">
        <v>294144</v>
      </c>
      <c r="L15" s="238">
        <v>147224</v>
      </c>
      <c r="M15" s="47">
        <f t="shared" si="2"/>
        <v>0</v>
      </c>
      <c r="N15" s="54"/>
      <c r="O15" s="55"/>
      <c r="P15" s="55"/>
      <c r="Q15" s="55"/>
      <c r="R15" s="56"/>
      <c r="S15" s="64">
        <v>5310.72</v>
      </c>
      <c r="T15" s="57"/>
      <c r="U15" s="57"/>
      <c r="V15" s="64">
        <v>2063.29</v>
      </c>
      <c r="W15" s="57"/>
      <c r="X15" s="58"/>
      <c r="Y15" s="17"/>
    </row>
    <row r="16" spans="1:25" ht="19.5" customHeight="1" x14ac:dyDescent="0.2">
      <c r="A16" s="232" t="s">
        <v>211</v>
      </c>
      <c r="B16" s="233" t="s">
        <v>212</v>
      </c>
      <c r="C16" s="449"/>
      <c r="D16" s="451"/>
      <c r="E16" s="234">
        <f t="shared" si="1"/>
        <v>47895</v>
      </c>
      <c r="F16" s="235">
        <v>25341</v>
      </c>
      <c r="G16" s="236">
        <v>4954</v>
      </c>
      <c r="H16" s="236">
        <v>8124</v>
      </c>
      <c r="I16" s="237">
        <v>0</v>
      </c>
      <c r="J16" s="237">
        <v>982</v>
      </c>
      <c r="K16" s="236">
        <v>5765</v>
      </c>
      <c r="L16" s="238">
        <v>3711</v>
      </c>
      <c r="M16" s="47">
        <f t="shared" si="2"/>
        <v>0</v>
      </c>
      <c r="N16" s="54"/>
      <c r="O16" s="55"/>
      <c r="P16" s="55"/>
      <c r="Q16" s="55"/>
      <c r="R16" s="56"/>
      <c r="S16" s="64">
        <v>155.72</v>
      </c>
      <c r="T16" s="57"/>
      <c r="U16" s="57"/>
      <c r="V16" s="64">
        <v>22.85</v>
      </c>
      <c r="W16" s="57"/>
      <c r="X16" s="58"/>
      <c r="Y16" s="17"/>
    </row>
    <row r="17" spans="1:25" ht="19.5" customHeight="1" x14ac:dyDescent="0.2">
      <c r="A17" s="232" t="s">
        <v>213</v>
      </c>
      <c r="B17" s="233" t="s">
        <v>214</v>
      </c>
      <c r="C17" s="449"/>
      <c r="D17" s="451"/>
      <c r="E17" s="234">
        <f t="shared" si="1"/>
        <v>82813</v>
      </c>
      <c r="F17" s="235">
        <v>39326</v>
      </c>
      <c r="G17" s="236">
        <v>9643</v>
      </c>
      <c r="H17" s="236">
        <v>15562</v>
      </c>
      <c r="I17" s="237">
        <v>0</v>
      </c>
      <c r="J17" s="237">
        <v>1865</v>
      </c>
      <c r="K17" s="236">
        <v>11095</v>
      </c>
      <c r="L17" s="238">
        <v>7187</v>
      </c>
      <c r="M17" s="47">
        <f t="shared" si="2"/>
        <v>0</v>
      </c>
      <c r="N17" s="54"/>
      <c r="O17" s="55"/>
      <c r="P17" s="55"/>
      <c r="Q17" s="55"/>
      <c r="R17" s="56"/>
      <c r="S17" s="64">
        <v>302.45999999999998</v>
      </c>
      <c r="T17" s="57"/>
      <c r="U17" s="57"/>
      <c r="V17" s="64">
        <v>43.12</v>
      </c>
      <c r="W17" s="57"/>
      <c r="X17" s="58"/>
      <c r="Y17" s="17"/>
    </row>
    <row r="18" spans="1:25" ht="19.5" customHeight="1" x14ac:dyDescent="0.2">
      <c r="A18" s="232" t="s">
        <v>215</v>
      </c>
      <c r="B18" s="233" t="s">
        <v>216</v>
      </c>
      <c r="C18" s="449"/>
      <c r="D18" s="451"/>
      <c r="E18" s="234">
        <f t="shared" si="1"/>
        <v>47890</v>
      </c>
      <c r="F18" s="235">
        <v>25275</v>
      </c>
      <c r="G18" s="236">
        <v>5018</v>
      </c>
      <c r="H18" s="236">
        <v>8087</v>
      </c>
      <c r="I18" s="237">
        <v>0</v>
      </c>
      <c r="J18" s="237">
        <v>974</v>
      </c>
      <c r="K18" s="236">
        <v>5780</v>
      </c>
      <c r="L18" s="238">
        <v>3730</v>
      </c>
      <c r="M18" s="47">
        <f t="shared" si="2"/>
        <v>0</v>
      </c>
      <c r="N18" s="54"/>
      <c r="O18" s="55"/>
      <c r="P18" s="55"/>
      <c r="Q18" s="55"/>
      <c r="R18" s="56"/>
      <c r="S18" s="64">
        <v>157.33000000000001</v>
      </c>
      <c r="T18" s="57"/>
      <c r="U18" s="57"/>
      <c r="V18" s="64">
        <v>22.13</v>
      </c>
      <c r="W18" s="57"/>
      <c r="X18" s="58"/>
      <c r="Y18" s="17"/>
    </row>
    <row r="19" spans="1:25" ht="19.5" customHeight="1" x14ac:dyDescent="0.2">
      <c r="A19" s="232" t="s">
        <v>217</v>
      </c>
      <c r="B19" s="233" t="s">
        <v>218</v>
      </c>
      <c r="C19" s="449"/>
      <c r="D19" s="451"/>
      <c r="E19" s="234">
        <f t="shared" si="1"/>
        <v>33043</v>
      </c>
      <c r="F19" s="235">
        <v>11444</v>
      </c>
      <c r="G19" s="236">
        <v>6288</v>
      </c>
      <c r="H19" s="236">
        <v>2739</v>
      </c>
      <c r="I19" s="237">
        <v>0</v>
      </c>
      <c r="J19" s="237">
        <v>365</v>
      </c>
      <c r="K19" s="236">
        <v>7298</v>
      </c>
      <c r="L19" s="238">
        <v>5274</v>
      </c>
      <c r="M19" s="47">
        <f t="shared" si="2"/>
        <v>0</v>
      </c>
      <c r="N19" s="54"/>
      <c r="O19" s="55"/>
      <c r="P19" s="55"/>
      <c r="Q19" s="55"/>
      <c r="R19" s="56"/>
      <c r="S19" s="64">
        <v>225.69</v>
      </c>
      <c r="T19" s="57"/>
      <c r="U19" s="57"/>
      <c r="V19" s="64">
        <v>8.4499999999999993</v>
      </c>
      <c r="W19" s="57"/>
      <c r="X19" s="58"/>
      <c r="Y19" s="17"/>
    </row>
    <row r="20" spans="1:25" ht="19.5" customHeight="1" x14ac:dyDescent="0.2">
      <c r="A20" s="232" t="s">
        <v>219</v>
      </c>
      <c r="B20" s="233" t="s">
        <v>220</v>
      </c>
      <c r="C20" s="449"/>
      <c r="D20" s="451"/>
      <c r="E20" s="234">
        <f t="shared" si="1"/>
        <v>32740</v>
      </c>
      <c r="F20" s="235">
        <v>20658</v>
      </c>
      <c r="G20" s="236">
        <v>406</v>
      </c>
      <c r="H20" s="236">
        <v>10149</v>
      </c>
      <c r="I20" s="237">
        <v>6799</v>
      </c>
      <c r="J20" s="237">
        <v>641</v>
      </c>
      <c r="K20" s="236">
        <v>998</v>
      </c>
      <c r="L20" s="238">
        <v>529</v>
      </c>
      <c r="M20" s="47">
        <f t="shared" si="2"/>
        <v>0</v>
      </c>
      <c r="N20" s="54"/>
      <c r="O20" s="55"/>
      <c r="P20" s="55"/>
      <c r="Q20" s="55"/>
      <c r="R20" s="56"/>
      <c r="S20" s="64">
        <v>16.27</v>
      </c>
      <c r="T20" s="57"/>
      <c r="U20" s="57"/>
      <c r="V20" s="64">
        <v>15.48</v>
      </c>
      <c r="W20" s="57"/>
      <c r="X20" s="58"/>
      <c r="Y20" s="17"/>
    </row>
    <row r="21" spans="1:25" ht="19.5" customHeight="1" x14ac:dyDescent="0.2">
      <c r="A21" s="232" t="s">
        <v>221</v>
      </c>
      <c r="B21" s="233" t="s">
        <v>222</v>
      </c>
      <c r="C21" s="449"/>
      <c r="D21" s="451"/>
      <c r="E21" s="234">
        <f t="shared" si="1"/>
        <v>38733</v>
      </c>
      <c r="F21" s="235">
        <v>12691</v>
      </c>
      <c r="G21" s="236">
        <v>8316</v>
      </c>
      <c r="H21" s="236">
        <v>3541</v>
      </c>
      <c r="I21" s="237">
        <v>0</v>
      </c>
      <c r="J21" s="237">
        <v>455</v>
      </c>
      <c r="K21" s="236">
        <v>7632</v>
      </c>
      <c r="L21" s="238">
        <v>6553</v>
      </c>
      <c r="M21" s="47">
        <f t="shared" si="2"/>
        <v>0</v>
      </c>
      <c r="N21" s="54"/>
      <c r="O21" s="55"/>
      <c r="P21" s="55"/>
      <c r="Q21" s="55"/>
      <c r="R21" s="56"/>
      <c r="S21" s="64">
        <v>287.94</v>
      </c>
      <c r="T21" s="57"/>
      <c r="U21" s="57"/>
      <c r="V21" s="64">
        <v>11.51</v>
      </c>
      <c r="W21" s="57"/>
      <c r="X21" s="58"/>
      <c r="Y21" s="17"/>
    </row>
    <row r="22" spans="1:25" ht="15" x14ac:dyDescent="0.2">
      <c r="A22" s="61" t="s">
        <v>223</v>
      </c>
      <c r="B22" s="62" t="s">
        <v>224</v>
      </c>
      <c r="C22" s="449"/>
      <c r="D22" s="451"/>
      <c r="E22" s="234">
        <f t="shared" si="1"/>
        <v>26987</v>
      </c>
      <c r="F22" s="239">
        <v>10016</v>
      </c>
      <c r="G22" s="45">
        <v>5591</v>
      </c>
      <c r="H22" s="45">
        <v>1761</v>
      </c>
      <c r="I22" s="45">
        <v>0</v>
      </c>
      <c r="J22" s="45">
        <v>188</v>
      </c>
      <c r="K22" s="45">
        <v>5238</v>
      </c>
      <c r="L22" s="46">
        <v>4381</v>
      </c>
      <c r="M22" s="47">
        <f t="shared" si="2"/>
        <v>0</v>
      </c>
      <c r="N22" s="54"/>
      <c r="O22" s="55"/>
      <c r="P22" s="55"/>
      <c r="Q22" s="55"/>
      <c r="R22" s="56"/>
      <c r="S22" s="64">
        <v>195.66</v>
      </c>
      <c r="T22" s="57"/>
      <c r="U22" s="57"/>
      <c r="V22" s="64">
        <v>4.7</v>
      </c>
      <c r="W22" s="57"/>
      <c r="X22" s="58"/>
      <c r="Y22" s="17"/>
    </row>
    <row r="23" spans="1:25" ht="15" x14ac:dyDescent="0.2">
      <c r="A23" s="61" t="s">
        <v>225</v>
      </c>
      <c r="B23" s="62" t="s">
        <v>226</v>
      </c>
      <c r="C23" s="449"/>
      <c r="D23" s="451"/>
      <c r="E23" s="234">
        <f t="shared" si="1"/>
        <v>21597</v>
      </c>
      <c r="F23" s="239">
        <v>7904</v>
      </c>
      <c r="G23" s="45">
        <v>4589</v>
      </c>
      <c r="H23" s="45">
        <v>1254</v>
      </c>
      <c r="I23" s="45">
        <v>0</v>
      </c>
      <c r="J23" s="45">
        <v>137</v>
      </c>
      <c r="K23" s="45">
        <v>4258</v>
      </c>
      <c r="L23" s="46">
        <v>3592</v>
      </c>
      <c r="M23" s="47">
        <f t="shared" si="2"/>
        <v>0</v>
      </c>
      <c r="N23" s="54"/>
      <c r="O23" s="55"/>
      <c r="P23" s="55"/>
      <c r="Q23" s="55"/>
      <c r="R23" s="56"/>
      <c r="S23" s="64">
        <v>160.35</v>
      </c>
      <c r="T23" s="57"/>
      <c r="U23" s="57"/>
      <c r="V23" s="64">
        <v>3.43</v>
      </c>
      <c r="W23" s="57"/>
      <c r="X23" s="58"/>
      <c r="Y23" s="17"/>
    </row>
    <row r="24" spans="1:25" ht="15" x14ac:dyDescent="0.2">
      <c r="A24" s="61" t="s">
        <v>227</v>
      </c>
      <c r="B24" s="62" t="s">
        <v>228</v>
      </c>
      <c r="C24" s="449"/>
      <c r="D24" s="451"/>
      <c r="E24" s="234">
        <f t="shared" si="1"/>
        <v>5991</v>
      </c>
      <c r="F24" s="239">
        <v>2994</v>
      </c>
      <c r="G24" s="45">
        <v>838</v>
      </c>
      <c r="H24" s="45">
        <v>650</v>
      </c>
      <c r="I24" s="45">
        <v>0</v>
      </c>
      <c r="J24" s="45">
        <v>84</v>
      </c>
      <c r="K24" s="45">
        <v>922</v>
      </c>
      <c r="L24" s="46">
        <v>587</v>
      </c>
      <c r="M24" s="47">
        <f t="shared" si="2"/>
        <v>0</v>
      </c>
      <c r="N24" s="54"/>
      <c r="O24" s="55"/>
      <c r="P24" s="55"/>
      <c r="Q24" s="55"/>
      <c r="R24" s="56"/>
      <c r="S24" s="64">
        <v>28.45</v>
      </c>
      <c r="T24" s="57"/>
      <c r="U24" s="57"/>
      <c r="V24" s="64">
        <v>2.0699999999999998</v>
      </c>
      <c r="W24" s="57"/>
      <c r="X24" s="58"/>
      <c r="Y24" s="17"/>
    </row>
    <row r="25" spans="1:25" ht="20.25" customHeight="1" x14ac:dyDescent="0.2">
      <c r="A25" s="61" t="s">
        <v>229</v>
      </c>
      <c r="B25" s="62" t="s">
        <v>230</v>
      </c>
      <c r="C25" s="449"/>
      <c r="D25" s="451"/>
      <c r="E25" s="234">
        <f t="shared" si="1"/>
        <v>245925</v>
      </c>
      <c r="F25" s="239">
        <v>133488</v>
      </c>
      <c r="G25" s="45">
        <v>333</v>
      </c>
      <c r="H25" s="45">
        <v>101899</v>
      </c>
      <c r="I25" s="45">
        <v>70532</v>
      </c>
      <c r="J25" s="45">
        <v>6470</v>
      </c>
      <c r="K25" s="45">
        <v>6803</v>
      </c>
      <c r="L25" s="46">
        <v>3402</v>
      </c>
      <c r="M25" s="47">
        <f t="shared" si="2"/>
        <v>0</v>
      </c>
      <c r="N25" s="54"/>
      <c r="O25" s="55"/>
      <c r="P25" s="55"/>
      <c r="Q25" s="55"/>
      <c r="R25" s="56"/>
      <c r="S25" s="64">
        <v>13.61</v>
      </c>
      <c r="T25" s="57"/>
      <c r="U25" s="57"/>
      <c r="V25" s="64">
        <v>153.16999999999999</v>
      </c>
      <c r="W25" s="57"/>
      <c r="X25" s="58"/>
      <c r="Y25" s="17"/>
    </row>
    <row r="26" spans="1:25" ht="15.75" thickBot="1" x14ac:dyDescent="0.25">
      <c r="A26" s="61" t="s">
        <v>231</v>
      </c>
      <c r="B26" s="62" t="s">
        <v>232</v>
      </c>
      <c r="C26" s="449"/>
      <c r="D26" s="451"/>
      <c r="E26" s="234">
        <f t="shared" si="1"/>
        <v>63069</v>
      </c>
      <c r="F26" s="239">
        <v>0</v>
      </c>
      <c r="G26" s="45">
        <v>0</v>
      </c>
      <c r="H26" s="45">
        <v>50267</v>
      </c>
      <c r="I26" s="45"/>
      <c r="J26" s="45">
        <v>9924</v>
      </c>
      <c r="K26" s="45">
        <v>8336</v>
      </c>
      <c r="L26" s="46">
        <v>4466</v>
      </c>
      <c r="M26" s="47">
        <f t="shared" si="2"/>
        <v>0</v>
      </c>
      <c r="N26" s="240"/>
      <c r="O26" s="241"/>
      <c r="P26" s="241"/>
      <c r="Q26" s="241"/>
      <c r="R26" s="242"/>
      <c r="S26" s="243">
        <v>0</v>
      </c>
      <c r="T26" s="244"/>
      <c r="U26" s="244"/>
      <c r="V26" s="243">
        <v>231.45</v>
      </c>
      <c r="W26" s="244"/>
      <c r="X26" s="245"/>
      <c r="Y26" s="246"/>
    </row>
    <row r="27" spans="1:25" ht="13.5" thickBot="1" x14ac:dyDescent="0.25">
      <c r="A27" s="247"/>
      <c r="B27" s="248" t="s">
        <v>41</v>
      </c>
      <c r="C27" s="249"/>
      <c r="D27" s="250"/>
      <c r="E27" s="251">
        <f t="shared" ref="E27:L27" si="3">SUM(E12:E26)</f>
        <v>5507222</v>
      </c>
      <c r="F27" s="252">
        <f t="shared" si="3"/>
        <v>3470065</v>
      </c>
      <c r="G27" s="253">
        <f t="shared" si="3"/>
        <v>267596</v>
      </c>
      <c r="H27" s="253">
        <f t="shared" si="3"/>
        <v>1077641</v>
      </c>
      <c r="I27" s="253">
        <f t="shared" si="3"/>
        <v>89404</v>
      </c>
      <c r="J27" s="253">
        <f t="shared" si="3"/>
        <v>135394</v>
      </c>
      <c r="K27" s="253">
        <f t="shared" si="3"/>
        <v>452336</v>
      </c>
      <c r="L27" s="254">
        <f t="shared" si="3"/>
        <v>239584</v>
      </c>
      <c r="M27" s="252">
        <f>O27+Q27</f>
        <v>19534039</v>
      </c>
      <c r="N27" s="255"/>
      <c r="O27" s="255">
        <f>'Приложение №3 к форме 8.2'!J145</f>
        <v>18253421</v>
      </c>
      <c r="P27" s="255"/>
      <c r="Q27" s="255">
        <f>'Приложение №3 к форме 8.2'!G145</f>
        <v>1280618</v>
      </c>
      <c r="R27" s="255"/>
      <c r="S27" s="256">
        <f t="shared" ref="S27:V27" si="4">SUM(S12:S26)</f>
        <v>10290.56</v>
      </c>
      <c r="T27" s="255"/>
      <c r="U27" s="255"/>
      <c r="V27" s="256">
        <f t="shared" si="4"/>
        <v>4116.01</v>
      </c>
      <c r="W27" s="255"/>
      <c r="X27" s="257"/>
      <c r="Y27" s="258"/>
    </row>
    <row r="28" spans="1:25" x14ac:dyDescent="0.2">
      <c r="A28" s="259"/>
      <c r="B28" s="260" t="s">
        <v>6</v>
      </c>
      <c r="C28" s="261"/>
      <c r="D28" s="262"/>
      <c r="E28" s="263"/>
      <c r="F28" s="264"/>
      <c r="G28" s="265"/>
      <c r="H28" s="265"/>
      <c r="I28" s="265"/>
      <c r="J28" s="265"/>
      <c r="K28" s="265"/>
      <c r="L28" s="266"/>
      <c r="M28" s="267"/>
      <c r="N28" s="268"/>
      <c r="O28" s="269"/>
      <c r="P28" s="268"/>
      <c r="Q28" s="269"/>
      <c r="R28" s="270"/>
      <c r="S28" s="269"/>
      <c r="T28" s="270"/>
      <c r="U28" s="270"/>
      <c r="V28" s="269"/>
      <c r="W28" s="270"/>
      <c r="X28" s="271"/>
      <c r="Y28" s="16"/>
    </row>
    <row r="29" spans="1:25" x14ac:dyDescent="0.2">
      <c r="A29" s="272"/>
      <c r="B29" s="273" t="s">
        <v>7</v>
      </c>
      <c r="C29" s="274"/>
      <c r="D29" s="275"/>
      <c r="E29" s="234"/>
      <c r="F29" s="276"/>
      <c r="G29" s="277"/>
      <c r="H29" s="277"/>
      <c r="I29" s="277"/>
      <c r="J29" s="277"/>
      <c r="K29" s="277"/>
      <c r="L29" s="278"/>
      <c r="M29" s="279"/>
      <c r="N29" s="280"/>
      <c r="O29" s="281"/>
      <c r="P29" s="280"/>
      <c r="Q29" s="281"/>
      <c r="R29" s="282"/>
      <c r="S29" s="281"/>
      <c r="T29" s="282"/>
      <c r="U29" s="282"/>
      <c r="V29" s="281"/>
      <c r="W29" s="282"/>
      <c r="X29" s="283"/>
      <c r="Y29" s="17"/>
    </row>
    <row r="30" spans="1:25" x14ac:dyDescent="0.2">
      <c r="A30" s="272"/>
      <c r="B30" s="273"/>
      <c r="C30" s="274"/>
      <c r="D30" s="275"/>
      <c r="E30" s="234"/>
      <c r="F30" s="276"/>
      <c r="G30" s="277"/>
      <c r="H30" s="277"/>
      <c r="I30" s="277"/>
      <c r="J30" s="277"/>
      <c r="K30" s="277"/>
      <c r="L30" s="278"/>
      <c r="M30" s="279"/>
      <c r="N30" s="280"/>
      <c r="O30" s="281"/>
      <c r="P30" s="280"/>
      <c r="Q30" s="281"/>
      <c r="R30" s="282"/>
      <c r="S30" s="281"/>
      <c r="T30" s="282"/>
      <c r="U30" s="282"/>
      <c r="V30" s="281"/>
      <c r="W30" s="282"/>
      <c r="X30" s="283"/>
      <c r="Y30" s="18"/>
    </row>
    <row r="31" spans="1:25" x14ac:dyDescent="0.2">
      <c r="A31" s="272"/>
      <c r="B31" s="273" t="s">
        <v>9</v>
      </c>
      <c r="C31" s="274"/>
      <c r="D31" s="275"/>
      <c r="E31" s="234"/>
      <c r="F31" s="276"/>
      <c r="G31" s="277"/>
      <c r="H31" s="277"/>
      <c r="I31" s="277"/>
      <c r="J31" s="277"/>
      <c r="K31" s="277"/>
      <c r="L31" s="278"/>
      <c r="M31" s="279"/>
      <c r="N31" s="280"/>
      <c r="O31" s="281"/>
      <c r="P31" s="280"/>
      <c r="Q31" s="281"/>
      <c r="R31" s="282"/>
      <c r="S31" s="281"/>
      <c r="T31" s="282"/>
      <c r="U31" s="282"/>
      <c r="V31" s="281"/>
      <c r="W31" s="282"/>
      <c r="X31" s="283"/>
      <c r="Y31" s="17"/>
    </row>
    <row r="32" spans="1:25" x14ac:dyDescent="0.2">
      <c r="A32" s="272"/>
      <c r="B32" s="284"/>
      <c r="C32" s="285"/>
      <c r="D32" s="275"/>
      <c r="E32" s="234"/>
      <c r="F32" s="276"/>
      <c r="G32" s="277"/>
      <c r="H32" s="277"/>
      <c r="I32" s="277"/>
      <c r="J32" s="277"/>
      <c r="K32" s="277"/>
      <c r="L32" s="278"/>
      <c r="M32" s="279"/>
      <c r="N32" s="286"/>
      <c r="O32" s="281"/>
      <c r="P32" s="286"/>
      <c r="Q32" s="281"/>
      <c r="R32" s="282"/>
      <c r="S32" s="281"/>
      <c r="T32" s="282"/>
      <c r="U32" s="282"/>
      <c r="V32" s="281"/>
      <c r="W32" s="282"/>
      <c r="X32" s="283"/>
      <c r="Y32" s="18"/>
    </row>
    <row r="33" spans="1:25" x14ac:dyDescent="0.2">
      <c r="A33" s="272"/>
      <c r="B33" s="287" t="s">
        <v>69</v>
      </c>
      <c r="C33" s="288"/>
      <c r="D33" s="275"/>
      <c r="E33" s="234"/>
      <c r="F33" s="276"/>
      <c r="G33" s="277"/>
      <c r="H33" s="277"/>
      <c r="I33" s="277"/>
      <c r="J33" s="277"/>
      <c r="K33" s="277"/>
      <c r="L33" s="278"/>
      <c r="M33" s="279"/>
      <c r="N33" s="289"/>
      <c r="O33" s="281"/>
      <c r="P33" s="289"/>
      <c r="Q33" s="281"/>
      <c r="R33" s="282"/>
      <c r="S33" s="281"/>
      <c r="T33" s="282"/>
      <c r="U33" s="282"/>
      <c r="V33" s="281"/>
      <c r="W33" s="282"/>
      <c r="X33" s="283"/>
      <c r="Y33" s="17"/>
    </row>
    <row r="34" spans="1:25" x14ac:dyDescent="0.2">
      <c r="A34" s="272"/>
      <c r="B34" s="290" t="s">
        <v>70</v>
      </c>
      <c r="C34" s="291"/>
      <c r="D34" s="275"/>
      <c r="E34" s="234">
        <f>E27*D63</f>
        <v>349709</v>
      </c>
      <c r="F34" s="276"/>
      <c r="G34" s="277"/>
      <c r="H34" s="277"/>
      <c r="I34" s="277"/>
      <c r="J34" s="277"/>
      <c r="K34" s="277"/>
      <c r="L34" s="278"/>
      <c r="M34" s="279"/>
      <c r="N34" s="292"/>
      <c r="O34" s="281"/>
      <c r="P34" s="292"/>
      <c r="Q34" s="281"/>
      <c r="R34" s="282"/>
      <c r="S34" s="281"/>
      <c r="T34" s="282"/>
      <c r="U34" s="282"/>
      <c r="V34" s="281"/>
      <c r="W34" s="282"/>
      <c r="X34" s="283"/>
      <c r="Y34" s="19"/>
    </row>
    <row r="35" spans="1:25" ht="26.25" customHeight="1" x14ac:dyDescent="0.2">
      <c r="A35" s="272"/>
      <c r="B35" s="293" t="s">
        <v>71</v>
      </c>
      <c r="C35" s="291"/>
      <c r="D35" s="275"/>
      <c r="E35" s="234"/>
      <c r="F35" s="276"/>
      <c r="G35" s="277"/>
      <c r="H35" s="277"/>
      <c r="I35" s="277"/>
      <c r="J35" s="277"/>
      <c r="K35" s="277"/>
      <c r="L35" s="278"/>
      <c r="M35" s="279"/>
      <c r="N35" s="292"/>
      <c r="O35" s="281"/>
      <c r="P35" s="292"/>
      <c r="Q35" s="281"/>
      <c r="R35" s="282"/>
      <c r="S35" s="281"/>
      <c r="T35" s="282"/>
      <c r="U35" s="282"/>
      <c r="V35" s="281"/>
      <c r="W35" s="282"/>
      <c r="X35" s="283"/>
      <c r="Y35" s="19"/>
    </row>
    <row r="36" spans="1:25" x14ac:dyDescent="0.2">
      <c r="A36" s="272"/>
      <c r="B36" s="293" t="s">
        <v>72</v>
      </c>
      <c r="C36" s="291"/>
      <c r="D36" s="275"/>
      <c r="E36" s="234"/>
      <c r="F36" s="276"/>
      <c r="G36" s="277"/>
      <c r="H36" s="277"/>
      <c r="I36" s="277"/>
      <c r="J36" s="277"/>
      <c r="K36" s="277"/>
      <c r="L36" s="278"/>
      <c r="M36" s="279"/>
      <c r="N36" s="292"/>
      <c r="O36" s="281"/>
      <c r="P36" s="292"/>
      <c r="Q36" s="281"/>
      <c r="R36" s="282"/>
      <c r="S36" s="281"/>
      <c r="T36" s="282"/>
      <c r="U36" s="282"/>
      <c r="V36" s="281"/>
      <c r="W36" s="282"/>
      <c r="X36" s="283"/>
      <c r="Y36" s="20"/>
    </row>
    <row r="37" spans="1:25" x14ac:dyDescent="0.2">
      <c r="A37" s="272"/>
      <c r="B37" s="21" t="s">
        <v>73</v>
      </c>
      <c r="C37" s="22"/>
      <c r="D37" s="275"/>
      <c r="E37" s="234"/>
      <c r="F37" s="276"/>
      <c r="G37" s="277"/>
      <c r="H37" s="277"/>
      <c r="I37" s="277"/>
      <c r="J37" s="277"/>
      <c r="K37" s="277"/>
      <c r="L37" s="278"/>
      <c r="M37" s="279"/>
      <c r="N37" s="292"/>
      <c r="O37" s="281"/>
      <c r="P37" s="292"/>
      <c r="Q37" s="281"/>
      <c r="R37" s="282"/>
      <c r="S37" s="281"/>
      <c r="T37" s="282"/>
      <c r="U37" s="282"/>
      <c r="V37" s="281"/>
      <c r="W37" s="282"/>
      <c r="X37" s="283"/>
      <c r="Y37" s="20"/>
    </row>
    <row r="38" spans="1:25" ht="77.25" hidden="1" customHeight="1" x14ac:dyDescent="0.2">
      <c r="A38" s="272"/>
      <c r="B38" s="21" t="s">
        <v>74</v>
      </c>
      <c r="C38" s="22"/>
      <c r="D38" s="275"/>
      <c r="E38" s="234"/>
      <c r="F38" s="276"/>
      <c r="G38" s="277"/>
      <c r="H38" s="277"/>
      <c r="I38" s="277"/>
      <c r="J38" s="277"/>
      <c r="K38" s="277"/>
      <c r="L38" s="278"/>
      <c r="M38" s="279"/>
      <c r="N38" s="292"/>
      <c r="O38" s="281"/>
      <c r="P38" s="292"/>
      <c r="Q38" s="281"/>
      <c r="R38" s="282"/>
      <c r="S38" s="281"/>
      <c r="T38" s="282"/>
      <c r="U38" s="282"/>
      <c r="V38" s="281"/>
      <c r="W38" s="282"/>
      <c r="X38" s="283"/>
      <c r="Y38" s="20"/>
    </row>
    <row r="39" spans="1:25" hidden="1" x14ac:dyDescent="0.2">
      <c r="A39" s="272"/>
      <c r="B39" s="21" t="s">
        <v>75</v>
      </c>
      <c r="C39" s="22"/>
      <c r="D39" s="275"/>
      <c r="E39" s="234"/>
      <c r="F39" s="276"/>
      <c r="G39" s="277"/>
      <c r="H39" s="277"/>
      <c r="I39" s="277"/>
      <c r="J39" s="277"/>
      <c r="K39" s="277"/>
      <c r="L39" s="278"/>
      <c r="M39" s="279"/>
      <c r="N39" s="292"/>
      <c r="O39" s="281"/>
      <c r="P39" s="292"/>
      <c r="Q39" s="281"/>
      <c r="R39" s="282"/>
      <c r="S39" s="281"/>
      <c r="T39" s="282"/>
      <c r="U39" s="282"/>
      <c r="V39" s="281"/>
      <c r="W39" s="282"/>
      <c r="X39" s="283"/>
      <c r="Y39" s="20"/>
    </row>
    <row r="40" spans="1:25" x14ac:dyDescent="0.2">
      <c r="A40" s="272"/>
      <c r="B40" s="21" t="s">
        <v>76</v>
      </c>
      <c r="C40" s="22"/>
      <c r="D40" s="275"/>
      <c r="E40" s="234"/>
      <c r="F40" s="276"/>
      <c r="G40" s="277"/>
      <c r="H40" s="277"/>
      <c r="I40" s="277"/>
      <c r="J40" s="277"/>
      <c r="K40" s="277"/>
      <c r="L40" s="278"/>
      <c r="M40" s="279"/>
      <c r="N40" s="292"/>
      <c r="O40" s="281"/>
      <c r="P40" s="292"/>
      <c r="Q40" s="281"/>
      <c r="R40" s="282"/>
      <c r="S40" s="281"/>
      <c r="T40" s="282"/>
      <c r="U40" s="282"/>
      <c r="V40" s="281"/>
      <c r="W40" s="282"/>
      <c r="X40" s="283"/>
      <c r="Y40" s="20"/>
    </row>
    <row r="41" spans="1:25" x14ac:dyDescent="0.2">
      <c r="A41" s="272"/>
      <c r="B41" s="273" t="s">
        <v>10</v>
      </c>
      <c r="C41" s="274"/>
      <c r="D41" s="275"/>
      <c r="E41" s="234">
        <f>E27+E34</f>
        <v>5856931</v>
      </c>
      <c r="F41" s="276"/>
      <c r="G41" s="277"/>
      <c r="H41" s="277"/>
      <c r="I41" s="277"/>
      <c r="J41" s="277"/>
      <c r="K41" s="277"/>
      <c r="L41" s="278"/>
      <c r="M41" s="279"/>
      <c r="N41" s="280"/>
      <c r="O41" s="281"/>
      <c r="P41" s="280"/>
      <c r="Q41" s="281"/>
      <c r="R41" s="282"/>
      <c r="S41" s="281"/>
      <c r="T41" s="282"/>
      <c r="U41" s="282"/>
      <c r="V41" s="281"/>
      <c r="W41" s="282"/>
      <c r="X41" s="283"/>
      <c r="Y41" s="17"/>
    </row>
    <row r="42" spans="1:25" x14ac:dyDescent="0.2">
      <c r="A42" s="272"/>
      <c r="B42" s="273"/>
      <c r="C42" s="274"/>
      <c r="D42" s="275"/>
      <c r="E42" s="234"/>
      <c r="F42" s="276"/>
      <c r="G42" s="277"/>
      <c r="H42" s="277"/>
      <c r="I42" s="277"/>
      <c r="J42" s="277"/>
      <c r="K42" s="277"/>
      <c r="L42" s="278"/>
      <c r="M42" s="279"/>
      <c r="N42" s="280"/>
      <c r="O42" s="281"/>
      <c r="P42" s="280"/>
      <c r="Q42" s="281"/>
      <c r="R42" s="282"/>
      <c r="S42" s="281"/>
      <c r="T42" s="282"/>
      <c r="U42" s="282"/>
      <c r="V42" s="281"/>
      <c r="W42" s="282"/>
      <c r="X42" s="283"/>
      <c r="Y42" s="19"/>
    </row>
    <row r="43" spans="1:25" x14ac:dyDescent="0.2">
      <c r="A43" s="272"/>
      <c r="B43" s="273" t="s">
        <v>11</v>
      </c>
      <c r="C43" s="291"/>
      <c r="D43" s="275"/>
      <c r="E43" s="294"/>
      <c r="F43" s="276"/>
      <c r="G43" s="277"/>
      <c r="H43" s="277"/>
      <c r="I43" s="277"/>
      <c r="J43" s="277"/>
      <c r="K43" s="277"/>
      <c r="L43" s="278"/>
      <c r="M43" s="279"/>
      <c r="N43" s="292"/>
      <c r="O43" s="281"/>
      <c r="P43" s="292"/>
      <c r="Q43" s="281"/>
      <c r="R43" s="282"/>
      <c r="S43" s="281"/>
      <c r="T43" s="282"/>
      <c r="U43" s="282"/>
      <c r="V43" s="281"/>
      <c r="W43" s="282"/>
      <c r="X43" s="283"/>
      <c r="Y43" s="19"/>
    </row>
    <row r="44" spans="1:25" ht="1.5" customHeight="1" thickBot="1" x14ac:dyDescent="0.25">
      <c r="A44" s="295"/>
      <c r="B44" s="296"/>
      <c r="C44" s="297"/>
      <c r="D44" s="298"/>
      <c r="E44" s="299"/>
      <c r="F44" s="300"/>
      <c r="G44" s="301"/>
      <c r="H44" s="301"/>
      <c r="I44" s="301"/>
      <c r="J44" s="301"/>
      <c r="K44" s="301"/>
      <c r="L44" s="302"/>
      <c r="M44" s="303"/>
      <c r="N44" s="304"/>
      <c r="O44" s="305"/>
      <c r="P44" s="304"/>
      <c r="Q44" s="305"/>
      <c r="R44" s="306"/>
      <c r="S44" s="305"/>
      <c r="T44" s="306"/>
      <c r="U44" s="306"/>
      <c r="V44" s="305"/>
      <c r="W44" s="306"/>
      <c r="X44" s="307"/>
      <c r="Y44" s="23"/>
    </row>
    <row r="45" spans="1:25" x14ac:dyDescent="0.2">
      <c r="A45" s="308"/>
      <c r="B45" s="309" t="s">
        <v>12</v>
      </c>
      <c r="C45" s="310"/>
      <c r="D45" s="311"/>
      <c r="E45" s="312"/>
      <c r="F45" s="313"/>
      <c r="G45" s="314"/>
      <c r="H45" s="314"/>
      <c r="I45" s="314"/>
      <c r="J45" s="314"/>
      <c r="K45" s="314"/>
      <c r="L45" s="315"/>
      <c r="M45" s="316"/>
      <c r="N45" s="317"/>
      <c r="O45" s="318"/>
      <c r="P45" s="317"/>
      <c r="Q45" s="318"/>
      <c r="R45" s="319"/>
      <c r="S45" s="318"/>
      <c r="T45" s="319"/>
      <c r="U45" s="319"/>
      <c r="V45" s="318"/>
      <c r="W45" s="319"/>
      <c r="X45" s="320"/>
      <c r="Y45" s="321"/>
    </row>
    <row r="46" spans="1:25" x14ac:dyDescent="0.2">
      <c r="A46" s="308"/>
      <c r="B46" s="322" t="s">
        <v>13</v>
      </c>
      <c r="C46" s="323">
        <v>0.18</v>
      </c>
      <c r="D46" s="324"/>
      <c r="E46" s="325"/>
      <c r="F46" s="326"/>
      <c r="G46" s="327"/>
      <c r="H46" s="327"/>
      <c r="I46" s="327"/>
      <c r="J46" s="327"/>
      <c r="K46" s="327"/>
      <c r="L46" s="328"/>
      <c r="M46" s="329"/>
      <c r="N46" s="330"/>
      <c r="O46" s="330"/>
      <c r="P46" s="331"/>
      <c r="Q46" s="330"/>
      <c r="R46" s="332"/>
      <c r="S46" s="330"/>
      <c r="T46" s="332"/>
      <c r="U46" s="332"/>
      <c r="V46" s="330"/>
      <c r="W46" s="332"/>
      <c r="X46" s="333"/>
      <c r="Y46" s="334"/>
    </row>
    <row r="47" spans="1:25" ht="13.5" thickBot="1" x14ac:dyDescent="0.25">
      <c r="A47" s="335"/>
      <c r="B47" s="336" t="s">
        <v>14</v>
      </c>
      <c r="C47" s="337"/>
      <c r="D47" s="338"/>
      <c r="E47" s="339"/>
      <c r="F47" s="340"/>
      <c r="G47" s="341"/>
      <c r="H47" s="341"/>
      <c r="I47" s="341"/>
      <c r="J47" s="341"/>
      <c r="K47" s="341"/>
      <c r="L47" s="342"/>
      <c r="M47" s="343"/>
      <c r="N47" s="344"/>
      <c r="O47" s="345"/>
      <c r="P47" s="344"/>
      <c r="Q47" s="345"/>
      <c r="R47" s="346"/>
      <c r="S47" s="345"/>
      <c r="T47" s="346"/>
      <c r="U47" s="346"/>
      <c r="V47" s="345"/>
      <c r="W47" s="346"/>
      <c r="X47" s="347"/>
      <c r="Y47" s="348"/>
    </row>
    <row r="48" spans="1:25" ht="13.5" x14ac:dyDescent="0.2">
      <c r="A48" s="272"/>
      <c r="B48" s="349" t="s">
        <v>37</v>
      </c>
      <c r="C48" s="350"/>
      <c r="D48" s="351"/>
      <c r="E48" s="352"/>
      <c r="F48" s="353"/>
      <c r="G48" s="354"/>
      <c r="H48" s="354"/>
      <c r="I48" s="354"/>
      <c r="J48" s="354"/>
      <c r="K48" s="354"/>
      <c r="L48" s="355"/>
      <c r="M48" s="356"/>
      <c r="N48" s="357"/>
      <c r="O48" s="358"/>
      <c r="P48" s="357"/>
      <c r="Q48" s="358"/>
      <c r="R48" s="359"/>
      <c r="S48" s="358"/>
      <c r="T48" s="359"/>
      <c r="U48" s="359"/>
      <c r="V48" s="358"/>
      <c r="W48" s="359"/>
      <c r="X48" s="360"/>
      <c r="Y48" s="361"/>
    </row>
    <row r="49" spans="1:25" ht="14.25" thickBot="1" x14ac:dyDescent="0.25">
      <c r="A49" s="362"/>
      <c r="B49" s="349" t="s">
        <v>38</v>
      </c>
      <c r="C49" s="363"/>
      <c r="D49" s="364"/>
      <c r="E49" s="365"/>
      <c r="F49" s="366"/>
      <c r="G49" s="367"/>
      <c r="H49" s="367"/>
      <c r="I49" s="367"/>
      <c r="J49" s="367"/>
      <c r="K49" s="367"/>
      <c r="L49" s="368"/>
      <c r="M49" s="369"/>
      <c r="N49" s="370"/>
      <c r="O49" s="371"/>
      <c r="P49" s="370"/>
      <c r="Q49" s="371"/>
      <c r="R49" s="372"/>
      <c r="S49" s="371"/>
      <c r="T49" s="372"/>
      <c r="U49" s="372"/>
      <c r="V49" s="371"/>
      <c r="W49" s="372"/>
      <c r="X49" s="99"/>
      <c r="Y49" s="373"/>
    </row>
    <row r="50" spans="1:25" ht="0.75" customHeight="1" thickBot="1" x14ac:dyDescent="0.25">
      <c r="A50" s="295"/>
      <c r="B50" s="374"/>
      <c r="C50" s="375"/>
      <c r="D50" s="376"/>
      <c r="E50" s="374"/>
      <c r="F50" s="377"/>
      <c r="G50" s="378"/>
      <c r="H50" s="378"/>
      <c r="I50" s="378"/>
      <c r="J50" s="378"/>
      <c r="K50" s="378"/>
      <c r="L50" s="379"/>
      <c r="M50" s="380"/>
      <c r="N50" s="381"/>
      <c r="O50" s="382"/>
      <c r="P50" s="381"/>
      <c r="Q50" s="382"/>
      <c r="R50" s="383"/>
      <c r="S50" s="382"/>
      <c r="T50" s="383"/>
      <c r="U50" s="383"/>
      <c r="V50" s="382"/>
      <c r="W50" s="383"/>
      <c r="X50" s="384"/>
      <c r="Y50" s="385"/>
    </row>
    <row r="51" spans="1:25" ht="36" customHeight="1" x14ac:dyDescent="0.2">
      <c r="A51" s="386"/>
      <c r="B51" s="387"/>
      <c r="C51" s="388"/>
      <c r="D51" s="388"/>
      <c r="E51" s="388"/>
      <c r="F51" s="388"/>
      <c r="G51" s="388"/>
      <c r="H51" s="388"/>
      <c r="I51" s="388"/>
      <c r="J51" s="388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3"/>
    </row>
    <row r="52" spans="1:25" ht="12.75" customHeight="1" x14ac:dyDescent="0.2">
      <c r="B52" s="452"/>
      <c r="C52" s="453"/>
      <c r="D52" s="456" t="s">
        <v>77</v>
      </c>
      <c r="E52" s="458" t="s">
        <v>39</v>
      </c>
      <c r="F52" s="459"/>
      <c r="G52" s="459"/>
      <c r="H52" s="389"/>
      <c r="I52" s="389"/>
      <c r="K52" s="65"/>
      <c r="L52" s="65"/>
      <c r="R52" s="65"/>
      <c r="T52" s="65"/>
      <c r="U52" s="65"/>
      <c r="W52" s="65"/>
      <c r="X52" s="65"/>
      <c r="Y52" s="66"/>
    </row>
    <row r="53" spans="1:25" ht="19.5" customHeight="1" x14ac:dyDescent="0.2">
      <c r="B53" s="454"/>
      <c r="C53" s="455"/>
      <c r="D53" s="457"/>
      <c r="E53" s="24">
        <v>2015</v>
      </c>
      <c r="F53" s="24">
        <v>2016</v>
      </c>
      <c r="G53" s="25">
        <v>2017</v>
      </c>
      <c r="H53" s="30"/>
      <c r="I53" s="30"/>
      <c r="J53" s="30"/>
      <c r="K53" s="65"/>
      <c r="L53" s="65"/>
      <c r="R53" s="65"/>
      <c r="T53" s="65"/>
      <c r="U53" s="65"/>
      <c r="W53" s="65"/>
      <c r="X53" s="65"/>
      <c r="Y53" s="65"/>
    </row>
    <row r="54" spans="1:25" ht="29.25" customHeight="1" x14ac:dyDescent="0.2">
      <c r="B54" s="440" t="s">
        <v>78</v>
      </c>
      <c r="C54" s="441"/>
      <c r="D54" s="390"/>
      <c r="E54" s="391"/>
      <c r="F54" s="391"/>
      <c r="G54" s="391"/>
      <c r="H54" s="392"/>
      <c r="I54" s="392"/>
      <c r="J54" s="392"/>
      <c r="K54" s="393"/>
      <c r="L54" s="392"/>
      <c r="M54" s="394"/>
      <c r="N54" s="394"/>
      <c r="O54" s="395"/>
      <c r="P54" s="394"/>
      <c r="Q54" s="394"/>
    </row>
    <row r="55" spans="1:25" ht="13.5" x14ac:dyDescent="0.2">
      <c r="A55" s="386"/>
      <c r="B55" s="396"/>
      <c r="C55" s="397"/>
      <c r="D55" s="397"/>
      <c r="E55" s="397"/>
      <c r="F55" s="386"/>
      <c r="G55" s="386"/>
      <c r="H55" s="386"/>
      <c r="I55" s="386"/>
      <c r="J55" s="386"/>
      <c r="K55" s="386"/>
      <c r="L55" s="386"/>
      <c r="M55" s="398"/>
      <c r="N55" s="398"/>
      <c r="O55" s="398"/>
      <c r="P55" s="398"/>
      <c r="Q55" s="399"/>
      <c r="R55" s="400"/>
      <c r="S55" s="395"/>
      <c r="T55" s="400"/>
      <c r="U55" s="400"/>
      <c r="V55" s="395"/>
      <c r="W55" s="393"/>
      <c r="X55" s="401"/>
    </row>
    <row r="56" spans="1:25" ht="13.5" x14ac:dyDescent="0.2">
      <c r="A56" s="402" t="s">
        <v>40</v>
      </c>
      <c r="B56" s="402"/>
      <c r="C56" s="402"/>
      <c r="D56" s="402"/>
      <c r="E56" s="402"/>
      <c r="F56" s="386"/>
      <c r="G56" s="386"/>
      <c r="H56" s="386"/>
      <c r="I56" s="386"/>
      <c r="J56" s="386"/>
      <c r="K56" s="403"/>
      <c r="L56" s="403"/>
      <c r="M56" s="404"/>
      <c r="N56" s="404"/>
      <c r="O56" s="398"/>
      <c r="P56" s="398"/>
      <c r="Q56" s="399"/>
      <c r="R56" s="400"/>
      <c r="S56" s="395"/>
      <c r="T56" s="400"/>
      <c r="U56" s="400"/>
      <c r="V56" s="395"/>
      <c r="W56" s="393"/>
      <c r="X56" s="401"/>
    </row>
    <row r="57" spans="1:25" ht="14.25" thickBot="1" x14ac:dyDescent="0.25">
      <c r="A57" s="402"/>
      <c r="B57" s="402"/>
      <c r="C57" s="402"/>
      <c r="D57" s="402"/>
      <c r="E57" s="402"/>
      <c r="F57" s="386"/>
      <c r="G57" s="386"/>
      <c r="H57" s="386"/>
      <c r="I57" s="386"/>
      <c r="J57" s="386"/>
      <c r="K57" s="403"/>
      <c r="L57" s="403"/>
      <c r="M57" s="404"/>
      <c r="N57" s="404"/>
      <c r="O57" s="398"/>
      <c r="P57" s="398"/>
      <c r="Q57" s="399"/>
      <c r="R57" s="400"/>
      <c r="S57" s="395"/>
      <c r="T57" s="400"/>
      <c r="U57" s="400"/>
      <c r="V57" s="395"/>
      <c r="W57" s="393"/>
      <c r="X57" s="401"/>
    </row>
    <row r="58" spans="1:25" ht="13.5" x14ac:dyDescent="0.2">
      <c r="A58" s="405"/>
      <c r="B58" s="406"/>
      <c r="C58" s="406"/>
      <c r="D58" s="407" t="s">
        <v>15</v>
      </c>
      <c r="E58" s="442"/>
      <c r="F58" s="442"/>
      <c r="G58" s="442"/>
      <c r="H58" s="442"/>
      <c r="I58" s="442"/>
      <c r="J58" s="442"/>
      <c r="K58" s="403"/>
      <c r="L58" s="403"/>
      <c r="M58" s="404"/>
      <c r="N58" s="408"/>
      <c r="O58" s="409"/>
      <c r="P58" s="399"/>
    </row>
    <row r="59" spans="1:25" ht="13.5" x14ac:dyDescent="0.2">
      <c r="A59" s="26">
        <v>1</v>
      </c>
      <c r="B59" s="27" t="s">
        <v>79</v>
      </c>
      <c r="C59" s="28" t="s">
        <v>80</v>
      </c>
      <c r="D59" s="29">
        <f>R27/S27</f>
        <v>0</v>
      </c>
      <c r="E59" s="30"/>
      <c r="F59" s="30"/>
      <c r="G59" s="30"/>
      <c r="H59" s="30"/>
      <c r="I59" s="30"/>
      <c r="J59" s="30"/>
      <c r="K59" s="403"/>
      <c r="L59" s="403"/>
      <c r="M59" s="404"/>
      <c r="N59" s="408"/>
      <c r="O59" s="409"/>
      <c r="P59" s="399"/>
    </row>
    <row r="60" spans="1:25" ht="15.75" customHeight="1" x14ac:dyDescent="0.2">
      <c r="A60" s="26">
        <v>2</v>
      </c>
      <c r="B60" s="27" t="s">
        <v>16</v>
      </c>
      <c r="C60" s="28"/>
      <c r="D60" s="31"/>
      <c r="E60" s="443"/>
      <c r="F60" s="444"/>
      <c r="G60" s="444"/>
      <c r="H60" s="444"/>
      <c r="I60" s="444"/>
      <c r="J60" s="32"/>
      <c r="K60" s="403"/>
      <c r="L60" s="403"/>
      <c r="M60" s="404"/>
      <c r="N60" s="408"/>
      <c r="O60" s="409"/>
      <c r="P60" s="399"/>
    </row>
    <row r="61" spans="1:25" ht="13.5" customHeight="1" x14ac:dyDescent="0.2">
      <c r="A61" s="26">
        <v>3</v>
      </c>
      <c r="B61" s="27" t="s">
        <v>81</v>
      </c>
      <c r="C61" s="28"/>
      <c r="D61" s="33"/>
      <c r="E61" s="443"/>
      <c r="F61" s="444"/>
      <c r="G61" s="444"/>
      <c r="H61" s="444"/>
      <c r="I61" s="444"/>
      <c r="J61" s="400"/>
      <c r="K61" s="403"/>
      <c r="L61" s="403"/>
      <c r="M61" s="404"/>
      <c r="N61" s="408"/>
      <c r="O61" s="409"/>
      <c r="P61" s="399"/>
    </row>
    <row r="62" spans="1:25" ht="13.5" x14ac:dyDescent="0.2">
      <c r="A62" s="26">
        <v>4</v>
      </c>
      <c r="B62" s="27" t="s">
        <v>6</v>
      </c>
      <c r="C62" s="28" t="s">
        <v>0</v>
      </c>
      <c r="D62" s="34">
        <v>3.5000000000000003E-2</v>
      </c>
      <c r="E62" s="393"/>
      <c r="F62" s="393"/>
      <c r="G62" s="400"/>
      <c r="H62" s="400"/>
      <c r="I62" s="400"/>
      <c r="J62" s="400"/>
      <c r="K62" s="403"/>
      <c r="L62" s="403"/>
      <c r="M62" s="404"/>
      <c r="N62" s="408"/>
      <c r="O62" s="409"/>
      <c r="P62" s="399"/>
    </row>
    <row r="63" spans="1:25" ht="13.5" x14ac:dyDescent="0.2">
      <c r="A63" s="26">
        <v>5</v>
      </c>
      <c r="B63" s="27" t="s">
        <v>8</v>
      </c>
      <c r="C63" s="28" t="s">
        <v>0</v>
      </c>
      <c r="D63" s="35">
        <v>6.3500000000000001E-2</v>
      </c>
      <c r="E63" s="393"/>
      <c r="F63" s="393"/>
      <c r="G63" s="400"/>
      <c r="H63" s="400"/>
      <c r="I63" s="400"/>
      <c r="J63" s="400"/>
      <c r="K63" s="400"/>
      <c r="L63" s="400"/>
      <c r="M63" s="395"/>
      <c r="N63" s="399"/>
      <c r="O63" s="409"/>
      <c r="P63" s="399"/>
    </row>
    <row r="64" spans="1:25" ht="13.5" x14ac:dyDescent="0.2">
      <c r="A64" s="26">
        <v>6</v>
      </c>
      <c r="B64" s="27" t="s">
        <v>11</v>
      </c>
      <c r="C64" s="28" t="s">
        <v>0</v>
      </c>
      <c r="D64" s="34">
        <v>1.4999999999999999E-2</v>
      </c>
      <c r="E64" s="393"/>
      <c r="F64" s="393"/>
      <c r="G64" s="400"/>
      <c r="H64" s="400"/>
      <c r="I64" s="400"/>
      <c r="J64" s="400"/>
      <c r="K64" s="400"/>
      <c r="L64" s="400"/>
      <c r="M64" s="395"/>
      <c r="N64" s="399"/>
      <c r="O64" s="409"/>
      <c r="P64" s="399"/>
    </row>
    <row r="65" spans="1:25" ht="25.5" x14ac:dyDescent="0.2">
      <c r="A65" s="26">
        <v>7</v>
      </c>
      <c r="B65" s="36" t="s">
        <v>82</v>
      </c>
      <c r="C65" s="28" t="s">
        <v>0</v>
      </c>
      <c r="D65" s="34">
        <v>1.4999999999999999E-2</v>
      </c>
      <c r="E65" s="393"/>
      <c r="F65" s="393"/>
      <c r="G65" s="400"/>
      <c r="H65" s="400"/>
      <c r="I65" s="400"/>
      <c r="J65" s="400"/>
      <c r="K65" s="400"/>
      <c r="L65" s="400"/>
      <c r="M65" s="395"/>
      <c r="N65" s="399"/>
      <c r="O65" s="409"/>
      <c r="P65" s="399"/>
    </row>
    <row r="66" spans="1:25" ht="13.5" x14ac:dyDescent="0.2">
      <c r="A66" s="26">
        <v>8</v>
      </c>
      <c r="B66" s="27" t="s">
        <v>17</v>
      </c>
      <c r="C66" s="28" t="s">
        <v>0</v>
      </c>
      <c r="D66" s="35">
        <f>(K27/(G27+J27))*0.85</f>
        <v>0.95409999999999995</v>
      </c>
      <c r="E66" s="443"/>
      <c r="F66" s="444"/>
      <c r="G66" s="444"/>
      <c r="H66" s="444"/>
      <c r="I66" s="444"/>
      <c r="J66" s="400"/>
      <c r="K66" s="400"/>
      <c r="L66" s="400"/>
      <c r="M66" s="395"/>
      <c r="N66" s="399"/>
      <c r="O66" s="409"/>
      <c r="P66" s="399"/>
    </row>
    <row r="67" spans="1:25" ht="14.25" thickBot="1" x14ac:dyDescent="0.25">
      <c r="A67" s="37">
        <v>9</v>
      </c>
      <c r="B67" s="38" t="s">
        <v>18</v>
      </c>
      <c r="C67" s="39" t="s">
        <v>0</v>
      </c>
      <c r="D67" s="40">
        <f>IF(L27*0.8/(G27+J27)&gt;=0.5,0.5,L27*0.8/(G27+J27))</f>
        <v>0.48</v>
      </c>
      <c r="E67" s="443"/>
      <c r="F67" s="444"/>
      <c r="G67" s="444"/>
      <c r="H67" s="444"/>
      <c r="I67" s="444"/>
      <c r="J67" s="400"/>
      <c r="K67" s="400"/>
      <c r="L67" s="400"/>
      <c r="M67" s="395"/>
      <c r="N67" s="399"/>
      <c r="O67" s="409"/>
      <c r="P67" s="399"/>
    </row>
    <row r="68" spans="1:25" ht="13.5" x14ac:dyDescent="0.2">
      <c r="A68" s="410"/>
      <c r="B68" s="402"/>
      <c r="C68" s="410"/>
      <c r="D68" s="386"/>
      <c r="E68" s="386"/>
      <c r="P68" s="398"/>
      <c r="Q68" s="399"/>
      <c r="R68" s="393"/>
      <c r="S68" s="399"/>
      <c r="T68" s="400"/>
      <c r="U68" s="400"/>
      <c r="V68" s="395"/>
      <c r="W68" s="400"/>
      <c r="X68" s="400"/>
      <c r="Y68" s="393"/>
    </row>
  </sheetData>
  <sheetProtection insertRows="0" deleteRows="0"/>
  <protectedRanges>
    <protectedRange sqref="N27:X27 B10:L11 Y36:Y40 D60:D61 E58:Y79 A68:D79 H51:Y57 A2:B3 D2:S3 C3 N12:Q26" name="Диапазон1"/>
  </protectedRanges>
  <mergeCells count="40">
    <mergeCell ref="M4:Y4"/>
    <mergeCell ref="E5:E7"/>
    <mergeCell ref="F5:L5"/>
    <mergeCell ref="M5:M7"/>
    <mergeCell ref="N5:Q5"/>
    <mergeCell ref="A4:A7"/>
    <mergeCell ref="B4:B7"/>
    <mergeCell ref="C4:C7"/>
    <mergeCell ref="D4:D7"/>
    <mergeCell ref="E4:L4"/>
    <mergeCell ref="X5:X7"/>
    <mergeCell ref="Y5:Y7"/>
    <mergeCell ref="F6:F7"/>
    <mergeCell ref="G6:G7"/>
    <mergeCell ref="H6:H7"/>
    <mergeCell ref="I6:I7"/>
    <mergeCell ref="J6:J7"/>
    <mergeCell ref="K6:K7"/>
    <mergeCell ref="L6:L7"/>
    <mergeCell ref="N6:O6"/>
    <mergeCell ref="R5:R7"/>
    <mergeCell ref="S5:S7"/>
    <mergeCell ref="T5:T7"/>
    <mergeCell ref="U5:U7"/>
    <mergeCell ref="V5:V7"/>
    <mergeCell ref="W5:W7"/>
    <mergeCell ref="E67:I67"/>
    <mergeCell ref="P6:Q6"/>
    <mergeCell ref="B10:L10"/>
    <mergeCell ref="B11:L11"/>
    <mergeCell ref="C12:C26"/>
    <mergeCell ref="D12:D26"/>
    <mergeCell ref="B52:C53"/>
    <mergeCell ref="D52:D53"/>
    <mergeCell ref="E52:G52"/>
    <mergeCell ref="B54:C54"/>
    <mergeCell ref="E58:J58"/>
    <mergeCell ref="E60:I60"/>
    <mergeCell ref="E61:I61"/>
    <mergeCell ref="E66:I66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41" sqref="D41"/>
    </sheetView>
  </sheetViews>
  <sheetFormatPr defaultRowHeight="12.75" x14ac:dyDescent="0.2"/>
  <cols>
    <col min="1" max="1" width="29.7109375" style="107" customWidth="1"/>
    <col min="2" max="2" width="25.140625" style="107" customWidth="1"/>
    <col min="3" max="3" width="7.140625" style="107" customWidth="1"/>
    <col min="4" max="4" width="10.7109375" style="107" customWidth="1"/>
    <col min="5" max="5" width="9.7109375" style="107" customWidth="1"/>
    <col min="6" max="6" width="8.28515625" style="107" customWidth="1"/>
    <col min="7" max="7" width="8.42578125" style="107" customWidth="1"/>
    <col min="8" max="9" width="10" style="107" customWidth="1"/>
    <col min="10" max="10" width="13.140625" style="107" customWidth="1"/>
    <col min="11" max="16384" width="9.140625" style="107"/>
  </cols>
  <sheetData>
    <row r="1" spans="1:16" s="104" customFormat="1" ht="12" x14ac:dyDescent="0.2">
      <c r="A1" s="103" t="s">
        <v>172</v>
      </c>
      <c r="B1" s="103"/>
      <c r="C1" s="103"/>
      <c r="D1" s="103"/>
      <c r="E1" s="103"/>
      <c r="I1" s="497" t="s">
        <v>433</v>
      </c>
      <c r="J1" s="497"/>
    </row>
    <row r="2" spans="1:16" s="106" customFormat="1" x14ac:dyDescent="0.2">
      <c r="A2" s="105" t="s">
        <v>173</v>
      </c>
    </row>
    <row r="3" spans="1:16" x14ac:dyDescent="0.2">
      <c r="A3" s="498" t="s">
        <v>174</v>
      </c>
      <c r="B3" s="498"/>
      <c r="C3" s="498"/>
      <c r="D3" s="498"/>
      <c r="E3" s="498"/>
      <c r="F3" s="498"/>
      <c r="G3" s="498"/>
      <c r="H3" s="498"/>
      <c r="I3" s="498"/>
      <c r="J3" s="498"/>
    </row>
    <row r="4" spans="1:16" ht="15" customHeight="1" x14ac:dyDescent="0.2">
      <c r="A4" s="499" t="s">
        <v>35</v>
      </c>
      <c r="B4" s="499"/>
      <c r="C4" s="499"/>
      <c r="D4" s="499"/>
      <c r="E4" s="499"/>
      <c r="F4" s="499"/>
      <c r="G4" s="499"/>
      <c r="H4" s="499"/>
      <c r="I4" s="499"/>
      <c r="J4" s="499"/>
      <c r="K4" s="108"/>
      <c r="L4" s="108"/>
      <c r="M4" s="108"/>
      <c r="N4" s="109"/>
      <c r="O4" s="109"/>
      <c r="P4" s="109"/>
    </row>
    <row r="5" spans="1:16" ht="15" customHeight="1" thickBot="1" x14ac:dyDescent="0.25">
      <c r="A5" s="499" t="s">
        <v>36</v>
      </c>
      <c r="B5" s="499"/>
      <c r="C5" s="499"/>
      <c r="D5" s="499"/>
      <c r="E5" s="499"/>
      <c r="F5" s="499"/>
      <c r="G5" s="499"/>
      <c r="H5" s="499"/>
      <c r="I5" s="499"/>
      <c r="J5" s="499"/>
      <c r="K5" s="108"/>
      <c r="L5" s="108"/>
      <c r="M5" s="108"/>
    </row>
    <row r="6" spans="1:16" ht="20.25" customHeight="1" x14ac:dyDescent="0.2">
      <c r="A6" s="500" t="s">
        <v>175</v>
      </c>
      <c r="B6" s="500" t="s">
        <v>176</v>
      </c>
      <c r="C6" s="500" t="s">
        <v>177</v>
      </c>
      <c r="D6" s="500" t="s">
        <v>178</v>
      </c>
      <c r="E6" s="500" t="s">
        <v>179</v>
      </c>
      <c r="F6" s="500" t="s">
        <v>180</v>
      </c>
      <c r="G6" s="503" t="s">
        <v>181</v>
      </c>
      <c r="H6" s="500" t="s">
        <v>90</v>
      </c>
      <c r="I6" s="500" t="s">
        <v>182</v>
      </c>
      <c r="J6" s="500" t="s">
        <v>183</v>
      </c>
    </row>
    <row r="7" spans="1:16" ht="68.25" customHeight="1" thickBot="1" x14ac:dyDescent="0.25">
      <c r="A7" s="501"/>
      <c r="B7" s="501"/>
      <c r="C7" s="501"/>
      <c r="D7" s="501"/>
      <c r="E7" s="501"/>
      <c r="F7" s="501"/>
      <c r="G7" s="504"/>
      <c r="H7" s="501"/>
      <c r="I7" s="501"/>
      <c r="J7" s="501"/>
    </row>
    <row r="8" spans="1:16" ht="13.5" thickBot="1" x14ac:dyDescent="0.25">
      <c r="A8" s="110">
        <v>1</v>
      </c>
      <c r="B8" s="110">
        <v>2</v>
      </c>
      <c r="C8" s="110">
        <v>3</v>
      </c>
      <c r="D8" s="110">
        <v>4</v>
      </c>
      <c r="E8" s="110">
        <v>5</v>
      </c>
      <c r="F8" s="111">
        <v>6</v>
      </c>
      <c r="G8" s="111">
        <v>7</v>
      </c>
      <c r="H8" s="110">
        <v>8</v>
      </c>
      <c r="I8" s="110">
        <v>9</v>
      </c>
      <c r="J8" s="111">
        <v>10</v>
      </c>
    </row>
    <row r="9" spans="1:16" ht="12.75" customHeight="1" x14ac:dyDescent="0.2">
      <c r="A9" s="112"/>
      <c r="B9" s="113"/>
      <c r="C9" s="114"/>
      <c r="D9" s="114"/>
      <c r="E9" s="114"/>
      <c r="F9" s="115"/>
      <c r="G9" s="114"/>
      <c r="H9" s="115"/>
      <c r="I9" s="114"/>
      <c r="J9" s="116"/>
    </row>
    <row r="10" spans="1:16" x14ac:dyDescent="0.2">
      <c r="A10" s="117"/>
      <c r="B10" s="118"/>
      <c r="C10" s="119"/>
      <c r="D10" s="119"/>
      <c r="E10" s="119"/>
      <c r="F10" s="120"/>
      <c r="G10" s="119"/>
      <c r="H10" s="120"/>
      <c r="I10" s="119"/>
      <c r="J10" s="121"/>
    </row>
    <row r="11" spans="1:16" s="104" customFormat="1" x14ac:dyDescent="0.2">
      <c r="A11" s="117"/>
      <c r="B11" s="118"/>
      <c r="C11" s="119"/>
      <c r="D11" s="119"/>
      <c r="E11" s="119"/>
      <c r="F11" s="120"/>
      <c r="G11" s="119"/>
      <c r="H11" s="120"/>
      <c r="I11" s="119"/>
      <c r="J11" s="121"/>
    </row>
    <row r="12" spans="1:16" s="104" customFormat="1" ht="26.25" customHeight="1" x14ac:dyDescent="0.2">
      <c r="A12" s="122"/>
      <c r="B12" s="123"/>
      <c r="C12" s="119"/>
      <c r="D12" s="119"/>
      <c r="E12" s="119"/>
      <c r="F12" s="120"/>
      <c r="G12" s="124"/>
      <c r="H12" s="120"/>
      <c r="I12" s="119"/>
      <c r="J12" s="121"/>
    </row>
    <row r="13" spans="1:16" s="104" customFormat="1" ht="26.25" customHeight="1" thickBot="1" x14ac:dyDescent="0.25">
      <c r="A13" s="125"/>
      <c r="B13" s="126"/>
      <c r="C13" s="127"/>
      <c r="D13" s="127"/>
      <c r="E13" s="127"/>
      <c r="F13" s="128"/>
      <c r="G13" s="129"/>
      <c r="H13" s="128"/>
      <c r="I13" s="127"/>
      <c r="J13" s="130"/>
    </row>
    <row r="14" spans="1:16" ht="13.5" thickBot="1" x14ac:dyDescent="0.25">
      <c r="A14" s="505" t="s">
        <v>184</v>
      </c>
      <c r="B14" s="506"/>
      <c r="C14" s="506"/>
      <c r="D14" s="506"/>
      <c r="E14" s="506"/>
      <c r="F14" s="506"/>
      <c r="G14" s="506"/>
      <c r="H14" s="506"/>
      <c r="I14" s="507"/>
      <c r="J14" s="131">
        <f>SUM(J9:J13)</f>
        <v>0</v>
      </c>
    </row>
    <row r="17" spans="1:8" ht="12.75" customHeight="1" x14ac:dyDescent="0.2">
      <c r="A17" s="132" t="s">
        <v>185</v>
      </c>
      <c r="B17" s="133"/>
      <c r="C17" s="508" t="s">
        <v>186</v>
      </c>
      <c r="D17" s="508"/>
      <c r="E17" s="133"/>
      <c r="F17" s="508" t="s">
        <v>187</v>
      </c>
      <c r="G17" s="508"/>
      <c r="H17" s="508"/>
    </row>
    <row r="18" spans="1:8" x14ac:dyDescent="0.2">
      <c r="A18" s="133"/>
      <c r="B18" s="133"/>
      <c r="C18" s="133"/>
      <c r="D18" s="133"/>
      <c r="E18" s="133"/>
      <c r="F18" s="502" t="s">
        <v>188</v>
      </c>
      <c r="G18" s="502"/>
      <c r="H18" s="502"/>
    </row>
    <row r="19" spans="1:8" x14ac:dyDescent="0.2">
      <c r="G19" s="134"/>
    </row>
    <row r="20" spans="1:8" x14ac:dyDescent="0.2">
      <c r="G20" s="134"/>
    </row>
    <row r="21" spans="1:8" x14ac:dyDescent="0.2">
      <c r="G21" s="134"/>
    </row>
    <row r="22" spans="1:8" x14ac:dyDescent="0.2">
      <c r="G22" s="134"/>
    </row>
    <row r="23" spans="1:8" x14ac:dyDescent="0.2">
      <c r="G23" s="134"/>
    </row>
    <row r="24" spans="1:8" x14ac:dyDescent="0.2">
      <c r="G24" s="134"/>
    </row>
    <row r="25" spans="1:8" x14ac:dyDescent="0.2">
      <c r="G25" s="134"/>
    </row>
    <row r="26" spans="1:8" x14ac:dyDescent="0.2">
      <c r="G26" s="135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L30" sqref="L30"/>
    </sheetView>
  </sheetViews>
  <sheetFormatPr defaultRowHeight="12.75" x14ac:dyDescent="0.2"/>
  <cols>
    <col min="1" max="1" width="3.5703125" style="136" customWidth="1"/>
    <col min="2" max="2" width="39.140625" style="136" customWidth="1"/>
    <col min="3" max="4" width="11.7109375" style="138" customWidth="1"/>
    <col min="5" max="5" width="6.140625" style="138" customWidth="1"/>
    <col min="6" max="6" width="9.140625" style="138"/>
    <col min="7" max="7" width="7.85546875" style="138" customWidth="1"/>
    <col min="8" max="8" width="6.28515625" style="138" customWidth="1"/>
    <col min="9" max="9" width="7" style="138" customWidth="1"/>
    <col min="10" max="10" width="6.7109375" style="138" customWidth="1"/>
    <col min="11" max="11" width="9.85546875" style="138" customWidth="1"/>
    <col min="12" max="12" width="7.42578125" style="138" customWidth="1"/>
    <col min="13" max="13" width="10.85546875" style="138" customWidth="1"/>
    <col min="14" max="16384" width="9.140625" style="136"/>
  </cols>
  <sheetData>
    <row r="1" spans="1:14" x14ac:dyDescent="0.2">
      <c r="A1" s="105" t="s">
        <v>189</v>
      </c>
      <c r="C1" s="137"/>
      <c r="D1" s="137"/>
      <c r="K1" s="513" t="s">
        <v>434</v>
      </c>
      <c r="L1" s="513"/>
      <c r="M1" s="513"/>
    </row>
    <row r="2" spans="1:14" s="106" customFormat="1" x14ac:dyDescent="0.2">
      <c r="A2" s="105" t="s">
        <v>173</v>
      </c>
    </row>
    <row r="5" spans="1:14" x14ac:dyDescent="0.2">
      <c r="A5" s="514" t="s">
        <v>190</v>
      </c>
      <c r="B5" s="514"/>
      <c r="C5" s="514"/>
      <c r="D5" s="514"/>
      <c r="E5" s="514"/>
      <c r="F5" s="514"/>
      <c r="G5" s="514"/>
      <c r="H5" s="514"/>
      <c r="I5" s="514"/>
      <c r="J5" s="514"/>
      <c r="K5" s="514"/>
      <c r="L5" s="514"/>
      <c r="M5" s="514"/>
    </row>
    <row r="6" spans="1:14" x14ac:dyDescent="0.2">
      <c r="A6" s="499" t="s">
        <v>35</v>
      </c>
      <c r="B6" s="499"/>
      <c r="C6" s="499"/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108"/>
    </row>
    <row r="7" spans="1:14" ht="13.5" thickBot="1" x14ac:dyDescent="0.25">
      <c r="A7" s="499" t="s">
        <v>36</v>
      </c>
      <c r="B7" s="499"/>
      <c r="C7" s="499"/>
      <c r="D7" s="499"/>
      <c r="E7" s="499"/>
      <c r="F7" s="499"/>
      <c r="G7" s="499"/>
      <c r="H7" s="499"/>
      <c r="I7" s="499"/>
      <c r="J7" s="499"/>
      <c r="K7" s="499"/>
      <c r="L7" s="499"/>
      <c r="M7" s="499"/>
      <c r="N7" s="108"/>
    </row>
    <row r="8" spans="1:14" x14ac:dyDescent="0.2">
      <c r="A8" s="515" t="s">
        <v>19</v>
      </c>
      <c r="B8" s="517" t="s">
        <v>191</v>
      </c>
      <c r="C8" s="519" t="s">
        <v>192</v>
      </c>
      <c r="D8" s="519" t="s">
        <v>193</v>
      </c>
      <c r="E8" s="517" t="s">
        <v>182</v>
      </c>
      <c r="F8" s="517" t="s">
        <v>20</v>
      </c>
      <c r="G8" s="517" t="s">
        <v>194</v>
      </c>
      <c r="H8" s="517" t="s">
        <v>195</v>
      </c>
      <c r="I8" s="517"/>
      <c r="J8" s="517"/>
      <c r="K8" s="517" t="s">
        <v>196</v>
      </c>
      <c r="L8" s="517"/>
      <c r="M8" s="509" t="s">
        <v>197</v>
      </c>
    </row>
    <row r="9" spans="1:14" s="141" customFormat="1" ht="42" customHeight="1" x14ac:dyDescent="0.25">
      <c r="A9" s="516"/>
      <c r="B9" s="518"/>
      <c r="C9" s="520"/>
      <c r="D9" s="520"/>
      <c r="E9" s="518"/>
      <c r="F9" s="518"/>
      <c r="G9" s="518"/>
      <c r="H9" s="139" t="s">
        <v>198</v>
      </c>
      <c r="I9" s="139" t="s">
        <v>199</v>
      </c>
      <c r="J9" s="139" t="s">
        <v>33</v>
      </c>
      <c r="K9" s="139" t="s">
        <v>200</v>
      </c>
      <c r="L9" s="139" t="s">
        <v>201</v>
      </c>
      <c r="M9" s="510"/>
      <c r="N9" s="140"/>
    </row>
    <row r="10" spans="1:14" s="146" customFormat="1" ht="13.5" thickBot="1" x14ac:dyDescent="0.25">
      <c r="A10" s="142" t="s">
        <v>21</v>
      </c>
      <c r="B10" s="143" t="s">
        <v>22</v>
      </c>
      <c r="C10" s="143" t="s">
        <v>23</v>
      </c>
      <c r="D10" s="143" t="s">
        <v>24</v>
      </c>
      <c r="E10" s="143" t="s">
        <v>25</v>
      </c>
      <c r="F10" s="143" t="s">
        <v>26</v>
      </c>
      <c r="G10" s="143" t="s">
        <v>27</v>
      </c>
      <c r="H10" s="143" t="s">
        <v>28</v>
      </c>
      <c r="I10" s="143" t="s">
        <v>34</v>
      </c>
      <c r="J10" s="143" t="s">
        <v>29</v>
      </c>
      <c r="K10" s="143" t="s">
        <v>30</v>
      </c>
      <c r="L10" s="143" t="s">
        <v>31</v>
      </c>
      <c r="M10" s="144" t="s">
        <v>32</v>
      </c>
      <c r="N10" s="145"/>
    </row>
    <row r="11" spans="1:14" s="156" customFormat="1" ht="13.5" thickTop="1" x14ac:dyDescent="0.2">
      <c r="A11" s="147"/>
      <c r="B11" s="148"/>
      <c r="C11" s="149"/>
      <c r="D11" s="150"/>
      <c r="E11" s="150"/>
      <c r="F11" s="151"/>
      <c r="G11" s="151"/>
      <c r="H11" s="152"/>
      <c r="I11" s="152"/>
      <c r="J11" s="152"/>
      <c r="K11" s="153"/>
      <c r="L11" s="154"/>
      <c r="M11" s="155"/>
      <c r="N11" s="141"/>
    </row>
    <row r="12" spans="1:14" s="156" customFormat="1" x14ac:dyDescent="0.2">
      <c r="A12" s="157"/>
      <c r="B12" s="158"/>
      <c r="C12" s="159"/>
      <c r="D12" s="160"/>
      <c r="E12" s="161"/>
      <c r="F12" s="162"/>
      <c r="G12" s="162"/>
      <c r="H12" s="163"/>
      <c r="I12" s="163"/>
      <c r="J12" s="163"/>
      <c r="K12" s="161"/>
      <c r="L12" s="161"/>
      <c r="M12" s="164"/>
      <c r="N12" s="146"/>
    </row>
    <row r="13" spans="1:14" s="156" customFormat="1" x14ac:dyDescent="0.2">
      <c r="A13" s="165"/>
      <c r="B13" s="166"/>
      <c r="C13" s="167"/>
      <c r="D13" s="168"/>
      <c r="E13" s="169"/>
      <c r="F13" s="170"/>
      <c r="G13" s="170"/>
      <c r="H13" s="171"/>
      <c r="I13" s="171"/>
      <c r="J13" s="171"/>
      <c r="K13" s="169"/>
      <c r="L13" s="169"/>
      <c r="M13" s="172"/>
    </row>
    <row r="14" spans="1:14" s="156" customFormat="1" x14ac:dyDescent="0.2">
      <c r="A14" s="165"/>
      <c r="B14" s="166"/>
      <c r="C14" s="167"/>
      <c r="D14" s="168"/>
      <c r="E14" s="169"/>
      <c r="F14" s="170"/>
      <c r="G14" s="170"/>
      <c r="H14" s="171"/>
      <c r="I14" s="171"/>
      <c r="J14" s="171"/>
      <c r="K14" s="169"/>
      <c r="L14" s="169"/>
      <c r="M14" s="172"/>
    </row>
    <row r="15" spans="1:14" s="156" customFormat="1" x14ac:dyDescent="0.2">
      <c r="A15" s="165"/>
      <c r="B15" s="166"/>
      <c r="C15" s="167"/>
      <c r="D15" s="168"/>
      <c r="E15" s="169"/>
      <c r="F15" s="170"/>
      <c r="G15" s="170"/>
      <c r="H15" s="171"/>
      <c r="I15" s="171"/>
      <c r="J15" s="171"/>
      <c r="K15" s="169"/>
      <c r="L15" s="169"/>
      <c r="M15" s="172"/>
    </row>
    <row r="16" spans="1:14" s="156" customFormat="1" x14ac:dyDescent="0.2">
      <c r="A16" s="165"/>
      <c r="B16" s="166"/>
      <c r="C16" s="167"/>
      <c r="D16" s="168"/>
      <c r="E16" s="169"/>
      <c r="F16" s="170"/>
      <c r="G16" s="170"/>
      <c r="H16" s="171"/>
      <c r="I16" s="171"/>
      <c r="J16" s="171"/>
      <c r="K16" s="169"/>
      <c r="L16" s="169"/>
      <c r="M16" s="172"/>
    </row>
    <row r="17" spans="1:18" s="182" customFormat="1" x14ac:dyDescent="0.2">
      <c r="A17" s="173"/>
      <c r="B17" s="174"/>
      <c r="C17" s="175"/>
      <c r="D17" s="176"/>
      <c r="E17" s="177"/>
      <c r="F17" s="178"/>
      <c r="G17" s="178"/>
      <c r="H17" s="179"/>
      <c r="I17" s="179"/>
      <c r="J17" s="179"/>
      <c r="K17" s="177"/>
      <c r="L17" s="177"/>
      <c r="M17" s="180"/>
      <c r="N17" s="181"/>
      <c r="O17" s="181"/>
      <c r="P17" s="181"/>
      <c r="Q17" s="181"/>
      <c r="R17" s="181"/>
    </row>
    <row r="18" spans="1:18" s="183" customFormat="1" x14ac:dyDescent="0.2">
      <c r="A18" s="173"/>
      <c r="B18" s="174"/>
      <c r="C18" s="175"/>
      <c r="D18" s="176"/>
      <c r="E18" s="177"/>
      <c r="F18" s="178"/>
      <c r="G18" s="178"/>
      <c r="H18" s="179"/>
      <c r="I18" s="179"/>
      <c r="J18" s="179"/>
      <c r="K18" s="177"/>
      <c r="L18" s="177"/>
      <c r="M18" s="180"/>
      <c r="N18" s="181"/>
      <c r="O18" s="136"/>
      <c r="P18" s="136"/>
      <c r="Q18" s="136"/>
      <c r="R18" s="136"/>
    </row>
    <row r="19" spans="1:18" ht="13.5" thickBot="1" x14ac:dyDescent="0.25">
      <c r="A19" s="184"/>
      <c r="B19" s="185"/>
      <c r="C19" s="186"/>
      <c r="D19" s="187"/>
      <c r="E19" s="188"/>
      <c r="F19" s="189"/>
      <c r="G19" s="189"/>
      <c r="H19" s="190"/>
      <c r="I19" s="190"/>
      <c r="J19" s="190"/>
      <c r="K19" s="191"/>
      <c r="L19" s="192"/>
      <c r="M19" s="193"/>
      <c r="N19" s="181"/>
    </row>
    <row r="20" spans="1:18" ht="14.25" thickTop="1" thickBot="1" x14ac:dyDescent="0.25">
      <c r="A20" s="194"/>
      <c r="B20" s="195" t="s">
        <v>202</v>
      </c>
      <c r="C20" s="196"/>
      <c r="D20" s="197"/>
      <c r="E20" s="198"/>
      <c r="F20" s="199"/>
      <c r="G20" s="199"/>
      <c r="H20" s="199"/>
      <c r="I20" s="199"/>
      <c r="J20" s="199"/>
      <c r="K20" s="199"/>
      <c r="L20" s="198"/>
      <c r="M20" s="200">
        <f>SUM(M11:M19)</f>
        <v>0</v>
      </c>
    </row>
    <row r="21" spans="1:18" ht="13.5" thickTop="1" x14ac:dyDescent="0.2">
      <c r="J21" s="511"/>
      <c r="K21" s="512"/>
      <c r="M21" s="201"/>
    </row>
    <row r="22" spans="1:18" s="133" customFormat="1" x14ac:dyDescent="0.2">
      <c r="B22" s="132" t="s">
        <v>185</v>
      </c>
      <c r="D22" s="508" t="s">
        <v>186</v>
      </c>
      <c r="E22" s="508"/>
      <c r="G22" s="508" t="s">
        <v>187</v>
      </c>
      <c r="H22" s="508"/>
      <c r="I22" s="508"/>
    </row>
    <row r="23" spans="1:18" s="133" customFormat="1" x14ac:dyDescent="0.2">
      <c r="G23" s="502" t="s">
        <v>188</v>
      </c>
      <c r="H23" s="502"/>
      <c r="I23" s="502"/>
    </row>
    <row r="24" spans="1:18" s="133" customFormat="1" x14ac:dyDescent="0.2"/>
    <row r="25" spans="1:18" x14ac:dyDescent="0.2">
      <c r="J25" s="511"/>
      <c r="K25" s="512"/>
      <c r="M25" s="201"/>
    </row>
    <row r="26" spans="1:18" x14ac:dyDescent="0.2">
      <c r="K26" s="202"/>
      <c r="M26" s="201"/>
    </row>
    <row r="27" spans="1:18" x14ac:dyDescent="0.2">
      <c r="K27" s="521"/>
    </row>
    <row r="28" spans="1:18" x14ac:dyDescent="0.2">
      <c r="K28" s="522"/>
    </row>
    <row r="29" spans="1:18" x14ac:dyDescent="0.2">
      <c r="K29" s="522"/>
    </row>
    <row r="30" spans="1:18" x14ac:dyDescent="0.2">
      <c r="K30" s="522"/>
    </row>
    <row r="31" spans="1:18" x14ac:dyDescent="0.2">
      <c r="K31" s="522"/>
    </row>
    <row r="32" spans="1:18" x14ac:dyDescent="0.2">
      <c r="K32" s="522"/>
    </row>
    <row r="33" spans="11:11" x14ac:dyDescent="0.2">
      <c r="K33" s="522"/>
    </row>
    <row r="34" spans="11:11" x14ac:dyDescent="0.2">
      <c r="K34" s="522"/>
    </row>
    <row r="35" spans="11:11" x14ac:dyDescent="0.2">
      <c r="K35" s="52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95"/>
  <sheetViews>
    <sheetView showGridLines="0" tabSelected="1" view="pageBreakPreview" zoomScale="70" zoomScaleNormal="100" zoomScaleSheetLayoutView="70" workbookViewId="0">
      <selection activeCell="K19" sqref="K19"/>
    </sheetView>
  </sheetViews>
  <sheetFormatPr defaultRowHeight="16.5" x14ac:dyDescent="0.2"/>
  <cols>
    <col min="1" max="1" width="7.5703125" style="67" customWidth="1"/>
    <col min="2" max="2" width="23.140625" style="71" customWidth="1"/>
    <col min="3" max="3" width="83.5703125" style="69" customWidth="1"/>
    <col min="4" max="4" width="9" style="70" customWidth="1"/>
    <col min="5" max="5" width="12.28515625" style="67" customWidth="1"/>
    <col min="6" max="6" width="13.5703125" style="71" customWidth="1"/>
    <col min="7" max="7" width="12.85546875" style="71" customWidth="1"/>
    <col min="8" max="8" width="10.85546875" style="72" customWidth="1"/>
    <col min="9" max="9" width="12.140625" style="73" customWidth="1"/>
    <col min="10" max="10" width="14.28515625" style="73" customWidth="1"/>
    <col min="11" max="11" width="13.140625" style="411" customWidth="1"/>
    <col min="12" max="12" width="7.85546875" style="412" customWidth="1"/>
    <col min="13" max="13" width="10.5703125" style="41" customWidth="1"/>
    <col min="14" max="16384" width="9.140625" style="41"/>
  </cols>
  <sheetData>
    <row r="1" spans="1:11" x14ac:dyDescent="0.2">
      <c r="B1" s="68"/>
      <c r="J1" s="74" t="s">
        <v>435</v>
      </c>
    </row>
    <row r="2" spans="1:11" x14ac:dyDescent="0.2">
      <c r="A2" s="534" t="s">
        <v>83</v>
      </c>
      <c r="B2" s="534"/>
      <c r="C2" s="534"/>
      <c r="D2" s="534"/>
      <c r="E2" s="534"/>
      <c r="F2" s="534"/>
      <c r="G2" s="534"/>
      <c r="H2" s="534"/>
      <c r="I2" s="534"/>
      <c r="J2" s="534"/>
    </row>
    <row r="3" spans="1:11" x14ac:dyDescent="0.2">
      <c r="B3" s="75" t="s">
        <v>35</v>
      </c>
      <c r="C3" s="535" t="s">
        <v>233</v>
      </c>
      <c r="D3" s="535"/>
      <c r="E3" s="535"/>
      <c r="F3" s="535"/>
      <c r="G3" s="535"/>
      <c r="H3" s="535"/>
      <c r="I3" s="535"/>
      <c r="J3" s="535"/>
    </row>
    <row r="4" spans="1:11" x14ac:dyDescent="0.2">
      <c r="B4" s="76" t="s">
        <v>36</v>
      </c>
      <c r="C4" s="77" t="s">
        <v>234</v>
      </c>
      <c r="D4" s="77"/>
      <c r="E4" s="77"/>
      <c r="F4" s="77"/>
      <c r="G4" s="77"/>
      <c r="H4" s="77"/>
      <c r="I4" s="77"/>
      <c r="J4" s="77"/>
    </row>
    <row r="5" spans="1:11" ht="17.25" thickBot="1" x14ac:dyDescent="0.25"/>
    <row r="6" spans="1:11" x14ac:dyDescent="0.2">
      <c r="A6" s="536" t="s">
        <v>19</v>
      </c>
      <c r="B6" s="539" t="s">
        <v>84</v>
      </c>
      <c r="C6" s="539" t="s">
        <v>85</v>
      </c>
      <c r="D6" s="542" t="s">
        <v>43</v>
      </c>
      <c r="E6" s="545" t="s">
        <v>86</v>
      </c>
      <c r="F6" s="539"/>
      <c r="G6" s="539"/>
      <c r="H6" s="539"/>
      <c r="I6" s="539"/>
      <c r="J6" s="546"/>
    </row>
    <row r="7" spans="1:11" x14ac:dyDescent="0.2">
      <c r="A7" s="537"/>
      <c r="B7" s="540"/>
      <c r="C7" s="540"/>
      <c r="D7" s="543"/>
      <c r="E7" s="547" t="s">
        <v>87</v>
      </c>
      <c r="F7" s="540"/>
      <c r="G7" s="540"/>
      <c r="H7" s="540" t="s">
        <v>88</v>
      </c>
      <c r="I7" s="540"/>
      <c r="J7" s="548"/>
    </row>
    <row r="8" spans="1:11" ht="33.75" thickBot="1" x14ac:dyDescent="0.25">
      <c r="A8" s="538"/>
      <c r="B8" s="541"/>
      <c r="C8" s="541"/>
      <c r="D8" s="544"/>
      <c r="E8" s="78" t="s">
        <v>42</v>
      </c>
      <c r="F8" s="102" t="s">
        <v>89</v>
      </c>
      <c r="G8" s="102" t="s">
        <v>90</v>
      </c>
      <c r="H8" s="102" t="s">
        <v>42</v>
      </c>
      <c r="I8" s="102" t="s">
        <v>91</v>
      </c>
      <c r="J8" s="79" t="s">
        <v>90</v>
      </c>
    </row>
    <row r="9" spans="1:11" ht="17.25" thickBot="1" x14ac:dyDescent="0.25">
      <c r="A9" s="100">
        <v>1</v>
      </c>
      <c r="B9" s="80">
        <v>2</v>
      </c>
      <c r="C9" s="80">
        <v>3</v>
      </c>
      <c r="D9" s="81">
        <v>4</v>
      </c>
      <c r="E9" s="82">
        <v>5</v>
      </c>
      <c r="F9" s="80">
        <v>6</v>
      </c>
      <c r="G9" s="80">
        <v>7</v>
      </c>
      <c r="H9" s="80">
        <v>8</v>
      </c>
      <c r="I9" s="80">
        <v>9</v>
      </c>
      <c r="J9" s="83">
        <v>10</v>
      </c>
    </row>
    <row r="10" spans="1:11" x14ac:dyDescent="0.2">
      <c r="A10" s="84">
        <v>1</v>
      </c>
      <c r="B10" s="96" t="s">
        <v>235</v>
      </c>
      <c r="C10" s="97" t="s">
        <v>236</v>
      </c>
      <c r="D10" s="413" t="s">
        <v>44</v>
      </c>
      <c r="E10" s="414">
        <v>3.9600000000000003E-2</v>
      </c>
      <c r="F10" s="98">
        <v>39717.589999999997</v>
      </c>
      <c r="G10" s="85">
        <f t="shared" ref="G10:G73" si="0">E10*F10</f>
        <v>1573</v>
      </c>
      <c r="H10" s="86"/>
      <c r="I10" s="87"/>
      <c r="J10" s="85">
        <f t="shared" ref="J10:J73" si="1">H10*I10</f>
        <v>0</v>
      </c>
      <c r="K10" s="415"/>
    </row>
    <row r="11" spans="1:11" x14ac:dyDescent="0.2">
      <c r="A11" s="101">
        <v>2</v>
      </c>
      <c r="B11" s="96" t="s">
        <v>237</v>
      </c>
      <c r="C11" s="97" t="s">
        <v>238</v>
      </c>
      <c r="D11" s="413" t="s">
        <v>44</v>
      </c>
      <c r="E11" s="414">
        <v>1.6500000000000001E-2</v>
      </c>
      <c r="F11" s="98">
        <v>16188.69</v>
      </c>
      <c r="G11" s="88">
        <f t="shared" si="0"/>
        <v>267</v>
      </c>
      <c r="H11" s="89"/>
      <c r="I11" s="90"/>
      <c r="J11" s="88">
        <f t="shared" si="1"/>
        <v>0</v>
      </c>
    </row>
    <row r="12" spans="1:11" x14ac:dyDescent="0.2">
      <c r="A12" s="101">
        <v>3</v>
      </c>
      <c r="B12" s="96" t="s">
        <v>133</v>
      </c>
      <c r="C12" s="97" t="s">
        <v>239</v>
      </c>
      <c r="D12" s="413" t="s">
        <v>44</v>
      </c>
      <c r="E12" s="414">
        <v>1.3899999999999999E-2</v>
      </c>
      <c r="F12" s="98">
        <v>74018.14</v>
      </c>
      <c r="G12" s="88">
        <f t="shared" si="0"/>
        <v>1029</v>
      </c>
      <c r="H12" s="89"/>
      <c r="I12" s="90"/>
      <c r="J12" s="88">
        <f t="shared" si="1"/>
        <v>0</v>
      </c>
    </row>
    <row r="13" spans="1:11" x14ac:dyDescent="0.2">
      <c r="A13" s="101">
        <v>4</v>
      </c>
      <c r="B13" s="96" t="s">
        <v>128</v>
      </c>
      <c r="C13" s="97" t="s">
        <v>129</v>
      </c>
      <c r="D13" s="413" t="s">
        <v>44</v>
      </c>
      <c r="E13" s="414">
        <v>5.0000000000000001E-4</v>
      </c>
      <c r="F13" s="98">
        <v>137304.69</v>
      </c>
      <c r="G13" s="88">
        <f t="shared" si="0"/>
        <v>69</v>
      </c>
      <c r="H13" s="89"/>
      <c r="I13" s="90"/>
      <c r="J13" s="88">
        <f t="shared" si="1"/>
        <v>0</v>
      </c>
    </row>
    <row r="14" spans="1:11" x14ac:dyDescent="0.2">
      <c r="A14" s="101">
        <v>5</v>
      </c>
      <c r="B14" s="96" t="s">
        <v>240</v>
      </c>
      <c r="C14" s="97" t="s">
        <v>241</v>
      </c>
      <c r="D14" s="413" t="s">
        <v>44</v>
      </c>
      <c r="E14" s="414">
        <v>4.9500000000000002E-2</v>
      </c>
      <c r="F14" s="98">
        <v>29207.63</v>
      </c>
      <c r="G14" s="88">
        <f t="shared" si="0"/>
        <v>1446</v>
      </c>
      <c r="H14" s="89"/>
      <c r="I14" s="90"/>
      <c r="J14" s="88">
        <f t="shared" si="1"/>
        <v>0</v>
      </c>
    </row>
    <row r="15" spans="1:11" x14ac:dyDescent="0.2">
      <c r="A15" s="101">
        <v>6</v>
      </c>
      <c r="B15" s="96" t="s">
        <v>92</v>
      </c>
      <c r="C15" s="97" t="s">
        <v>242</v>
      </c>
      <c r="D15" s="413" t="s">
        <v>45</v>
      </c>
      <c r="E15" s="414">
        <v>28.7241</v>
      </c>
      <c r="F15" s="98">
        <v>47.09</v>
      </c>
      <c r="G15" s="88">
        <f t="shared" si="0"/>
        <v>1353</v>
      </c>
      <c r="H15" s="89"/>
      <c r="I15" s="90"/>
      <c r="J15" s="88">
        <f t="shared" si="1"/>
        <v>0</v>
      </c>
      <c r="K15" s="416"/>
    </row>
    <row r="16" spans="1:11" x14ac:dyDescent="0.2">
      <c r="A16" s="101">
        <v>7</v>
      </c>
      <c r="B16" s="96" t="s">
        <v>243</v>
      </c>
      <c r="C16" s="97" t="s">
        <v>242</v>
      </c>
      <c r="D16" s="413" t="s">
        <v>45</v>
      </c>
      <c r="E16" s="414">
        <v>1.506</v>
      </c>
      <c r="F16" s="98">
        <v>47.09</v>
      </c>
      <c r="G16" s="88">
        <f t="shared" si="0"/>
        <v>71</v>
      </c>
      <c r="H16" s="89"/>
      <c r="I16" s="90"/>
      <c r="J16" s="88">
        <f t="shared" si="1"/>
        <v>0</v>
      </c>
      <c r="K16" s="416"/>
    </row>
    <row r="17" spans="1:11" ht="33" x14ac:dyDescent="0.2">
      <c r="A17" s="101">
        <v>8</v>
      </c>
      <c r="B17" s="96" t="s">
        <v>244</v>
      </c>
      <c r="C17" s="97" t="s">
        <v>245</v>
      </c>
      <c r="D17" s="413" t="s">
        <v>44</v>
      </c>
      <c r="E17" s="414">
        <v>2.2000000000000001E-3</v>
      </c>
      <c r="F17" s="98">
        <v>52669.49</v>
      </c>
      <c r="G17" s="88">
        <f t="shared" si="0"/>
        <v>116</v>
      </c>
      <c r="H17" s="89"/>
      <c r="I17" s="90"/>
      <c r="J17" s="88">
        <f t="shared" si="1"/>
        <v>0</v>
      </c>
    </row>
    <row r="18" spans="1:11" x14ac:dyDescent="0.2">
      <c r="A18" s="101">
        <v>9</v>
      </c>
      <c r="B18" s="96" t="s">
        <v>134</v>
      </c>
      <c r="C18" s="97" t="s">
        <v>135</v>
      </c>
      <c r="D18" s="413" t="s">
        <v>44</v>
      </c>
      <c r="E18" s="414">
        <v>5.0000000000000001E-4</v>
      </c>
      <c r="F18" s="98">
        <v>27503.38</v>
      </c>
      <c r="G18" s="88">
        <f t="shared" si="0"/>
        <v>14</v>
      </c>
      <c r="H18" s="89"/>
      <c r="I18" s="90"/>
      <c r="J18" s="88">
        <f t="shared" si="1"/>
        <v>0</v>
      </c>
    </row>
    <row r="19" spans="1:11" x14ac:dyDescent="0.2">
      <c r="A19" s="101">
        <v>10</v>
      </c>
      <c r="B19" s="96" t="s">
        <v>246</v>
      </c>
      <c r="C19" s="97" t="s">
        <v>247</v>
      </c>
      <c r="D19" s="413" t="s">
        <v>44</v>
      </c>
      <c r="E19" s="414">
        <v>1.5E-3</v>
      </c>
      <c r="F19" s="98">
        <v>47831.05</v>
      </c>
      <c r="G19" s="88">
        <f t="shared" si="0"/>
        <v>72</v>
      </c>
      <c r="H19" s="89"/>
      <c r="I19" s="90"/>
      <c r="J19" s="88">
        <f t="shared" si="1"/>
        <v>0</v>
      </c>
    </row>
    <row r="20" spans="1:11" x14ac:dyDescent="0.2">
      <c r="A20" s="101">
        <v>11</v>
      </c>
      <c r="B20" s="96" t="s">
        <v>107</v>
      </c>
      <c r="C20" s="97" t="s">
        <v>248</v>
      </c>
      <c r="D20" s="413" t="s">
        <v>44</v>
      </c>
      <c r="E20" s="414">
        <v>0.62</v>
      </c>
      <c r="F20" s="98">
        <v>34453.160000000003</v>
      </c>
      <c r="G20" s="88">
        <f t="shared" si="0"/>
        <v>21361</v>
      </c>
      <c r="H20" s="89"/>
      <c r="I20" s="90"/>
      <c r="J20" s="88">
        <f t="shared" si="1"/>
        <v>0</v>
      </c>
    </row>
    <row r="21" spans="1:11" x14ac:dyDescent="0.2">
      <c r="A21" s="101">
        <v>12</v>
      </c>
      <c r="B21" s="96" t="s">
        <v>136</v>
      </c>
      <c r="C21" s="97" t="s">
        <v>137</v>
      </c>
      <c r="D21" s="413" t="s">
        <v>44</v>
      </c>
      <c r="E21" s="414">
        <v>0.2616</v>
      </c>
      <c r="F21" s="98">
        <v>25993.4</v>
      </c>
      <c r="G21" s="88">
        <f t="shared" si="0"/>
        <v>6800</v>
      </c>
      <c r="H21" s="89"/>
      <c r="I21" s="90"/>
      <c r="J21" s="88">
        <f t="shared" si="1"/>
        <v>0</v>
      </c>
    </row>
    <row r="22" spans="1:11" x14ac:dyDescent="0.2">
      <c r="A22" s="101">
        <v>13</v>
      </c>
      <c r="B22" s="96" t="s">
        <v>145</v>
      </c>
      <c r="C22" s="97" t="s">
        <v>249</v>
      </c>
      <c r="D22" s="413" t="s">
        <v>44</v>
      </c>
      <c r="E22" s="414">
        <v>1E-3</v>
      </c>
      <c r="F22" s="98">
        <v>54111.28</v>
      </c>
      <c r="G22" s="88">
        <f t="shared" si="0"/>
        <v>54</v>
      </c>
      <c r="H22" s="89"/>
      <c r="I22" s="90"/>
      <c r="J22" s="88">
        <f t="shared" si="1"/>
        <v>0</v>
      </c>
    </row>
    <row r="23" spans="1:11" x14ac:dyDescent="0.2">
      <c r="A23" s="101">
        <v>14</v>
      </c>
      <c r="B23" s="96" t="s">
        <v>108</v>
      </c>
      <c r="C23" s="97" t="s">
        <v>250</v>
      </c>
      <c r="D23" s="413" t="s">
        <v>44</v>
      </c>
      <c r="E23" s="414" t="s">
        <v>171</v>
      </c>
      <c r="F23" s="98">
        <v>0</v>
      </c>
      <c r="G23" s="88">
        <f t="shared" si="0"/>
        <v>0</v>
      </c>
      <c r="H23" s="414">
        <v>6.7999999999999996E-3</v>
      </c>
      <c r="I23" s="98">
        <v>40000</v>
      </c>
      <c r="J23" s="88">
        <f t="shared" si="1"/>
        <v>272</v>
      </c>
    </row>
    <row r="24" spans="1:11" x14ac:dyDescent="0.2">
      <c r="A24" s="101">
        <v>15</v>
      </c>
      <c r="B24" s="96" t="s">
        <v>93</v>
      </c>
      <c r="C24" s="97" t="s">
        <v>251</v>
      </c>
      <c r="D24" s="413" t="s">
        <v>44</v>
      </c>
      <c r="E24" s="414">
        <v>4.8999999999999998E-3</v>
      </c>
      <c r="F24" s="98">
        <v>50275.42</v>
      </c>
      <c r="G24" s="88">
        <f t="shared" si="0"/>
        <v>246</v>
      </c>
      <c r="H24" s="89"/>
      <c r="I24" s="90"/>
      <c r="J24" s="88">
        <f t="shared" si="1"/>
        <v>0</v>
      </c>
    </row>
    <row r="25" spans="1:11" x14ac:dyDescent="0.2">
      <c r="A25" s="101">
        <v>16</v>
      </c>
      <c r="B25" s="96" t="s">
        <v>109</v>
      </c>
      <c r="C25" s="97" t="s">
        <v>252</v>
      </c>
      <c r="D25" s="413" t="s">
        <v>44</v>
      </c>
      <c r="E25" s="414">
        <v>1.6000000000000001E-3</v>
      </c>
      <c r="F25" s="98">
        <v>110000</v>
      </c>
      <c r="G25" s="88">
        <f t="shared" si="0"/>
        <v>176</v>
      </c>
      <c r="H25" s="89"/>
      <c r="I25" s="90"/>
      <c r="J25" s="88">
        <f t="shared" si="1"/>
        <v>0</v>
      </c>
    </row>
    <row r="26" spans="1:11" x14ac:dyDescent="0.2">
      <c r="A26" s="101">
        <v>17</v>
      </c>
      <c r="B26" s="96" t="s">
        <v>110</v>
      </c>
      <c r="C26" s="97" t="s">
        <v>253</v>
      </c>
      <c r="D26" s="413" t="s">
        <v>44</v>
      </c>
      <c r="E26" s="414">
        <v>1.2800000000000001E-2</v>
      </c>
      <c r="F26" s="98">
        <v>110000</v>
      </c>
      <c r="G26" s="88">
        <f t="shared" si="0"/>
        <v>1408</v>
      </c>
      <c r="H26" s="89"/>
      <c r="I26" s="90"/>
      <c r="J26" s="88">
        <f t="shared" si="1"/>
        <v>0</v>
      </c>
    </row>
    <row r="27" spans="1:11" x14ac:dyDescent="0.2">
      <c r="A27" s="101">
        <v>18</v>
      </c>
      <c r="B27" s="96" t="s">
        <v>111</v>
      </c>
      <c r="C27" s="97" t="s">
        <v>254</v>
      </c>
      <c r="D27" s="413" t="s">
        <v>44</v>
      </c>
      <c r="E27" s="414">
        <v>4.8399999999999999E-2</v>
      </c>
      <c r="F27" s="98">
        <v>110000</v>
      </c>
      <c r="G27" s="88">
        <f t="shared" si="0"/>
        <v>5324</v>
      </c>
      <c r="H27" s="89"/>
      <c r="I27" s="90"/>
      <c r="J27" s="88">
        <f t="shared" si="1"/>
        <v>0</v>
      </c>
    </row>
    <row r="28" spans="1:11" x14ac:dyDescent="0.2">
      <c r="A28" s="101">
        <v>19</v>
      </c>
      <c r="B28" s="96" t="s">
        <v>112</v>
      </c>
      <c r="C28" s="97" t="s">
        <v>255</v>
      </c>
      <c r="D28" s="413" t="s">
        <v>44</v>
      </c>
      <c r="E28" s="414">
        <v>5.7000000000000002E-3</v>
      </c>
      <c r="F28" s="98">
        <v>110000</v>
      </c>
      <c r="G28" s="88">
        <f t="shared" si="0"/>
        <v>627</v>
      </c>
      <c r="H28" s="89"/>
      <c r="I28" s="90"/>
      <c r="J28" s="88">
        <f t="shared" si="1"/>
        <v>0</v>
      </c>
    </row>
    <row r="29" spans="1:11" x14ac:dyDescent="0.2">
      <c r="A29" s="101">
        <v>20</v>
      </c>
      <c r="B29" s="96" t="s">
        <v>94</v>
      </c>
      <c r="C29" s="97" t="s">
        <v>146</v>
      </c>
      <c r="D29" s="413" t="s">
        <v>45</v>
      </c>
      <c r="E29" s="414">
        <v>0.14219999999999999</v>
      </c>
      <c r="F29" s="98">
        <v>341.25</v>
      </c>
      <c r="G29" s="88">
        <f t="shared" si="0"/>
        <v>49</v>
      </c>
      <c r="H29" s="89"/>
      <c r="I29" s="90"/>
      <c r="J29" s="88">
        <f t="shared" si="1"/>
        <v>0</v>
      </c>
      <c r="K29" s="416"/>
    </row>
    <row r="30" spans="1:11" ht="33" x14ac:dyDescent="0.2">
      <c r="A30" s="101">
        <v>21</v>
      </c>
      <c r="B30" s="96" t="s">
        <v>256</v>
      </c>
      <c r="C30" s="97" t="s">
        <v>257</v>
      </c>
      <c r="D30" s="413" t="s">
        <v>44</v>
      </c>
      <c r="E30" s="414" t="s">
        <v>171</v>
      </c>
      <c r="F30" s="98">
        <v>0</v>
      </c>
      <c r="G30" s="88">
        <f t="shared" si="0"/>
        <v>0</v>
      </c>
      <c r="H30" s="414">
        <v>0.14419999999999999</v>
      </c>
      <c r="I30" s="98">
        <v>42767</v>
      </c>
      <c r="J30" s="88">
        <f t="shared" si="1"/>
        <v>6167</v>
      </c>
    </row>
    <row r="31" spans="1:11" x14ac:dyDescent="0.2">
      <c r="A31" s="101">
        <v>22</v>
      </c>
      <c r="B31" s="96" t="s">
        <v>258</v>
      </c>
      <c r="C31" s="97" t="s">
        <v>259</v>
      </c>
      <c r="D31" s="413" t="s">
        <v>44</v>
      </c>
      <c r="E31" s="414" t="s">
        <v>171</v>
      </c>
      <c r="F31" s="98">
        <v>0</v>
      </c>
      <c r="G31" s="88">
        <f t="shared" si="0"/>
        <v>0</v>
      </c>
      <c r="H31" s="414">
        <v>0.1134</v>
      </c>
      <c r="I31" s="98">
        <v>31095</v>
      </c>
      <c r="J31" s="88">
        <f t="shared" si="1"/>
        <v>3526</v>
      </c>
    </row>
    <row r="32" spans="1:11" x14ac:dyDescent="0.2">
      <c r="A32" s="101">
        <v>23</v>
      </c>
      <c r="B32" s="96" t="s">
        <v>260</v>
      </c>
      <c r="C32" s="97" t="s">
        <v>261</v>
      </c>
      <c r="D32" s="413" t="s">
        <v>46</v>
      </c>
      <c r="E32" s="414">
        <v>16.164000000000001</v>
      </c>
      <c r="F32" s="98">
        <v>110</v>
      </c>
      <c r="G32" s="88">
        <f t="shared" si="0"/>
        <v>1778</v>
      </c>
      <c r="H32" s="89"/>
      <c r="I32" s="90"/>
      <c r="J32" s="88">
        <f t="shared" si="1"/>
        <v>0</v>
      </c>
      <c r="K32" s="416"/>
    </row>
    <row r="33" spans="1:11" x14ac:dyDescent="0.2">
      <c r="A33" s="101">
        <v>24</v>
      </c>
      <c r="B33" s="96" t="s">
        <v>114</v>
      </c>
      <c r="C33" s="97" t="s">
        <v>115</v>
      </c>
      <c r="D33" s="413" t="s">
        <v>46</v>
      </c>
      <c r="E33" s="414">
        <v>1.1000000000000001</v>
      </c>
      <c r="F33" s="98">
        <v>106.76</v>
      </c>
      <c r="G33" s="88">
        <f t="shared" si="0"/>
        <v>117</v>
      </c>
      <c r="H33" s="89"/>
      <c r="I33" s="90"/>
      <c r="J33" s="88">
        <f t="shared" si="1"/>
        <v>0</v>
      </c>
      <c r="K33" s="416"/>
    </row>
    <row r="34" spans="1:11" x14ac:dyDescent="0.2">
      <c r="A34" s="101">
        <v>25</v>
      </c>
      <c r="B34" s="96" t="s">
        <v>116</v>
      </c>
      <c r="C34" s="97" t="s">
        <v>117</v>
      </c>
      <c r="D34" s="413" t="s">
        <v>44</v>
      </c>
      <c r="E34" s="414">
        <v>3.95E-2</v>
      </c>
      <c r="F34" s="98">
        <v>62985.94</v>
      </c>
      <c r="G34" s="88">
        <f t="shared" si="0"/>
        <v>2488</v>
      </c>
      <c r="H34" s="89"/>
      <c r="I34" s="90"/>
      <c r="J34" s="88">
        <f t="shared" si="1"/>
        <v>0</v>
      </c>
    </row>
    <row r="35" spans="1:11" x14ac:dyDescent="0.2">
      <c r="A35" s="101">
        <v>26</v>
      </c>
      <c r="B35" s="96" t="s">
        <v>138</v>
      </c>
      <c r="C35" s="97" t="s">
        <v>262</v>
      </c>
      <c r="D35" s="413" t="s">
        <v>46</v>
      </c>
      <c r="E35" s="414">
        <v>5.6773999999999996</v>
      </c>
      <c r="F35" s="98">
        <v>13.11</v>
      </c>
      <c r="G35" s="88">
        <f t="shared" si="0"/>
        <v>74</v>
      </c>
      <c r="H35" s="89"/>
      <c r="I35" s="90"/>
      <c r="J35" s="88">
        <f t="shared" si="1"/>
        <v>0</v>
      </c>
      <c r="K35" s="416"/>
    </row>
    <row r="36" spans="1:11" x14ac:dyDescent="0.2">
      <c r="A36" s="101">
        <v>27</v>
      </c>
      <c r="B36" s="96" t="s">
        <v>263</v>
      </c>
      <c r="C36" s="97" t="s">
        <v>264</v>
      </c>
      <c r="D36" s="413" t="s">
        <v>46</v>
      </c>
      <c r="E36" s="414">
        <v>0.24660000000000001</v>
      </c>
      <c r="F36" s="98">
        <v>160.88</v>
      </c>
      <c r="G36" s="88">
        <f t="shared" si="0"/>
        <v>40</v>
      </c>
      <c r="H36" s="89"/>
      <c r="I36" s="90"/>
      <c r="J36" s="88">
        <f t="shared" si="1"/>
        <v>0</v>
      </c>
      <c r="K36" s="416"/>
    </row>
    <row r="37" spans="1:11" x14ac:dyDescent="0.2">
      <c r="A37" s="101">
        <v>29</v>
      </c>
      <c r="B37" s="96" t="s">
        <v>118</v>
      </c>
      <c r="C37" s="97" t="s">
        <v>252</v>
      </c>
      <c r="D37" s="413" t="s">
        <v>46</v>
      </c>
      <c r="E37" s="414">
        <v>1.722</v>
      </c>
      <c r="F37" s="98">
        <v>110</v>
      </c>
      <c r="G37" s="88">
        <f t="shared" si="0"/>
        <v>189</v>
      </c>
      <c r="H37" s="89"/>
      <c r="I37" s="90"/>
      <c r="J37" s="88">
        <f t="shared" si="1"/>
        <v>0</v>
      </c>
      <c r="K37" s="416"/>
    </row>
    <row r="38" spans="1:11" x14ac:dyDescent="0.2">
      <c r="A38" s="101">
        <v>30</v>
      </c>
      <c r="B38" s="96" t="s">
        <v>119</v>
      </c>
      <c r="C38" s="97" t="s">
        <v>117</v>
      </c>
      <c r="D38" s="413" t="s">
        <v>46</v>
      </c>
      <c r="E38" s="414">
        <v>4.5199999999999996</v>
      </c>
      <c r="F38" s="98">
        <v>66.14</v>
      </c>
      <c r="G38" s="88">
        <f t="shared" si="0"/>
        <v>299</v>
      </c>
      <c r="H38" s="89"/>
      <c r="I38" s="90"/>
      <c r="J38" s="88">
        <f t="shared" si="1"/>
        <v>0</v>
      </c>
      <c r="K38" s="416"/>
    </row>
    <row r="39" spans="1:11" x14ac:dyDescent="0.2">
      <c r="A39" s="101">
        <v>31</v>
      </c>
      <c r="B39" s="96" t="s">
        <v>147</v>
      </c>
      <c r="C39" s="97" t="s">
        <v>265</v>
      </c>
      <c r="D39" s="413" t="s">
        <v>46</v>
      </c>
      <c r="E39" s="414">
        <v>0.14000000000000001</v>
      </c>
      <c r="F39" s="98">
        <v>105.85</v>
      </c>
      <c r="G39" s="88">
        <f t="shared" si="0"/>
        <v>15</v>
      </c>
      <c r="H39" s="89"/>
      <c r="I39" s="90"/>
      <c r="J39" s="88">
        <f t="shared" si="1"/>
        <v>0</v>
      </c>
      <c r="K39" s="416"/>
    </row>
    <row r="40" spans="1:11" x14ac:dyDescent="0.2">
      <c r="A40" s="101">
        <v>32</v>
      </c>
      <c r="B40" s="96" t="s">
        <v>95</v>
      </c>
      <c r="C40" s="97" t="s">
        <v>148</v>
      </c>
      <c r="D40" s="413" t="s">
        <v>46</v>
      </c>
      <c r="E40" s="414">
        <v>10.033200000000001</v>
      </c>
      <c r="F40" s="98">
        <v>29.69</v>
      </c>
      <c r="G40" s="88">
        <f t="shared" si="0"/>
        <v>298</v>
      </c>
      <c r="H40" s="89"/>
      <c r="I40" s="90"/>
      <c r="J40" s="88">
        <f t="shared" si="1"/>
        <v>0</v>
      </c>
      <c r="K40" s="416"/>
    </row>
    <row r="41" spans="1:11" x14ac:dyDescent="0.2">
      <c r="A41" s="101">
        <v>33</v>
      </c>
      <c r="B41" s="96" t="s">
        <v>96</v>
      </c>
      <c r="C41" s="97" t="s">
        <v>266</v>
      </c>
      <c r="D41" s="413" t="s">
        <v>44</v>
      </c>
      <c r="E41" s="414">
        <v>2.2000000000000001E-3</v>
      </c>
      <c r="F41" s="98">
        <v>58036.01</v>
      </c>
      <c r="G41" s="88">
        <f t="shared" si="0"/>
        <v>128</v>
      </c>
      <c r="H41" s="89"/>
      <c r="I41" s="90"/>
      <c r="J41" s="88">
        <f t="shared" si="1"/>
        <v>0</v>
      </c>
    </row>
    <row r="42" spans="1:11" x14ac:dyDescent="0.2">
      <c r="A42" s="101">
        <v>34</v>
      </c>
      <c r="B42" s="96" t="s">
        <v>120</v>
      </c>
      <c r="C42" s="97" t="s">
        <v>267</v>
      </c>
      <c r="D42" s="413" t="s">
        <v>44</v>
      </c>
      <c r="E42" s="414">
        <v>6.9999999999999999E-4</v>
      </c>
      <c r="F42" s="98">
        <v>57392.21</v>
      </c>
      <c r="G42" s="88">
        <f t="shared" si="0"/>
        <v>40</v>
      </c>
      <c r="H42" s="89"/>
      <c r="I42" s="90"/>
      <c r="J42" s="88">
        <f t="shared" si="1"/>
        <v>0</v>
      </c>
    </row>
    <row r="43" spans="1:11" x14ac:dyDescent="0.2">
      <c r="A43" s="101">
        <v>35</v>
      </c>
      <c r="B43" s="96" t="s">
        <v>268</v>
      </c>
      <c r="C43" s="97" t="s">
        <v>269</v>
      </c>
      <c r="D43" s="413" t="s">
        <v>44</v>
      </c>
      <c r="E43" s="414">
        <v>2.7000000000000001E-3</v>
      </c>
      <c r="F43" s="98">
        <v>51818.28</v>
      </c>
      <c r="G43" s="88">
        <f t="shared" si="0"/>
        <v>140</v>
      </c>
      <c r="H43" s="89"/>
      <c r="I43" s="90"/>
      <c r="J43" s="88">
        <f t="shared" si="1"/>
        <v>0</v>
      </c>
    </row>
    <row r="44" spans="1:11" x14ac:dyDescent="0.2">
      <c r="A44" s="101">
        <v>36</v>
      </c>
      <c r="B44" s="96" t="s">
        <v>270</v>
      </c>
      <c r="C44" s="97" t="s">
        <v>271</v>
      </c>
      <c r="D44" s="413" t="s">
        <v>97</v>
      </c>
      <c r="E44" s="414">
        <v>692.92499999999995</v>
      </c>
      <c r="F44" s="98">
        <v>265.35000000000002</v>
      </c>
      <c r="G44" s="88">
        <f t="shared" si="0"/>
        <v>183868</v>
      </c>
      <c r="H44" s="89"/>
      <c r="I44" s="90"/>
      <c r="J44" s="88">
        <f t="shared" si="1"/>
        <v>0</v>
      </c>
      <c r="K44" s="416"/>
    </row>
    <row r="45" spans="1:11" ht="33" x14ac:dyDescent="0.2">
      <c r="A45" s="101">
        <v>37</v>
      </c>
      <c r="B45" s="96" t="s">
        <v>139</v>
      </c>
      <c r="C45" s="97" t="s">
        <v>140</v>
      </c>
      <c r="D45" s="413" t="s">
        <v>141</v>
      </c>
      <c r="E45" s="417">
        <v>0.2</v>
      </c>
      <c r="F45" s="98">
        <v>284.44</v>
      </c>
      <c r="G45" s="88">
        <f t="shared" si="0"/>
        <v>57</v>
      </c>
      <c r="H45" s="89"/>
      <c r="I45" s="90"/>
      <c r="J45" s="88">
        <f t="shared" si="1"/>
        <v>0</v>
      </c>
      <c r="K45" s="416"/>
    </row>
    <row r="46" spans="1:11" x14ac:dyDescent="0.2">
      <c r="A46" s="101">
        <v>38</v>
      </c>
      <c r="B46" s="96" t="s">
        <v>149</v>
      </c>
      <c r="C46" s="97" t="s">
        <v>167</v>
      </c>
      <c r="D46" s="413" t="s">
        <v>104</v>
      </c>
      <c r="E46" s="418">
        <v>8</v>
      </c>
      <c r="F46" s="98">
        <v>142.84</v>
      </c>
      <c r="G46" s="88">
        <f t="shared" si="0"/>
        <v>1143</v>
      </c>
      <c r="H46" s="89"/>
      <c r="I46" s="90"/>
      <c r="J46" s="88">
        <f t="shared" si="1"/>
        <v>0</v>
      </c>
      <c r="K46" s="416"/>
    </row>
    <row r="47" spans="1:11" x14ac:dyDescent="0.2">
      <c r="A47" s="101">
        <v>39</v>
      </c>
      <c r="B47" s="96" t="s">
        <v>150</v>
      </c>
      <c r="C47" s="97" t="s">
        <v>168</v>
      </c>
      <c r="D47" s="413" t="s">
        <v>104</v>
      </c>
      <c r="E47" s="418">
        <v>18</v>
      </c>
      <c r="F47" s="98">
        <v>322.39999999999998</v>
      </c>
      <c r="G47" s="88">
        <f t="shared" si="0"/>
        <v>5803</v>
      </c>
      <c r="H47" s="89"/>
      <c r="I47" s="90"/>
      <c r="J47" s="88">
        <f t="shared" si="1"/>
        <v>0</v>
      </c>
      <c r="K47" s="416"/>
    </row>
    <row r="48" spans="1:11" x14ac:dyDescent="0.2">
      <c r="A48" s="101">
        <v>40</v>
      </c>
      <c r="B48" s="96" t="s">
        <v>151</v>
      </c>
      <c r="C48" s="97" t="s">
        <v>169</v>
      </c>
      <c r="D48" s="413" t="s">
        <v>44</v>
      </c>
      <c r="E48" s="414">
        <v>5.8999999999999997E-2</v>
      </c>
      <c r="F48" s="98">
        <v>110000</v>
      </c>
      <c r="G48" s="88">
        <f t="shared" si="0"/>
        <v>6490</v>
      </c>
      <c r="H48" s="89"/>
      <c r="I48" s="90"/>
      <c r="J48" s="88">
        <f t="shared" si="1"/>
        <v>0</v>
      </c>
    </row>
    <row r="49" spans="1:11" x14ac:dyDescent="0.2">
      <c r="A49" s="101">
        <v>41</v>
      </c>
      <c r="B49" s="96" t="s">
        <v>152</v>
      </c>
      <c r="C49" s="97" t="s">
        <v>153</v>
      </c>
      <c r="D49" s="413" t="s">
        <v>44</v>
      </c>
      <c r="E49" s="414">
        <v>0.24460000000000001</v>
      </c>
      <c r="F49" s="98">
        <v>110000</v>
      </c>
      <c r="G49" s="88">
        <f t="shared" si="0"/>
        <v>26906</v>
      </c>
      <c r="H49" s="89"/>
      <c r="I49" s="90"/>
      <c r="J49" s="88">
        <f t="shared" si="1"/>
        <v>0</v>
      </c>
    </row>
    <row r="50" spans="1:11" x14ac:dyDescent="0.2">
      <c r="A50" s="101">
        <v>42</v>
      </c>
      <c r="B50" s="96" t="s">
        <v>142</v>
      </c>
      <c r="C50" s="97" t="s">
        <v>143</v>
      </c>
      <c r="D50" s="413" t="s">
        <v>103</v>
      </c>
      <c r="E50" s="414">
        <v>346.96</v>
      </c>
      <c r="F50" s="98">
        <v>81</v>
      </c>
      <c r="G50" s="88">
        <f t="shared" si="0"/>
        <v>28104</v>
      </c>
      <c r="H50" s="89"/>
      <c r="I50" s="90"/>
      <c r="J50" s="88">
        <f t="shared" si="1"/>
        <v>0</v>
      </c>
      <c r="K50" s="416"/>
    </row>
    <row r="51" spans="1:11" x14ac:dyDescent="0.2">
      <c r="A51" s="101">
        <v>43</v>
      </c>
      <c r="B51" s="96" t="s">
        <v>154</v>
      </c>
      <c r="C51" s="97" t="s">
        <v>155</v>
      </c>
      <c r="D51" s="413" t="s">
        <v>156</v>
      </c>
      <c r="E51" s="414">
        <v>24.292000000000002</v>
      </c>
      <c r="F51" s="98">
        <v>322</v>
      </c>
      <c r="G51" s="88">
        <f t="shared" si="0"/>
        <v>7822</v>
      </c>
      <c r="H51" s="89"/>
      <c r="I51" s="90"/>
      <c r="J51" s="88">
        <f t="shared" si="1"/>
        <v>0</v>
      </c>
      <c r="K51" s="416"/>
    </row>
    <row r="52" spans="1:11" x14ac:dyDescent="0.2">
      <c r="A52" s="101">
        <v>44</v>
      </c>
      <c r="B52" s="96" t="s">
        <v>157</v>
      </c>
      <c r="C52" s="97" t="s">
        <v>158</v>
      </c>
      <c r="D52" s="413" t="s">
        <v>156</v>
      </c>
      <c r="E52" s="414">
        <v>34.655000000000001</v>
      </c>
      <c r="F52" s="98">
        <v>59</v>
      </c>
      <c r="G52" s="88">
        <f t="shared" si="0"/>
        <v>2045</v>
      </c>
      <c r="H52" s="89"/>
      <c r="I52" s="90"/>
      <c r="J52" s="88">
        <f t="shared" si="1"/>
        <v>0</v>
      </c>
      <c r="K52" s="416"/>
    </row>
    <row r="53" spans="1:11" ht="33" x14ac:dyDescent="0.2">
      <c r="A53" s="101">
        <v>45</v>
      </c>
      <c r="B53" s="96" t="s">
        <v>121</v>
      </c>
      <c r="C53" s="97" t="s">
        <v>159</v>
      </c>
      <c r="D53" s="413" t="s">
        <v>45</v>
      </c>
      <c r="E53" s="414">
        <v>31.36</v>
      </c>
      <c r="F53" s="98">
        <v>2365.3000000000002</v>
      </c>
      <c r="G53" s="88">
        <f t="shared" si="0"/>
        <v>74176</v>
      </c>
      <c r="H53" s="89"/>
      <c r="I53" s="90"/>
      <c r="J53" s="88">
        <f t="shared" si="1"/>
        <v>0</v>
      </c>
      <c r="K53" s="416"/>
    </row>
    <row r="54" spans="1:11" ht="33" x14ac:dyDescent="0.2">
      <c r="A54" s="101">
        <v>46</v>
      </c>
      <c r="B54" s="96" t="s">
        <v>122</v>
      </c>
      <c r="C54" s="97" t="s">
        <v>272</v>
      </c>
      <c r="D54" s="413" t="s">
        <v>45</v>
      </c>
      <c r="E54" s="414">
        <v>3.5000000000000001E-3</v>
      </c>
      <c r="F54" s="98">
        <v>6864.18</v>
      </c>
      <c r="G54" s="88">
        <f t="shared" si="0"/>
        <v>24</v>
      </c>
      <c r="H54" s="89"/>
      <c r="I54" s="90"/>
      <c r="J54" s="88">
        <f t="shared" si="1"/>
        <v>0</v>
      </c>
      <c r="K54" s="416"/>
    </row>
    <row r="55" spans="1:11" ht="33" x14ac:dyDescent="0.2">
      <c r="A55" s="101">
        <v>47</v>
      </c>
      <c r="B55" s="96" t="s">
        <v>160</v>
      </c>
      <c r="C55" s="97" t="s">
        <v>273</v>
      </c>
      <c r="D55" s="413" t="s">
        <v>45</v>
      </c>
      <c r="E55" s="414">
        <v>10.468</v>
      </c>
      <c r="F55" s="98">
        <v>5759.56</v>
      </c>
      <c r="G55" s="88">
        <f t="shared" si="0"/>
        <v>60291</v>
      </c>
      <c r="H55" s="89"/>
      <c r="I55" s="90"/>
      <c r="J55" s="88">
        <f t="shared" si="1"/>
        <v>0</v>
      </c>
      <c r="K55" s="416"/>
    </row>
    <row r="56" spans="1:11" x14ac:dyDescent="0.2">
      <c r="A56" s="101">
        <v>48</v>
      </c>
      <c r="B56" s="96" t="s">
        <v>274</v>
      </c>
      <c r="C56" s="97" t="s">
        <v>275</v>
      </c>
      <c r="D56" s="413" t="s">
        <v>45</v>
      </c>
      <c r="E56" s="414">
        <v>6.8999999999999999E-3</v>
      </c>
      <c r="F56" s="98">
        <v>13945.94</v>
      </c>
      <c r="G56" s="88">
        <f t="shared" si="0"/>
        <v>96</v>
      </c>
      <c r="H56" s="89"/>
      <c r="I56" s="90"/>
      <c r="J56" s="88">
        <f t="shared" si="1"/>
        <v>0</v>
      </c>
      <c r="K56" s="416"/>
    </row>
    <row r="57" spans="1:11" ht="33" x14ac:dyDescent="0.2">
      <c r="A57" s="101">
        <v>49</v>
      </c>
      <c r="B57" s="96" t="s">
        <v>276</v>
      </c>
      <c r="C57" s="97" t="s">
        <v>277</v>
      </c>
      <c r="D57" s="413" t="s">
        <v>103</v>
      </c>
      <c r="E57" s="414" t="s">
        <v>171</v>
      </c>
      <c r="F57" s="98">
        <v>0</v>
      </c>
      <c r="G57" s="88">
        <f t="shared" si="0"/>
        <v>0</v>
      </c>
      <c r="H57" s="414">
        <v>22.826000000000001</v>
      </c>
      <c r="I57" s="98">
        <v>340</v>
      </c>
      <c r="J57" s="88">
        <f t="shared" si="1"/>
        <v>7761</v>
      </c>
      <c r="K57" s="415"/>
    </row>
    <row r="58" spans="1:11" ht="33" x14ac:dyDescent="0.2">
      <c r="A58" s="101">
        <v>50</v>
      </c>
      <c r="B58" s="96" t="s">
        <v>278</v>
      </c>
      <c r="C58" s="97" t="s">
        <v>279</v>
      </c>
      <c r="D58" s="413" t="s">
        <v>103</v>
      </c>
      <c r="E58" s="414" t="s">
        <v>171</v>
      </c>
      <c r="F58" s="98">
        <v>0</v>
      </c>
      <c r="G58" s="88">
        <f t="shared" si="0"/>
        <v>0</v>
      </c>
      <c r="H58" s="414">
        <v>5.05</v>
      </c>
      <c r="I58" s="98">
        <v>430</v>
      </c>
      <c r="J58" s="88">
        <f t="shared" si="1"/>
        <v>2172</v>
      </c>
      <c r="K58" s="415"/>
    </row>
    <row r="59" spans="1:11" ht="33" x14ac:dyDescent="0.2">
      <c r="A59" s="101">
        <v>51</v>
      </c>
      <c r="B59" s="96" t="s">
        <v>280</v>
      </c>
      <c r="C59" s="97" t="s">
        <v>281</v>
      </c>
      <c r="D59" s="413" t="s">
        <v>103</v>
      </c>
      <c r="E59" s="414">
        <v>0.08</v>
      </c>
      <c r="F59" s="98">
        <v>1621</v>
      </c>
      <c r="G59" s="88">
        <f t="shared" si="0"/>
        <v>130</v>
      </c>
      <c r="H59" s="89"/>
      <c r="I59" s="90"/>
      <c r="J59" s="88">
        <f t="shared" si="1"/>
        <v>0</v>
      </c>
      <c r="K59" s="415"/>
    </row>
    <row r="60" spans="1:11" x14ac:dyDescent="0.2">
      <c r="A60" s="101">
        <v>52</v>
      </c>
      <c r="B60" s="96" t="s">
        <v>282</v>
      </c>
      <c r="C60" s="97" t="s">
        <v>283</v>
      </c>
      <c r="D60" s="413" t="s">
        <v>156</v>
      </c>
      <c r="E60" s="414">
        <v>19.777100000000001</v>
      </c>
      <c r="F60" s="98">
        <v>417.28</v>
      </c>
      <c r="G60" s="88">
        <f t="shared" si="0"/>
        <v>8253</v>
      </c>
      <c r="H60" s="89"/>
      <c r="I60" s="90"/>
      <c r="J60" s="88">
        <f t="shared" si="1"/>
        <v>0</v>
      </c>
      <c r="K60" s="416"/>
    </row>
    <row r="61" spans="1:11" x14ac:dyDescent="0.2">
      <c r="A61" s="101">
        <v>53</v>
      </c>
      <c r="B61" s="96" t="s">
        <v>98</v>
      </c>
      <c r="C61" s="97" t="s">
        <v>284</v>
      </c>
      <c r="D61" s="413" t="s">
        <v>44</v>
      </c>
      <c r="E61" s="414">
        <v>1.1000000000000001E-3</v>
      </c>
      <c r="F61" s="98">
        <v>60359.23</v>
      </c>
      <c r="G61" s="88">
        <f t="shared" si="0"/>
        <v>66</v>
      </c>
      <c r="H61" s="89"/>
      <c r="I61" s="90"/>
      <c r="J61" s="88">
        <f t="shared" si="1"/>
        <v>0</v>
      </c>
    </row>
    <row r="62" spans="1:11" x14ac:dyDescent="0.2">
      <c r="A62" s="101">
        <v>54</v>
      </c>
      <c r="B62" s="96" t="s">
        <v>285</v>
      </c>
      <c r="C62" s="97" t="s">
        <v>286</v>
      </c>
      <c r="D62" s="413" t="s">
        <v>44</v>
      </c>
      <c r="E62" s="414">
        <v>1.8100000000000002E-2</v>
      </c>
      <c r="F62" s="98">
        <v>84277.46</v>
      </c>
      <c r="G62" s="88">
        <f t="shared" si="0"/>
        <v>1525</v>
      </c>
      <c r="H62" s="89"/>
      <c r="I62" s="90"/>
      <c r="J62" s="88">
        <f t="shared" si="1"/>
        <v>0</v>
      </c>
    </row>
    <row r="63" spans="1:11" x14ac:dyDescent="0.2">
      <c r="A63" s="101">
        <v>55</v>
      </c>
      <c r="B63" s="96" t="s">
        <v>99</v>
      </c>
      <c r="C63" s="97" t="s">
        <v>161</v>
      </c>
      <c r="D63" s="413" t="s">
        <v>44</v>
      </c>
      <c r="E63" s="414">
        <v>1.8E-3</v>
      </c>
      <c r="F63" s="98">
        <v>66708.31</v>
      </c>
      <c r="G63" s="88">
        <f t="shared" si="0"/>
        <v>120</v>
      </c>
      <c r="H63" s="89"/>
      <c r="I63" s="90"/>
      <c r="J63" s="88">
        <f t="shared" si="1"/>
        <v>0</v>
      </c>
    </row>
    <row r="64" spans="1:11" x14ac:dyDescent="0.2">
      <c r="A64" s="101">
        <v>56</v>
      </c>
      <c r="B64" s="96" t="s">
        <v>287</v>
      </c>
      <c r="C64" s="97" t="s">
        <v>288</v>
      </c>
      <c r="D64" s="413" t="s">
        <v>44</v>
      </c>
      <c r="E64" s="414">
        <v>3.0000000000000001E-3</v>
      </c>
      <c r="F64" s="98">
        <v>52190.68</v>
      </c>
      <c r="G64" s="88">
        <f t="shared" si="0"/>
        <v>157</v>
      </c>
      <c r="H64" s="89"/>
      <c r="I64" s="90"/>
      <c r="J64" s="88">
        <f t="shared" si="1"/>
        <v>0</v>
      </c>
    </row>
    <row r="65" spans="1:11" x14ac:dyDescent="0.2">
      <c r="A65" s="101">
        <v>57</v>
      </c>
      <c r="B65" s="96" t="s">
        <v>100</v>
      </c>
      <c r="C65" s="97" t="s">
        <v>162</v>
      </c>
      <c r="D65" s="413" t="s">
        <v>44</v>
      </c>
      <c r="E65" s="414">
        <v>3.4200000000000001E-2</v>
      </c>
      <c r="F65" s="98">
        <v>85497.45</v>
      </c>
      <c r="G65" s="88">
        <f t="shared" si="0"/>
        <v>2924</v>
      </c>
      <c r="H65" s="89"/>
      <c r="I65" s="90"/>
      <c r="J65" s="88">
        <f t="shared" si="1"/>
        <v>0</v>
      </c>
    </row>
    <row r="66" spans="1:11" x14ac:dyDescent="0.2">
      <c r="A66" s="101">
        <v>58</v>
      </c>
      <c r="B66" s="96" t="s">
        <v>289</v>
      </c>
      <c r="C66" s="97" t="s">
        <v>290</v>
      </c>
      <c r="D66" s="413" t="s">
        <v>44</v>
      </c>
      <c r="E66" s="414">
        <v>3.8E-3</v>
      </c>
      <c r="F66" s="98">
        <v>139347.51</v>
      </c>
      <c r="G66" s="88">
        <f t="shared" si="0"/>
        <v>530</v>
      </c>
      <c r="H66" s="89"/>
      <c r="I66" s="90"/>
      <c r="J66" s="88">
        <f t="shared" si="1"/>
        <v>0</v>
      </c>
    </row>
    <row r="67" spans="1:11" x14ac:dyDescent="0.2">
      <c r="A67" s="101">
        <v>59</v>
      </c>
      <c r="B67" s="96" t="s">
        <v>291</v>
      </c>
      <c r="C67" s="97" t="s">
        <v>292</v>
      </c>
      <c r="D67" s="413" t="s">
        <v>44</v>
      </c>
      <c r="E67" s="414">
        <v>5.5999999999999999E-3</v>
      </c>
      <c r="F67" s="98">
        <v>115488.03</v>
      </c>
      <c r="G67" s="88">
        <f t="shared" si="0"/>
        <v>647</v>
      </c>
      <c r="H67" s="89"/>
      <c r="I67" s="90"/>
      <c r="J67" s="88">
        <f t="shared" si="1"/>
        <v>0</v>
      </c>
    </row>
    <row r="68" spans="1:11" x14ac:dyDescent="0.2">
      <c r="A68" s="101">
        <v>60</v>
      </c>
      <c r="B68" s="96" t="s">
        <v>101</v>
      </c>
      <c r="C68" s="97" t="s">
        <v>293</v>
      </c>
      <c r="D68" s="413" t="s">
        <v>44</v>
      </c>
      <c r="E68" s="414">
        <v>5.4000000000000003E-3</v>
      </c>
      <c r="F68" s="98">
        <v>55542.37</v>
      </c>
      <c r="G68" s="88">
        <f t="shared" si="0"/>
        <v>300</v>
      </c>
      <c r="H68" s="89"/>
      <c r="I68" s="90"/>
      <c r="J68" s="88">
        <f t="shared" si="1"/>
        <v>0</v>
      </c>
    </row>
    <row r="69" spans="1:11" x14ac:dyDescent="0.2">
      <c r="A69" s="101">
        <v>61</v>
      </c>
      <c r="B69" s="96" t="s">
        <v>294</v>
      </c>
      <c r="C69" s="97" t="s">
        <v>295</v>
      </c>
      <c r="D69" s="413" t="s">
        <v>44</v>
      </c>
      <c r="E69" s="414">
        <v>1.6000000000000001E-3</v>
      </c>
      <c r="F69" s="98">
        <v>251708.6</v>
      </c>
      <c r="G69" s="88">
        <f t="shared" si="0"/>
        <v>403</v>
      </c>
      <c r="H69" s="89"/>
      <c r="I69" s="90"/>
      <c r="J69" s="88">
        <f t="shared" si="1"/>
        <v>0</v>
      </c>
    </row>
    <row r="70" spans="1:11" x14ac:dyDescent="0.2">
      <c r="A70" s="101">
        <v>62</v>
      </c>
      <c r="B70" s="96" t="s">
        <v>163</v>
      </c>
      <c r="C70" s="97" t="s">
        <v>296</v>
      </c>
      <c r="D70" s="413" t="s">
        <v>44</v>
      </c>
      <c r="E70" s="414">
        <v>5.1999999999999998E-3</v>
      </c>
      <c r="F70" s="98">
        <v>10175.24</v>
      </c>
      <c r="G70" s="88">
        <f t="shared" si="0"/>
        <v>53</v>
      </c>
      <c r="H70" s="89"/>
      <c r="I70" s="90"/>
      <c r="J70" s="88">
        <f t="shared" si="1"/>
        <v>0</v>
      </c>
    </row>
    <row r="71" spans="1:11" ht="33" x14ac:dyDescent="0.2">
      <c r="A71" s="101">
        <v>63</v>
      </c>
      <c r="B71" s="96" t="s">
        <v>164</v>
      </c>
      <c r="C71" s="97" t="s">
        <v>297</v>
      </c>
      <c r="D71" s="413" t="s">
        <v>44</v>
      </c>
      <c r="E71" s="414">
        <v>1E-3</v>
      </c>
      <c r="F71" s="98">
        <v>52842.71</v>
      </c>
      <c r="G71" s="88">
        <f t="shared" si="0"/>
        <v>53</v>
      </c>
      <c r="H71" s="89"/>
      <c r="I71" s="90"/>
      <c r="J71" s="88">
        <f t="shared" si="1"/>
        <v>0</v>
      </c>
    </row>
    <row r="72" spans="1:11" x14ac:dyDescent="0.2">
      <c r="A72" s="101">
        <v>64</v>
      </c>
      <c r="B72" s="96" t="s">
        <v>298</v>
      </c>
      <c r="C72" s="97" t="s">
        <v>299</v>
      </c>
      <c r="D72" s="413" t="s">
        <v>104</v>
      </c>
      <c r="E72" s="418">
        <v>0.52</v>
      </c>
      <c r="F72" s="98">
        <v>25001.55</v>
      </c>
      <c r="G72" s="88">
        <f t="shared" si="0"/>
        <v>13001</v>
      </c>
      <c r="H72" s="89"/>
      <c r="I72" s="90"/>
      <c r="J72" s="88">
        <f t="shared" si="1"/>
        <v>0</v>
      </c>
      <c r="K72" s="416"/>
    </row>
    <row r="73" spans="1:11" x14ac:dyDescent="0.2">
      <c r="A73" s="101">
        <v>66</v>
      </c>
      <c r="B73" s="96" t="s">
        <v>300</v>
      </c>
      <c r="C73" s="97" t="s">
        <v>301</v>
      </c>
      <c r="D73" s="413" t="s">
        <v>45</v>
      </c>
      <c r="E73" s="414">
        <v>0.15</v>
      </c>
      <c r="F73" s="98">
        <v>4823.6000000000004</v>
      </c>
      <c r="G73" s="88">
        <f t="shared" si="0"/>
        <v>724</v>
      </c>
      <c r="H73" s="89"/>
      <c r="I73" s="90"/>
      <c r="J73" s="88">
        <f t="shared" si="1"/>
        <v>0</v>
      </c>
      <c r="K73" s="416"/>
    </row>
    <row r="74" spans="1:11" x14ac:dyDescent="0.2">
      <c r="A74" s="101">
        <v>67</v>
      </c>
      <c r="B74" s="96" t="s">
        <v>302</v>
      </c>
      <c r="C74" s="97" t="s">
        <v>303</v>
      </c>
      <c r="D74" s="413" t="s">
        <v>45</v>
      </c>
      <c r="E74" s="414">
        <v>2.9999999999999997E-4</v>
      </c>
      <c r="F74" s="98">
        <v>3351.12</v>
      </c>
      <c r="G74" s="88">
        <f t="shared" ref="G74:G137" si="2">E74*F74</f>
        <v>1</v>
      </c>
      <c r="H74" s="89"/>
      <c r="I74" s="90"/>
      <c r="J74" s="88">
        <f t="shared" ref="J74:J137" si="3">H74*I74</f>
        <v>0</v>
      </c>
      <c r="K74" s="416"/>
    </row>
    <row r="75" spans="1:11" x14ac:dyDescent="0.2">
      <c r="A75" s="101">
        <v>68</v>
      </c>
      <c r="B75" s="96" t="s">
        <v>304</v>
      </c>
      <c r="C75" s="97" t="s">
        <v>305</v>
      </c>
      <c r="D75" s="413" t="s">
        <v>45</v>
      </c>
      <c r="E75" s="414">
        <v>6.6000000000000003E-2</v>
      </c>
      <c r="F75" s="98">
        <v>3890.96</v>
      </c>
      <c r="G75" s="88">
        <f t="shared" si="2"/>
        <v>257</v>
      </c>
      <c r="H75" s="89"/>
      <c r="I75" s="90"/>
      <c r="J75" s="88">
        <f t="shared" si="3"/>
        <v>0</v>
      </c>
      <c r="K75" s="416"/>
    </row>
    <row r="76" spans="1:11" ht="33" x14ac:dyDescent="0.2">
      <c r="A76" s="101">
        <v>69</v>
      </c>
      <c r="B76" s="96" t="s">
        <v>306</v>
      </c>
      <c r="C76" s="97" t="s">
        <v>307</v>
      </c>
      <c r="D76" s="413" t="s">
        <v>308</v>
      </c>
      <c r="E76" s="419">
        <v>1E-3</v>
      </c>
      <c r="F76" s="98">
        <v>15904.17</v>
      </c>
      <c r="G76" s="88">
        <f t="shared" si="2"/>
        <v>16</v>
      </c>
      <c r="H76" s="89"/>
      <c r="I76" s="90"/>
      <c r="J76" s="88">
        <f t="shared" si="3"/>
        <v>0</v>
      </c>
      <c r="K76" s="416"/>
    </row>
    <row r="77" spans="1:11" x14ac:dyDescent="0.2">
      <c r="A77" s="101">
        <v>70</v>
      </c>
      <c r="B77" s="96" t="s">
        <v>309</v>
      </c>
      <c r="C77" s="97" t="s">
        <v>310</v>
      </c>
      <c r="D77" s="413" t="s">
        <v>45</v>
      </c>
      <c r="E77" s="414">
        <v>24.02</v>
      </c>
      <c r="F77" s="98">
        <v>483.83</v>
      </c>
      <c r="G77" s="88">
        <f t="shared" si="2"/>
        <v>11622</v>
      </c>
      <c r="H77" s="89"/>
      <c r="I77" s="90"/>
      <c r="J77" s="88">
        <f t="shared" si="3"/>
        <v>0</v>
      </c>
      <c r="K77" s="416"/>
    </row>
    <row r="78" spans="1:11" ht="33" x14ac:dyDescent="0.2">
      <c r="A78" s="101">
        <v>71</v>
      </c>
      <c r="B78" s="96" t="s">
        <v>170</v>
      </c>
      <c r="C78" s="97" t="s">
        <v>311</v>
      </c>
      <c r="D78" s="413" t="s">
        <v>45</v>
      </c>
      <c r="E78" s="414">
        <v>0.1946</v>
      </c>
      <c r="F78" s="98">
        <v>1926.95</v>
      </c>
      <c r="G78" s="88">
        <f t="shared" si="2"/>
        <v>375</v>
      </c>
      <c r="H78" s="89"/>
      <c r="I78" s="90"/>
      <c r="J78" s="88">
        <f t="shared" si="3"/>
        <v>0</v>
      </c>
      <c r="K78" s="416"/>
    </row>
    <row r="79" spans="1:11" ht="33" x14ac:dyDescent="0.2">
      <c r="A79" s="101">
        <v>72</v>
      </c>
      <c r="B79" s="96" t="s">
        <v>312</v>
      </c>
      <c r="C79" s="97" t="s">
        <v>313</v>
      </c>
      <c r="D79" s="413" t="s">
        <v>45</v>
      </c>
      <c r="E79" s="414">
        <v>0.13</v>
      </c>
      <c r="F79" s="98">
        <v>1690.38</v>
      </c>
      <c r="G79" s="88">
        <f t="shared" si="2"/>
        <v>220</v>
      </c>
      <c r="H79" s="89"/>
      <c r="I79" s="90"/>
      <c r="J79" s="88">
        <f t="shared" si="3"/>
        <v>0</v>
      </c>
      <c r="K79" s="416"/>
    </row>
    <row r="80" spans="1:11" x14ac:dyDescent="0.2">
      <c r="A80" s="101">
        <v>73</v>
      </c>
      <c r="B80" s="96" t="s">
        <v>132</v>
      </c>
      <c r="C80" s="97" t="s">
        <v>165</v>
      </c>
      <c r="D80" s="413" t="s">
        <v>45</v>
      </c>
      <c r="E80" s="414">
        <v>93.946299999999994</v>
      </c>
      <c r="F80" s="98">
        <v>26.61</v>
      </c>
      <c r="G80" s="88">
        <f t="shared" si="2"/>
        <v>2500</v>
      </c>
      <c r="H80" s="89"/>
      <c r="I80" s="90"/>
      <c r="J80" s="88">
        <f t="shared" si="3"/>
        <v>0</v>
      </c>
      <c r="K80" s="416"/>
    </row>
    <row r="81" spans="1:11" x14ac:dyDescent="0.2">
      <c r="A81" s="101">
        <v>74</v>
      </c>
      <c r="B81" s="96" t="s">
        <v>314</v>
      </c>
      <c r="C81" s="97" t="s">
        <v>315</v>
      </c>
      <c r="D81" s="413" t="s">
        <v>45</v>
      </c>
      <c r="E81" s="414">
        <v>4.7807000000000004</v>
      </c>
      <c r="F81" s="98">
        <v>26.61</v>
      </c>
      <c r="G81" s="88">
        <f t="shared" si="2"/>
        <v>127</v>
      </c>
      <c r="H81" s="89"/>
      <c r="I81" s="90"/>
      <c r="J81" s="88">
        <f t="shared" si="3"/>
        <v>0</v>
      </c>
      <c r="K81" s="416"/>
    </row>
    <row r="82" spans="1:11" x14ac:dyDescent="0.2">
      <c r="A82" s="101">
        <v>75</v>
      </c>
      <c r="B82" s="96" t="s">
        <v>316</v>
      </c>
      <c r="C82" s="97" t="s">
        <v>317</v>
      </c>
      <c r="D82" s="413" t="s">
        <v>46</v>
      </c>
      <c r="E82" s="414">
        <v>4.1040000000000001</v>
      </c>
      <c r="F82" s="98">
        <v>314.05</v>
      </c>
      <c r="G82" s="88">
        <f t="shared" si="2"/>
        <v>1289</v>
      </c>
      <c r="H82" s="89"/>
      <c r="I82" s="90"/>
      <c r="J82" s="88">
        <f t="shared" si="3"/>
        <v>0</v>
      </c>
      <c r="K82" s="416"/>
    </row>
    <row r="83" spans="1:11" x14ac:dyDescent="0.2">
      <c r="A83" s="101">
        <v>76</v>
      </c>
      <c r="B83" s="96" t="s">
        <v>318</v>
      </c>
      <c r="C83" s="97" t="s">
        <v>319</v>
      </c>
      <c r="D83" s="413" t="s">
        <v>104</v>
      </c>
      <c r="E83" s="418">
        <v>1</v>
      </c>
      <c r="F83" s="98">
        <v>10840.2</v>
      </c>
      <c r="G83" s="88">
        <f t="shared" si="2"/>
        <v>10840</v>
      </c>
      <c r="H83" s="89"/>
      <c r="I83" s="90"/>
      <c r="J83" s="88">
        <f t="shared" si="3"/>
        <v>0</v>
      </c>
      <c r="K83" s="416"/>
    </row>
    <row r="84" spans="1:11" ht="49.5" x14ac:dyDescent="0.2">
      <c r="A84" s="101">
        <v>77</v>
      </c>
      <c r="B84" s="96" t="s">
        <v>123</v>
      </c>
      <c r="C84" s="97" t="s">
        <v>320</v>
      </c>
      <c r="D84" s="413" t="s">
        <v>124</v>
      </c>
      <c r="E84" s="414">
        <v>6.5799999999999997E-2</v>
      </c>
      <c r="F84" s="98">
        <v>239.93</v>
      </c>
      <c r="G84" s="88">
        <f t="shared" si="2"/>
        <v>16</v>
      </c>
      <c r="H84" s="89"/>
      <c r="I84" s="90"/>
      <c r="J84" s="88">
        <f t="shared" si="3"/>
        <v>0</v>
      </c>
      <c r="K84" s="416"/>
    </row>
    <row r="85" spans="1:11" x14ac:dyDescent="0.2">
      <c r="A85" s="101">
        <v>78</v>
      </c>
      <c r="B85" s="96" t="s">
        <v>125</v>
      </c>
      <c r="C85" s="97" t="s">
        <v>321</v>
      </c>
      <c r="D85" s="413" t="s">
        <v>104</v>
      </c>
      <c r="E85" s="418">
        <v>20</v>
      </c>
      <c r="F85" s="98">
        <v>178.88</v>
      </c>
      <c r="G85" s="88">
        <f t="shared" si="2"/>
        <v>3578</v>
      </c>
      <c r="H85" s="89"/>
      <c r="I85" s="90"/>
      <c r="J85" s="88">
        <f t="shared" si="3"/>
        <v>0</v>
      </c>
      <c r="K85" s="416"/>
    </row>
    <row r="86" spans="1:11" x14ac:dyDescent="0.2">
      <c r="A86" s="101">
        <v>79</v>
      </c>
      <c r="B86" s="96" t="s">
        <v>322</v>
      </c>
      <c r="C86" s="97" t="s">
        <v>323</v>
      </c>
      <c r="D86" s="413" t="s">
        <v>97</v>
      </c>
      <c r="E86" s="414" t="s">
        <v>171</v>
      </c>
      <c r="F86" s="98">
        <v>0</v>
      </c>
      <c r="G86" s="88">
        <f t="shared" si="2"/>
        <v>0</v>
      </c>
      <c r="H86" s="414">
        <v>362.91500000000002</v>
      </c>
      <c r="I86" s="98">
        <v>125</v>
      </c>
      <c r="J86" s="88">
        <f t="shared" si="3"/>
        <v>45364</v>
      </c>
      <c r="K86" s="416"/>
    </row>
    <row r="87" spans="1:11" x14ac:dyDescent="0.2">
      <c r="A87" s="101">
        <v>80</v>
      </c>
      <c r="B87" s="96" t="s">
        <v>126</v>
      </c>
      <c r="C87" s="97" t="s">
        <v>127</v>
      </c>
      <c r="D87" s="413" t="s">
        <v>113</v>
      </c>
      <c r="E87" s="420">
        <v>2</v>
      </c>
      <c r="F87" s="98">
        <v>293.8</v>
      </c>
      <c r="G87" s="88">
        <f t="shared" si="2"/>
        <v>588</v>
      </c>
      <c r="H87" s="89"/>
      <c r="I87" s="90"/>
      <c r="J87" s="88">
        <f t="shared" si="3"/>
        <v>0</v>
      </c>
      <c r="K87" s="416"/>
    </row>
    <row r="88" spans="1:11" x14ac:dyDescent="0.2">
      <c r="A88" s="101">
        <v>81</v>
      </c>
      <c r="B88" s="96" t="s">
        <v>130</v>
      </c>
      <c r="C88" s="97" t="s">
        <v>131</v>
      </c>
      <c r="D88" s="413" t="s">
        <v>46</v>
      </c>
      <c r="E88" s="414">
        <v>0.16800000000000001</v>
      </c>
      <c r="F88" s="98">
        <v>117.37</v>
      </c>
      <c r="G88" s="88">
        <f t="shared" si="2"/>
        <v>20</v>
      </c>
      <c r="H88" s="89"/>
      <c r="I88" s="90"/>
      <c r="J88" s="88">
        <f t="shared" si="3"/>
        <v>0</v>
      </c>
      <c r="K88" s="416"/>
    </row>
    <row r="89" spans="1:11" ht="49.5" x14ac:dyDescent="0.2">
      <c r="A89" s="101">
        <v>82</v>
      </c>
      <c r="B89" s="96" t="s">
        <v>324</v>
      </c>
      <c r="C89" s="97" t="s">
        <v>325</v>
      </c>
      <c r="D89" s="413" t="s">
        <v>102</v>
      </c>
      <c r="E89" s="418">
        <v>0.92</v>
      </c>
      <c r="F89" s="98">
        <v>110.29</v>
      </c>
      <c r="G89" s="88">
        <f t="shared" si="2"/>
        <v>101</v>
      </c>
      <c r="H89" s="89"/>
      <c r="I89" s="90"/>
      <c r="J89" s="88">
        <f t="shared" si="3"/>
        <v>0</v>
      </c>
      <c r="K89" s="416"/>
    </row>
    <row r="90" spans="1:11" ht="33" x14ac:dyDescent="0.2">
      <c r="A90" s="101">
        <v>84</v>
      </c>
      <c r="B90" s="96" t="s">
        <v>326</v>
      </c>
      <c r="C90" s="97" t="s">
        <v>327</v>
      </c>
      <c r="D90" s="413" t="s">
        <v>44</v>
      </c>
      <c r="E90" s="414">
        <v>8.3999999999999995E-3</v>
      </c>
      <c r="F90" s="98">
        <v>21952.35</v>
      </c>
      <c r="G90" s="88">
        <f t="shared" si="2"/>
        <v>184</v>
      </c>
      <c r="H90" s="89"/>
      <c r="I90" s="90"/>
      <c r="J90" s="88">
        <f t="shared" si="3"/>
        <v>0</v>
      </c>
      <c r="K90" s="415"/>
    </row>
    <row r="91" spans="1:11" x14ac:dyDescent="0.2">
      <c r="A91" s="101">
        <v>85</v>
      </c>
      <c r="B91" s="96" t="s">
        <v>328</v>
      </c>
      <c r="C91" s="97" t="s">
        <v>329</v>
      </c>
      <c r="D91" s="413" t="s">
        <v>46</v>
      </c>
      <c r="E91" s="414">
        <v>93.45</v>
      </c>
      <c r="F91" s="98">
        <v>27.8</v>
      </c>
      <c r="G91" s="88">
        <f t="shared" si="2"/>
        <v>2598</v>
      </c>
      <c r="H91" s="89"/>
      <c r="I91" s="90"/>
      <c r="J91" s="88">
        <f t="shared" si="3"/>
        <v>0</v>
      </c>
      <c r="K91" s="416"/>
    </row>
    <row r="92" spans="1:11" x14ac:dyDescent="0.2">
      <c r="A92" s="101">
        <v>86</v>
      </c>
      <c r="B92" s="96" t="s">
        <v>166</v>
      </c>
      <c r="C92" s="97" t="s">
        <v>148</v>
      </c>
      <c r="D92" s="413" t="s">
        <v>46</v>
      </c>
      <c r="E92" s="414">
        <v>0.35</v>
      </c>
      <c r="F92" s="98">
        <v>27.8</v>
      </c>
      <c r="G92" s="88">
        <f t="shared" si="2"/>
        <v>10</v>
      </c>
      <c r="H92" s="89"/>
      <c r="I92" s="90"/>
      <c r="J92" s="88">
        <f t="shared" si="3"/>
        <v>0</v>
      </c>
      <c r="K92" s="416"/>
    </row>
    <row r="93" spans="1:11" x14ac:dyDescent="0.2">
      <c r="A93" s="101">
        <v>88</v>
      </c>
      <c r="B93" s="96" t="s">
        <v>330</v>
      </c>
      <c r="C93" s="97" t="s">
        <v>331</v>
      </c>
      <c r="D93" s="413" t="s">
        <v>97</v>
      </c>
      <c r="E93" s="414">
        <v>4.5674999999999999</v>
      </c>
      <c r="F93" s="98">
        <v>42.42</v>
      </c>
      <c r="G93" s="88">
        <f t="shared" si="2"/>
        <v>194</v>
      </c>
      <c r="H93" s="89"/>
      <c r="I93" s="90"/>
      <c r="J93" s="88">
        <f t="shared" si="3"/>
        <v>0</v>
      </c>
      <c r="K93" s="416"/>
    </row>
    <row r="94" spans="1:11" ht="33" x14ac:dyDescent="0.2">
      <c r="A94" s="101">
        <v>89</v>
      </c>
      <c r="B94" s="96" t="s">
        <v>332</v>
      </c>
      <c r="C94" s="97" t="s">
        <v>333</v>
      </c>
      <c r="D94" s="413" t="s">
        <v>45</v>
      </c>
      <c r="E94" s="414">
        <v>1629</v>
      </c>
      <c r="F94" s="98">
        <v>174</v>
      </c>
      <c r="G94" s="88">
        <f t="shared" si="2"/>
        <v>283446</v>
      </c>
      <c r="H94" s="89"/>
      <c r="I94" s="90"/>
      <c r="J94" s="88">
        <f t="shared" si="3"/>
        <v>0</v>
      </c>
      <c r="K94" s="416"/>
    </row>
    <row r="95" spans="1:11" ht="33" x14ac:dyDescent="0.2">
      <c r="A95" s="101">
        <v>90</v>
      </c>
      <c r="B95" s="96" t="s">
        <v>334</v>
      </c>
      <c r="C95" s="97" t="s">
        <v>335</v>
      </c>
      <c r="D95" s="413" t="s">
        <v>45</v>
      </c>
      <c r="E95" s="414">
        <v>702.5</v>
      </c>
      <c r="F95" s="98">
        <v>174</v>
      </c>
      <c r="G95" s="88">
        <f t="shared" si="2"/>
        <v>122235</v>
      </c>
      <c r="H95" s="89"/>
      <c r="I95" s="90"/>
      <c r="J95" s="88">
        <f t="shared" si="3"/>
        <v>0</v>
      </c>
      <c r="K95" s="416"/>
    </row>
    <row r="96" spans="1:11" ht="33" x14ac:dyDescent="0.2">
      <c r="A96" s="101">
        <v>91</v>
      </c>
      <c r="B96" s="96" t="s">
        <v>336</v>
      </c>
      <c r="C96" s="97" t="s">
        <v>337</v>
      </c>
      <c r="D96" s="413" t="s">
        <v>44</v>
      </c>
      <c r="E96" s="414">
        <v>1.5560000000000001E-3</v>
      </c>
      <c r="F96" s="98">
        <v>50729.279999999999</v>
      </c>
      <c r="G96" s="88">
        <f t="shared" si="2"/>
        <v>79</v>
      </c>
      <c r="H96" s="89"/>
      <c r="I96" s="90"/>
      <c r="J96" s="88">
        <f t="shared" si="3"/>
        <v>0</v>
      </c>
      <c r="K96" s="415"/>
    </row>
    <row r="97" spans="1:11" ht="33" x14ac:dyDescent="0.2">
      <c r="A97" s="101">
        <v>92</v>
      </c>
      <c r="B97" s="96" t="s">
        <v>338</v>
      </c>
      <c r="C97" s="97" t="s">
        <v>337</v>
      </c>
      <c r="D97" s="413" t="s">
        <v>44</v>
      </c>
      <c r="E97" s="414">
        <v>7.7800000000000005E-4</v>
      </c>
      <c r="F97" s="98">
        <v>50729.279999999999</v>
      </c>
      <c r="G97" s="88">
        <f t="shared" si="2"/>
        <v>39</v>
      </c>
      <c r="H97" s="89"/>
      <c r="I97" s="90"/>
      <c r="J97" s="88">
        <f t="shared" si="3"/>
        <v>0</v>
      </c>
      <c r="K97" s="415"/>
    </row>
    <row r="98" spans="1:11" ht="49.5" x14ac:dyDescent="0.2">
      <c r="A98" s="101">
        <v>93</v>
      </c>
      <c r="B98" s="96" t="s">
        <v>339</v>
      </c>
      <c r="C98" s="97" t="s">
        <v>340</v>
      </c>
      <c r="D98" s="413" t="s">
        <v>44</v>
      </c>
      <c r="E98" s="414" t="s">
        <v>171</v>
      </c>
      <c r="F98" s="98">
        <v>0</v>
      </c>
      <c r="G98" s="88">
        <f t="shared" si="2"/>
        <v>0</v>
      </c>
      <c r="H98" s="414">
        <v>0.19383600000000001</v>
      </c>
      <c r="I98" s="98">
        <v>97130</v>
      </c>
      <c r="J98" s="88">
        <f t="shared" si="3"/>
        <v>18827</v>
      </c>
      <c r="K98" s="415"/>
    </row>
    <row r="99" spans="1:11" ht="49.5" x14ac:dyDescent="0.2">
      <c r="A99" s="101">
        <v>94</v>
      </c>
      <c r="B99" s="96" t="s">
        <v>341</v>
      </c>
      <c r="C99" s="97" t="s">
        <v>342</v>
      </c>
      <c r="D99" s="413" t="s">
        <v>44</v>
      </c>
      <c r="E99" s="414" t="s">
        <v>171</v>
      </c>
      <c r="F99" s="98">
        <v>0</v>
      </c>
      <c r="G99" s="88">
        <f t="shared" si="2"/>
        <v>0</v>
      </c>
      <c r="H99" s="414">
        <v>0.16875999999999999</v>
      </c>
      <c r="I99" s="98">
        <v>107800</v>
      </c>
      <c r="J99" s="88">
        <f t="shared" si="3"/>
        <v>18192</v>
      </c>
      <c r="K99" s="415"/>
    </row>
    <row r="100" spans="1:11" ht="49.5" x14ac:dyDescent="0.2">
      <c r="A100" s="101">
        <v>95</v>
      </c>
      <c r="B100" s="96" t="s">
        <v>343</v>
      </c>
      <c r="C100" s="97" t="s">
        <v>342</v>
      </c>
      <c r="D100" s="413" t="s">
        <v>44</v>
      </c>
      <c r="E100" s="414" t="s">
        <v>171</v>
      </c>
      <c r="F100" s="98">
        <v>0</v>
      </c>
      <c r="G100" s="88">
        <f t="shared" si="2"/>
        <v>0</v>
      </c>
      <c r="H100" s="414">
        <v>0.13194</v>
      </c>
      <c r="I100" s="98">
        <v>107800</v>
      </c>
      <c r="J100" s="88">
        <f t="shared" si="3"/>
        <v>14223</v>
      </c>
      <c r="K100" s="415"/>
    </row>
    <row r="101" spans="1:11" ht="49.5" x14ac:dyDescent="0.2">
      <c r="A101" s="101">
        <v>96</v>
      </c>
      <c r="B101" s="96" t="s">
        <v>344</v>
      </c>
      <c r="C101" s="97" t="s">
        <v>342</v>
      </c>
      <c r="D101" s="413" t="s">
        <v>44</v>
      </c>
      <c r="E101" s="414" t="s">
        <v>171</v>
      </c>
      <c r="F101" s="98">
        <v>0</v>
      </c>
      <c r="G101" s="88">
        <f t="shared" si="2"/>
        <v>0</v>
      </c>
      <c r="H101" s="414">
        <v>9.2050999999999994E-2</v>
      </c>
      <c r="I101" s="98">
        <v>107800</v>
      </c>
      <c r="J101" s="88">
        <f t="shared" si="3"/>
        <v>9923</v>
      </c>
      <c r="K101" s="415"/>
    </row>
    <row r="102" spans="1:11" ht="49.5" x14ac:dyDescent="0.2">
      <c r="A102" s="101">
        <v>97</v>
      </c>
      <c r="B102" s="96" t="s">
        <v>345</v>
      </c>
      <c r="C102" s="97" t="s">
        <v>346</v>
      </c>
      <c r="D102" s="413" t="s">
        <v>44</v>
      </c>
      <c r="E102" s="414" t="s">
        <v>171</v>
      </c>
      <c r="F102" s="98">
        <v>0</v>
      </c>
      <c r="G102" s="88">
        <f t="shared" si="2"/>
        <v>0</v>
      </c>
      <c r="H102" s="414">
        <v>157.48006899999999</v>
      </c>
      <c r="I102" s="98">
        <v>107800</v>
      </c>
      <c r="J102" s="88">
        <f t="shared" si="3"/>
        <v>16976351</v>
      </c>
      <c r="K102" s="415"/>
    </row>
    <row r="103" spans="1:11" ht="33" x14ac:dyDescent="0.2">
      <c r="A103" s="101">
        <v>98</v>
      </c>
      <c r="B103" s="96" t="s">
        <v>347</v>
      </c>
      <c r="C103" s="97" t="s">
        <v>348</v>
      </c>
      <c r="D103" s="413" t="s">
        <v>102</v>
      </c>
      <c r="E103" s="414" t="s">
        <v>171</v>
      </c>
      <c r="F103" s="98">
        <v>0</v>
      </c>
      <c r="G103" s="88">
        <f t="shared" si="2"/>
        <v>0</v>
      </c>
      <c r="H103" s="414">
        <v>4</v>
      </c>
      <c r="I103" s="98">
        <v>12610</v>
      </c>
      <c r="J103" s="88">
        <f t="shared" si="3"/>
        <v>50440</v>
      </c>
      <c r="K103" s="416"/>
    </row>
    <row r="104" spans="1:11" ht="33" x14ac:dyDescent="0.2">
      <c r="A104" s="101">
        <v>99</v>
      </c>
      <c r="B104" s="96" t="s">
        <v>349</v>
      </c>
      <c r="C104" s="97" t="s">
        <v>348</v>
      </c>
      <c r="D104" s="413" t="s">
        <v>102</v>
      </c>
      <c r="E104" s="414" t="s">
        <v>171</v>
      </c>
      <c r="F104" s="98">
        <v>0</v>
      </c>
      <c r="G104" s="88">
        <f t="shared" si="2"/>
        <v>0</v>
      </c>
      <c r="H104" s="414">
        <v>3</v>
      </c>
      <c r="I104" s="98">
        <v>12610</v>
      </c>
      <c r="J104" s="88">
        <f t="shared" si="3"/>
        <v>37830</v>
      </c>
      <c r="K104" s="416"/>
    </row>
    <row r="105" spans="1:11" ht="33" x14ac:dyDescent="0.2">
      <c r="A105" s="101">
        <v>100</v>
      </c>
      <c r="B105" s="96" t="s">
        <v>350</v>
      </c>
      <c r="C105" s="97" t="s">
        <v>348</v>
      </c>
      <c r="D105" s="413" t="s">
        <v>102</v>
      </c>
      <c r="E105" s="414" t="s">
        <v>171</v>
      </c>
      <c r="F105" s="98">
        <v>0</v>
      </c>
      <c r="G105" s="88">
        <f t="shared" si="2"/>
        <v>0</v>
      </c>
      <c r="H105" s="414">
        <v>4</v>
      </c>
      <c r="I105" s="98">
        <v>12610</v>
      </c>
      <c r="J105" s="88">
        <f t="shared" si="3"/>
        <v>50440</v>
      </c>
      <c r="K105" s="416"/>
    </row>
    <row r="106" spans="1:11" ht="33" x14ac:dyDescent="0.2">
      <c r="A106" s="101">
        <v>101</v>
      </c>
      <c r="B106" s="96" t="s">
        <v>351</v>
      </c>
      <c r="C106" s="97" t="s">
        <v>352</v>
      </c>
      <c r="D106" s="413" t="s">
        <v>102</v>
      </c>
      <c r="E106" s="414" t="s">
        <v>171</v>
      </c>
      <c r="F106" s="98">
        <v>0</v>
      </c>
      <c r="G106" s="88">
        <f t="shared" si="2"/>
        <v>0</v>
      </c>
      <c r="H106" s="414">
        <v>4</v>
      </c>
      <c r="I106" s="98">
        <v>12610</v>
      </c>
      <c r="J106" s="88">
        <f t="shared" si="3"/>
        <v>50440</v>
      </c>
      <c r="K106" s="416"/>
    </row>
    <row r="107" spans="1:11" ht="33" x14ac:dyDescent="0.2">
      <c r="A107" s="101">
        <v>102</v>
      </c>
      <c r="B107" s="96" t="s">
        <v>353</v>
      </c>
      <c r="C107" s="97" t="s">
        <v>354</v>
      </c>
      <c r="D107" s="413" t="s">
        <v>102</v>
      </c>
      <c r="E107" s="414">
        <v>2</v>
      </c>
      <c r="F107" s="98">
        <v>4800</v>
      </c>
      <c r="G107" s="88">
        <f t="shared" si="2"/>
        <v>9600</v>
      </c>
      <c r="H107" s="89"/>
      <c r="I107" s="90"/>
      <c r="J107" s="88">
        <f t="shared" si="3"/>
        <v>0</v>
      </c>
      <c r="K107" s="416"/>
    </row>
    <row r="108" spans="1:11" ht="33" x14ac:dyDescent="0.2">
      <c r="A108" s="101">
        <v>103</v>
      </c>
      <c r="B108" s="96" t="s">
        <v>355</v>
      </c>
      <c r="C108" s="97" t="s">
        <v>356</v>
      </c>
      <c r="D108" s="413" t="s">
        <v>102</v>
      </c>
      <c r="E108" s="414" t="s">
        <v>171</v>
      </c>
      <c r="F108" s="98">
        <v>0</v>
      </c>
      <c r="G108" s="88">
        <f t="shared" si="2"/>
        <v>0</v>
      </c>
      <c r="H108" s="414">
        <v>1</v>
      </c>
      <c r="I108" s="98">
        <v>15200</v>
      </c>
      <c r="J108" s="88">
        <f t="shared" si="3"/>
        <v>15200</v>
      </c>
      <c r="K108" s="416"/>
    </row>
    <row r="109" spans="1:11" ht="33" x14ac:dyDescent="0.2">
      <c r="A109" s="101">
        <v>104</v>
      </c>
      <c r="B109" s="96" t="s">
        <v>357</v>
      </c>
      <c r="C109" s="97" t="s">
        <v>358</v>
      </c>
      <c r="D109" s="413" t="s">
        <v>102</v>
      </c>
      <c r="E109" s="414" t="s">
        <v>171</v>
      </c>
      <c r="F109" s="98">
        <v>0</v>
      </c>
      <c r="G109" s="88">
        <f t="shared" si="2"/>
        <v>0</v>
      </c>
      <c r="H109" s="414">
        <v>1</v>
      </c>
      <c r="I109" s="98">
        <v>15200</v>
      </c>
      <c r="J109" s="88">
        <f t="shared" si="3"/>
        <v>15200</v>
      </c>
      <c r="K109" s="416"/>
    </row>
    <row r="110" spans="1:11" ht="33" x14ac:dyDescent="0.2">
      <c r="A110" s="101">
        <v>105</v>
      </c>
      <c r="B110" s="96" t="s">
        <v>359</v>
      </c>
      <c r="C110" s="97" t="s">
        <v>360</v>
      </c>
      <c r="D110" s="413" t="s">
        <v>102</v>
      </c>
      <c r="E110" s="414">
        <v>1</v>
      </c>
      <c r="F110" s="98">
        <v>23500</v>
      </c>
      <c r="G110" s="88">
        <f t="shared" si="2"/>
        <v>23500</v>
      </c>
      <c r="H110" s="89"/>
      <c r="I110" s="90"/>
      <c r="J110" s="88">
        <f t="shared" si="3"/>
        <v>0</v>
      </c>
      <c r="K110" s="416"/>
    </row>
    <row r="111" spans="1:11" ht="33" x14ac:dyDescent="0.2">
      <c r="A111" s="101">
        <v>106</v>
      </c>
      <c r="B111" s="96" t="s">
        <v>361</v>
      </c>
      <c r="C111" s="97" t="s">
        <v>360</v>
      </c>
      <c r="D111" s="413" t="s">
        <v>102</v>
      </c>
      <c r="E111" s="414">
        <v>1</v>
      </c>
      <c r="F111" s="98">
        <v>23500</v>
      </c>
      <c r="G111" s="88">
        <f t="shared" si="2"/>
        <v>23500</v>
      </c>
      <c r="H111" s="89"/>
      <c r="I111" s="90"/>
      <c r="J111" s="88">
        <f t="shared" si="3"/>
        <v>0</v>
      </c>
      <c r="K111" s="416"/>
    </row>
    <row r="112" spans="1:11" ht="33" x14ac:dyDescent="0.2">
      <c r="A112" s="101">
        <v>107</v>
      </c>
      <c r="B112" s="96" t="s">
        <v>362</v>
      </c>
      <c r="C112" s="97" t="s">
        <v>360</v>
      </c>
      <c r="D112" s="413" t="s">
        <v>102</v>
      </c>
      <c r="E112" s="414">
        <v>1</v>
      </c>
      <c r="F112" s="98">
        <v>23500</v>
      </c>
      <c r="G112" s="88">
        <f t="shared" si="2"/>
        <v>23500</v>
      </c>
      <c r="H112" s="89"/>
      <c r="I112" s="90"/>
      <c r="J112" s="88">
        <f t="shared" si="3"/>
        <v>0</v>
      </c>
      <c r="K112" s="416"/>
    </row>
    <row r="113" spans="1:11" ht="33" x14ac:dyDescent="0.2">
      <c r="A113" s="101">
        <v>108</v>
      </c>
      <c r="B113" s="96" t="s">
        <v>363</v>
      </c>
      <c r="C113" s="97" t="s">
        <v>360</v>
      </c>
      <c r="D113" s="413" t="s">
        <v>102</v>
      </c>
      <c r="E113" s="414">
        <v>1</v>
      </c>
      <c r="F113" s="98">
        <v>23500</v>
      </c>
      <c r="G113" s="88">
        <f t="shared" si="2"/>
        <v>23500</v>
      </c>
      <c r="H113" s="89"/>
      <c r="I113" s="90"/>
      <c r="J113" s="88">
        <f t="shared" si="3"/>
        <v>0</v>
      </c>
      <c r="K113" s="416"/>
    </row>
    <row r="114" spans="1:11" ht="33" x14ac:dyDescent="0.2">
      <c r="A114" s="101">
        <v>109</v>
      </c>
      <c r="B114" s="96" t="s">
        <v>364</v>
      </c>
      <c r="C114" s="97" t="s">
        <v>365</v>
      </c>
      <c r="D114" s="413" t="s">
        <v>102</v>
      </c>
      <c r="E114" s="414" t="s">
        <v>171</v>
      </c>
      <c r="F114" s="98">
        <v>0</v>
      </c>
      <c r="G114" s="88">
        <f t="shared" si="2"/>
        <v>0</v>
      </c>
      <c r="H114" s="414">
        <v>1</v>
      </c>
      <c r="I114" s="98">
        <v>23200</v>
      </c>
      <c r="J114" s="88">
        <f t="shared" si="3"/>
        <v>23200</v>
      </c>
      <c r="K114" s="416"/>
    </row>
    <row r="115" spans="1:11" ht="33" x14ac:dyDescent="0.2">
      <c r="A115" s="101">
        <v>110</v>
      </c>
      <c r="B115" s="96" t="s">
        <v>366</v>
      </c>
      <c r="C115" s="97" t="s">
        <v>367</v>
      </c>
      <c r="D115" s="413" t="s">
        <v>102</v>
      </c>
      <c r="E115" s="414">
        <v>1</v>
      </c>
      <c r="F115" s="98">
        <v>17000</v>
      </c>
      <c r="G115" s="88">
        <f t="shared" si="2"/>
        <v>17000</v>
      </c>
      <c r="H115" s="89"/>
      <c r="I115" s="90"/>
      <c r="J115" s="88">
        <f t="shared" si="3"/>
        <v>0</v>
      </c>
      <c r="K115" s="416"/>
    </row>
    <row r="116" spans="1:11" ht="33" x14ac:dyDescent="0.2">
      <c r="A116" s="101">
        <v>111</v>
      </c>
      <c r="B116" s="96" t="s">
        <v>368</v>
      </c>
      <c r="C116" s="97" t="s">
        <v>369</v>
      </c>
      <c r="D116" s="413" t="s">
        <v>102</v>
      </c>
      <c r="E116" s="414">
        <v>1</v>
      </c>
      <c r="F116" s="98">
        <v>239.11</v>
      </c>
      <c r="G116" s="88">
        <f t="shared" si="2"/>
        <v>239</v>
      </c>
      <c r="H116" s="89"/>
      <c r="I116" s="90"/>
      <c r="J116" s="88">
        <f t="shared" si="3"/>
        <v>0</v>
      </c>
      <c r="K116" s="416"/>
    </row>
    <row r="117" spans="1:11" ht="33" x14ac:dyDescent="0.2">
      <c r="A117" s="101">
        <v>112</v>
      </c>
      <c r="B117" s="96" t="s">
        <v>370</v>
      </c>
      <c r="C117" s="97" t="s">
        <v>369</v>
      </c>
      <c r="D117" s="413" t="s">
        <v>102</v>
      </c>
      <c r="E117" s="414">
        <v>2</v>
      </c>
      <c r="F117" s="98">
        <v>239.11</v>
      </c>
      <c r="G117" s="88">
        <f t="shared" si="2"/>
        <v>478</v>
      </c>
      <c r="H117" s="89"/>
      <c r="I117" s="90"/>
      <c r="J117" s="88">
        <f t="shared" si="3"/>
        <v>0</v>
      </c>
      <c r="K117" s="416"/>
    </row>
    <row r="118" spans="1:11" ht="33" x14ac:dyDescent="0.2">
      <c r="A118" s="101">
        <v>113</v>
      </c>
      <c r="B118" s="96" t="s">
        <v>371</v>
      </c>
      <c r="C118" s="97" t="s">
        <v>372</v>
      </c>
      <c r="D118" s="413" t="s">
        <v>102</v>
      </c>
      <c r="E118" s="414" t="s">
        <v>171</v>
      </c>
      <c r="F118" s="98">
        <v>0</v>
      </c>
      <c r="G118" s="88">
        <f t="shared" si="2"/>
        <v>0</v>
      </c>
      <c r="H118" s="414">
        <v>1</v>
      </c>
      <c r="I118" s="98">
        <v>800</v>
      </c>
      <c r="J118" s="88">
        <f t="shared" si="3"/>
        <v>800</v>
      </c>
      <c r="K118" s="416"/>
    </row>
    <row r="119" spans="1:11" ht="33" x14ac:dyDescent="0.2">
      <c r="A119" s="101">
        <v>114</v>
      </c>
      <c r="B119" s="96" t="s">
        <v>373</v>
      </c>
      <c r="C119" s="97" t="s">
        <v>374</v>
      </c>
      <c r="D119" s="413" t="s">
        <v>102</v>
      </c>
      <c r="E119" s="414" t="s">
        <v>171</v>
      </c>
      <c r="F119" s="98">
        <v>0</v>
      </c>
      <c r="G119" s="88">
        <f t="shared" si="2"/>
        <v>0</v>
      </c>
      <c r="H119" s="414" t="s">
        <v>23</v>
      </c>
      <c r="I119" s="98">
        <v>37861.4</v>
      </c>
      <c r="J119" s="88">
        <f t="shared" si="3"/>
        <v>113584</v>
      </c>
      <c r="K119" s="416"/>
    </row>
    <row r="120" spans="1:11" ht="33" x14ac:dyDescent="0.2">
      <c r="A120" s="101">
        <v>116</v>
      </c>
      <c r="B120" s="96" t="s">
        <v>375</v>
      </c>
      <c r="C120" s="97" t="s">
        <v>376</v>
      </c>
      <c r="D120" s="413" t="s">
        <v>102</v>
      </c>
      <c r="E120" s="414" t="s">
        <v>171</v>
      </c>
      <c r="F120" s="98">
        <v>0</v>
      </c>
      <c r="G120" s="88">
        <f t="shared" si="2"/>
        <v>0</v>
      </c>
      <c r="H120" s="414">
        <v>3</v>
      </c>
      <c r="I120" s="98">
        <v>10664.05</v>
      </c>
      <c r="J120" s="88">
        <f t="shared" si="3"/>
        <v>31992</v>
      </c>
      <c r="K120" s="416"/>
    </row>
    <row r="121" spans="1:11" ht="33" x14ac:dyDescent="0.2">
      <c r="A121" s="101">
        <v>117</v>
      </c>
      <c r="B121" s="96" t="s">
        <v>377</v>
      </c>
      <c r="C121" s="97" t="s">
        <v>378</v>
      </c>
      <c r="D121" s="413" t="s">
        <v>102</v>
      </c>
      <c r="E121" s="414" t="s">
        <v>171</v>
      </c>
      <c r="F121" s="98">
        <v>0</v>
      </c>
      <c r="G121" s="88">
        <f t="shared" si="2"/>
        <v>0</v>
      </c>
      <c r="H121" s="414">
        <v>1</v>
      </c>
      <c r="I121" s="98">
        <v>23572.37</v>
      </c>
      <c r="J121" s="88">
        <f t="shared" si="3"/>
        <v>23572</v>
      </c>
      <c r="K121" s="416"/>
    </row>
    <row r="122" spans="1:11" ht="35.25" customHeight="1" x14ac:dyDescent="0.2">
      <c r="A122" s="101">
        <v>118</v>
      </c>
      <c r="B122" s="96" t="s">
        <v>379</v>
      </c>
      <c r="C122" s="97" t="s">
        <v>380</v>
      </c>
      <c r="D122" s="413" t="s">
        <v>102</v>
      </c>
      <c r="E122" s="414" t="s">
        <v>171</v>
      </c>
      <c r="F122" s="98">
        <v>0</v>
      </c>
      <c r="G122" s="88">
        <f t="shared" si="2"/>
        <v>0</v>
      </c>
      <c r="H122" s="414">
        <v>10</v>
      </c>
      <c r="I122" s="98">
        <v>985</v>
      </c>
      <c r="J122" s="88">
        <f t="shared" si="3"/>
        <v>9850</v>
      </c>
      <c r="K122" s="416"/>
    </row>
    <row r="123" spans="1:11" ht="35.25" customHeight="1" x14ac:dyDescent="0.2">
      <c r="A123" s="101">
        <v>119</v>
      </c>
      <c r="B123" s="96" t="s">
        <v>381</v>
      </c>
      <c r="C123" s="97" t="s">
        <v>382</v>
      </c>
      <c r="D123" s="413" t="s">
        <v>102</v>
      </c>
      <c r="E123" s="414" t="s">
        <v>171</v>
      </c>
      <c r="F123" s="98">
        <v>0</v>
      </c>
      <c r="G123" s="88">
        <f t="shared" si="2"/>
        <v>0</v>
      </c>
      <c r="H123" s="414" t="s">
        <v>383</v>
      </c>
      <c r="I123" s="98">
        <v>1180</v>
      </c>
      <c r="J123" s="88">
        <f t="shared" si="3"/>
        <v>654900</v>
      </c>
      <c r="K123" s="416"/>
    </row>
    <row r="124" spans="1:11" ht="34.5" customHeight="1" x14ac:dyDescent="0.2">
      <c r="A124" s="101">
        <v>123</v>
      </c>
      <c r="B124" s="96" t="s">
        <v>384</v>
      </c>
      <c r="C124" s="97" t="s">
        <v>385</v>
      </c>
      <c r="D124" s="413" t="s">
        <v>102</v>
      </c>
      <c r="E124" s="414" t="s">
        <v>24</v>
      </c>
      <c r="F124" s="98">
        <v>4565.3599999999997</v>
      </c>
      <c r="G124" s="88">
        <f t="shared" si="2"/>
        <v>18261</v>
      </c>
      <c r="H124" s="89"/>
      <c r="I124" s="90"/>
      <c r="J124" s="88">
        <f t="shared" si="3"/>
        <v>0</v>
      </c>
      <c r="K124" s="416"/>
    </row>
    <row r="125" spans="1:11" ht="33" x14ac:dyDescent="0.2">
      <c r="A125" s="101">
        <v>126</v>
      </c>
      <c r="B125" s="96" t="s">
        <v>386</v>
      </c>
      <c r="C125" s="97" t="s">
        <v>333</v>
      </c>
      <c r="D125" s="413" t="s">
        <v>45</v>
      </c>
      <c r="E125" s="414">
        <v>1.9575</v>
      </c>
      <c r="F125" s="98">
        <v>174</v>
      </c>
      <c r="G125" s="88">
        <f t="shared" si="2"/>
        <v>341</v>
      </c>
      <c r="H125" s="89"/>
      <c r="I125" s="90"/>
      <c r="J125" s="88">
        <f t="shared" si="3"/>
        <v>0</v>
      </c>
      <c r="K125" s="416"/>
    </row>
    <row r="126" spans="1:11" ht="33" x14ac:dyDescent="0.2">
      <c r="A126" s="101">
        <v>127</v>
      </c>
      <c r="B126" s="96" t="s">
        <v>387</v>
      </c>
      <c r="C126" s="97" t="s">
        <v>333</v>
      </c>
      <c r="D126" s="413" t="s">
        <v>45</v>
      </c>
      <c r="E126" s="414">
        <v>364</v>
      </c>
      <c r="F126" s="98">
        <v>174</v>
      </c>
      <c r="G126" s="88">
        <f t="shared" si="2"/>
        <v>63336</v>
      </c>
      <c r="H126" s="89"/>
      <c r="I126" s="90"/>
      <c r="J126" s="88">
        <f t="shared" si="3"/>
        <v>0</v>
      </c>
      <c r="K126" s="416"/>
    </row>
    <row r="127" spans="1:11" ht="33" x14ac:dyDescent="0.2">
      <c r="A127" s="101">
        <v>128</v>
      </c>
      <c r="B127" s="96" t="s">
        <v>388</v>
      </c>
      <c r="C127" s="97" t="s">
        <v>389</v>
      </c>
      <c r="D127" s="413" t="s">
        <v>44</v>
      </c>
      <c r="E127" s="414" t="s">
        <v>171</v>
      </c>
      <c r="F127" s="98">
        <v>0</v>
      </c>
      <c r="G127" s="88">
        <f t="shared" si="2"/>
        <v>0</v>
      </c>
      <c r="H127" s="414">
        <v>6.0941000000000002E-2</v>
      </c>
      <c r="I127" s="98">
        <v>36000</v>
      </c>
      <c r="J127" s="88">
        <f t="shared" si="3"/>
        <v>2194</v>
      </c>
    </row>
    <row r="128" spans="1:11" ht="33" x14ac:dyDescent="0.2">
      <c r="A128" s="101">
        <v>129</v>
      </c>
      <c r="B128" s="96" t="s">
        <v>390</v>
      </c>
      <c r="C128" s="97" t="s">
        <v>391</v>
      </c>
      <c r="D128" s="413" t="s">
        <v>44</v>
      </c>
      <c r="E128" s="414" t="s">
        <v>171</v>
      </c>
      <c r="F128" s="98">
        <v>0</v>
      </c>
      <c r="G128" s="88">
        <f t="shared" si="2"/>
        <v>0</v>
      </c>
      <c r="H128" s="414">
        <v>1.1981360000000001</v>
      </c>
      <c r="I128" s="98">
        <v>34000</v>
      </c>
      <c r="J128" s="88">
        <f t="shared" si="3"/>
        <v>40737</v>
      </c>
    </row>
    <row r="129" spans="1:11" ht="33" x14ac:dyDescent="0.2">
      <c r="A129" s="101">
        <v>130</v>
      </c>
      <c r="B129" s="96" t="s">
        <v>392</v>
      </c>
      <c r="C129" s="97" t="s">
        <v>393</v>
      </c>
      <c r="D129" s="413" t="s">
        <v>44</v>
      </c>
      <c r="E129" s="414" t="s">
        <v>171</v>
      </c>
      <c r="F129" s="98">
        <v>0</v>
      </c>
      <c r="G129" s="88">
        <f t="shared" si="2"/>
        <v>0</v>
      </c>
      <c r="H129" s="414">
        <v>0.21179400000000001</v>
      </c>
      <c r="I129" s="98">
        <v>32000</v>
      </c>
      <c r="J129" s="88">
        <f t="shared" si="3"/>
        <v>6777</v>
      </c>
    </row>
    <row r="130" spans="1:11" ht="33" x14ac:dyDescent="0.2">
      <c r="A130" s="101">
        <v>131</v>
      </c>
      <c r="B130" s="96" t="s">
        <v>394</v>
      </c>
      <c r="C130" s="97" t="s">
        <v>395</v>
      </c>
      <c r="D130" s="413" t="s">
        <v>44</v>
      </c>
      <c r="E130" s="414" t="s">
        <v>171</v>
      </c>
      <c r="F130" s="98">
        <v>0</v>
      </c>
      <c r="G130" s="88">
        <f t="shared" si="2"/>
        <v>0</v>
      </c>
      <c r="H130" s="414">
        <v>2.9239999999999999E-2</v>
      </c>
      <c r="I130" s="98">
        <v>32000</v>
      </c>
      <c r="J130" s="88">
        <f t="shared" si="3"/>
        <v>936</v>
      </c>
    </row>
    <row r="131" spans="1:11" x14ac:dyDescent="0.2">
      <c r="A131" s="101">
        <v>132</v>
      </c>
      <c r="B131" s="96" t="s">
        <v>396</v>
      </c>
      <c r="C131" s="97" t="s">
        <v>397</v>
      </c>
      <c r="D131" s="413" t="s">
        <v>44</v>
      </c>
      <c r="E131" s="414" t="s">
        <v>171</v>
      </c>
      <c r="F131" s="98">
        <v>0</v>
      </c>
      <c r="G131" s="88">
        <f t="shared" si="2"/>
        <v>0</v>
      </c>
      <c r="H131" s="414">
        <v>0.140594</v>
      </c>
      <c r="I131" s="98">
        <v>31000</v>
      </c>
      <c r="J131" s="88">
        <f t="shared" si="3"/>
        <v>4358</v>
      </c>
    </row>
    <row r="132" spans="1:11" x14ac:dyDescent="0.2">
      <c r="A132" s="101">
        <v>133</v>
      </c>
      <c r="B132" s="96" t="s">
        <v>398</v>
      </c>
      <c r="C132" s="97" t="s">
        <v>115</v>
      </c>
      <c r="D132" s="413" t="s">
        <v>46</v>
      </c>
      <c r="E132" s="414">
        <v>1.97</v>
      </c>
      <c r="F132" s="98">
        <v>133.94</v>
      </c>
      <c r="G132" s="88">
        <f t="shared" si="2"/>
        <v>264</v>
      </c>
      <c r="H132" s="89"/>
      <c r="I132" s="90"/>
      <c r="J132" s="88">
        <f t="shared" si="3"/>
        <v>0</v>
      </c>
      <c r="K132" s="416"/>
    </row>
    <row r="133" spans="1:11" x14ac:dyDescent="0.2">
      <c r="A133" s="101">
        <v>134</v>
      </c>
      <c r="B133" s="96" t="s">
        <v>399</v>
      </c>
      <c r="C133" s="97" t="s">
        <v>400</v>
      </c>
      <c r="D133" s="413" t="s">
        <v>44</v>
      </c>
      <c r="E133" s="414" t="s">
        <v>171</v>
      </c>
      <c r="F133" s="98">
        <v>0</v>
      </c>
      <c r="G133" s="88">
        <f t="shared" si="2"/>
        <v>0</v>
      </c>
      <c r="H133" s="414">
        <v>0.50590800000000002</v>
      </c>
      <c r="I133" s="98">
        <v>34000</v>
      </c>
      <c r="J133" s="88">
        <f t="shared" si="3"/>
        <v>17201</v>
      </c>
    </row>
    <row r="134" spans="1:11" x14ac:dyDescent="0.2">
      <c r="A134" s="101">
        <v>135</v>
      </c>
      <c r="B134" s="96" t="s">
        <v>401</v>
      </c>
      <c r="C134" s="97" t="s">
        <v>402</v>
      </c>
      <c r="D134" s="413" t="s">
        <v>97</v>
      </c>
      <c r="E134" s="414">
        <v>0.9</v>
      </c>
      <c r="F134" s="98">
        <v>38.07</v>
      </c>
      <c r="G134" s="88">
        <f t="shared" si="2"/>
        <v>34</v>
      </c>
      <c r="H134" s="89"/>
      <c r="I134" s="90"/>
      <c r="J134" s="88">
        <f t="shared" si="3"/>
        <v>0</v>
      </c>
      <c r="K134" s="416"/>
    </row>
    <row r="135" spans="1:11" ht="49.5" x14ac:dyDescent="0.2">
      <c r="A135" s="101">
        <v>136</v>
      </c>
      <c r="B135" s="96" t="s">
        <v>403</v>
      </c>
      <c r="C135" s="97" t="s">
        <v>404</v>
      </c>
      <c r="D135" s="413" t="s">
        <v>103</v>
      </c>
      <c r="E135" s="414">
        <v>167.04900000000001</v>
      </c>
      <c r="F135" s="98">
        <v>300</v>
      </c>
      <c r="G135" s="88">
        <f t="shared" si="2"/>
        <v>50115</v>
      </c>
      <c r="H135" s="89"/>
      <c r="I135" s="90"/>
      <c r="J135" s="88">
        <f t="shared" si="3"/>
        <v>0</v>
      </c>
      <c r="K135" s="415"/>
    </row>
    <row r="136" spans="1:11" ht="49.5" x14ac:dyDescent="0.2">
      <c r="A136" s="101">
        <v>137</v>
      </c>
      <c r="B136" s="96" t="s">
        <v>405</v>
      </c>
      <c r="C136" s="97" t="s">
        <v>406</v>
      </c>
      <c r="D136" s="413" t="s">
        <v>103</v>
      </c>
      <c r="E136" s="414">
        <v>116.19</v>
      </c>
      <c r="F136" s="98">
        <v>442.28</v>
      </c>
      <c r="G136" s="88">
        <f t="shared" si="2"/>
        <v>51389</v>
      </c>
      <c r="H136" s="89"/>
      <c r="I136" s="90"/>
      <c r="J136" s="88">
        <f t="shared" si="3"/>
        <v>0</v>
      </c>
      <c r="K136" s="415"/>
    </row>
    <row r="137" spans="1:11" ht="49.5" x14ac:dyDescent="0.2">
      <c r="A137" s="101">
        <v>138</v>
      </c>
      <c r="B137" s="96" t="s">
        <v>407</v>
      </c>
      <c r="C137" s="97" t="s">
        <v>408</v>
      </c>
      <c r="D137" s="413" t="s">
        <v>103</v>
      </c>
      <c r="E137" s="414" t="s">
        <v>171</v>
      </c>
      <c r="F137" s="98">
        <v>0</v>
      </c>
      <c r="G137" s="88">
        <f t="shared" si="2"/>
        <v>0</v>
      </c>
      <c r="H137" s="414">
        <v>0.81982600000000005</v>
      </c>
      <c r="I137" s="98">
        <v>1210</v>
      </c>
      <c r="J137" s="88">
        <f t="shared" si="3"/>
        <v>992</v>
      </c>
      <c r="K137" s="415"/>
    </row>
    <row r="138" spans="1:11" x14ac:dyDescent="0.2">
      <c r="A138" s="101">
        <v>139</v>
      </c>
      <c r="B138" s="96" t="s">
        <v>409</v>
      </c>
      <c r="C138" s="97" t="s">
        <v>410</v>
      </c>
      <c r="D138" s="413" t="s">
        <v>46</v>
      </c>
      <c r="E138" s="414">
        <v>265.42529999999999</v>
      </c>
      <c r="F138" s="98">
        <v>21.13</v>
      </c>
      <c r="G138" s="88">
        <f t="shared" ref="G138:G144" si="4">E138*F138</f>
        <v>5608</v>
      </c>
      <c r="H138" s="89"/>
      <c r="I138" s="90"/>
      <c r="J138" s="88">
        <f t="shared" ref="J138:J144" si="5">H138*I138</f>
        <v>0</v>
      </c>
      <c r="K138" s="416"/>
    </row>
    <row r="139" spans="1:11" ht="33" x14ac:dyDescent="0.2">
      <c r="A139" s="101">
        <v>140</v>
      </c>
      <c r="B139" s="96" t="s">
        <v>411</v>
      </c>
      <c r="C139" s="97" t="s">
        <v>412</v>
      </c>
      <c r="D139" s="413" t="s">
        <v>44</v>
      </c>
      <c r="E139" s="414">
        <v>3.2000000000000001E-2</v>
      </c>
      <c r="F139" s="98">
        <v>60168.76</v>
      </c>
      <c r="G139" s="88">
        <f t="shared" si="4"/>
        <v>1925</v>
      </c>
      <c r="H139" s="89"/>
      <c r="I139" s="90"/>
      <c r="J139" s="88">
        <f t="shared" si="5"/>
        <v>0</v>
      </c>
    </row>
    <row r="140" spans="1:11" x14ac:dyDescent="0.2">
      <c r="A140" s="101">
        <v>141</v>
      </c>
      <c r="B140" s="96" t="s">
        <v>413</v>
      </c>
      <c r="C140" s="97" t="s">
        <v>414</v>
      </c>
      <c r="D140" s="413" t="s">
        <v>97</v>
      </c>
      <c r="E140" s="414">
        <v>1</v>
      </c>
      <c r="F140" s="98">
        <v>722.48</v>
      </c>
      <c r="G140" s="88">
        <f t="shared" si="4"/>
        <v>722</v>
      </c>
      <c r="H140" s="89"/>
      <c r="I140" s="90"/>
      <c r="J140" s="88">
        <f t="shared" si="5"/>
        <v>0</v>
      </c>
      <c r="K140" s="416"/>
    </row>
    <row r="141" spans="1:11" x14ac:dyDescent="0.2">
      <c r="A141" s="101">
        <v>142</v>
      </c>
      <c r="B141" s="96" t="s">
        <v>415</v>
      </c>
      <c r="C141" s="97" t="s">
        <v>317</v>
      </c>
      <c r="D141" s="413" t="s">
        <v>46</v>
      </c>
      <c r="E141" s="414">
        <v>159.25518</v>
      </c>
      <c r="F141" s="98">
        <v>314.05</v>
      </c>
      <c r="G141" s="88">
        <f t="shared" si="4"/>
        <v>50014</v>
      </c>
      <c r="H141" s="89"/>
      <c r="I141" s="90"/>
      <c r="J141" s="88">
        <f t="shared" si="5"/>
        <v>0</v>
      </c>
      <c r="K141" s="416"/>
    </row>
    <row r="142" spans="1:11" ht="33" x14ac:dyDescent="0.2">
      <c r="A142" s="101">
        <v>143</v>
      </c>
      <c r="B142" s="96" t="s">
        <v>416</v>
      </c>
      <c r="C142" s="97" t="s">
        <v>417</v>
      </c>
      <c r="D142" s="413" t="s">
        <v>44</v>
      </c>
      <c r="E142" s="414">
        <v>5.0900000000000001E-4</v>
      </c>
      <c r="F142" s="98">
        <v>525660.19999999995</v>
      </c>
      <c r="G142" s="88">
        <f t="shared" si="4"/>
        <v>268</v>
      </c>
      <c r="H142" s="89"/>
      <c r="I142" s="90"/>
      <c r="J142" s="88">
        <f t="shared" si="5"/>
        <v>0</v>
      </c>
    </row>
    <row r="143" spans="1:11" ht="49.5" x14ac:dyDescent="0.2">
      <c r="A143" s="101">
        <v>144</v>
      </c>
      <c r="B143" s="96" t="s">
        <v>418</v>
      </c>
      <c r="C143" s="97" t="s">
        <v>419</v>
      </c>
      <c r="D143" s="413" t="s">
        <v>104</v>
      </c>
      <c r="E143" s="414">
        <v>1</v>
      </c>
      <c r="F143" s="98">
        <v>146.83000000000001</v>
      </c>
      <c r="G143" s="88">
        <f t="shared" si="4"/>
        <v>147</v>
      </c>
      <c r="H143" s="89"/>
      <c r="I143" s="90"/>
      <c r="J143" s="88">
        <f t="shared" si="5"/>
        <v>0</v>
      </c>
      <c r="K143" s="416"/>
    </row>
    <row r="144" spans="1:11" ht="50.25" thickBot="1" x14ac:dyDescent="0.25">
      <c r="A144" s="101">
        <v>145</v>
      </c>
      <c r="B144" s="96" t="s">
        <v>420</v>
      </c>
      <c r="C144" s="97" t="s">
        <v>421</v>
      </c>
      <c r="D144" s="413" t="s">
        <v>104</v>
      </c>
      <c r="E144" s="414">
        <v>5</v>
      </c>
      <c r="F144" s="98">
        <v>634.03</v>
      </c>
      <c r="G144" s="88">
        <f t="shared" si="4"/>
        <v>3170</v>
      </c>
      <c r="H144" s="89"/>
      <c r="I144" s="90"/>
      <c r="J144" s="88">
        <f t="shared" si="5"/>
        <v>0</v>
      </c>
      <c r="K144" s="416"/>
    </row>
    <row r="145" spans="1:13" ht="17.25" thickBot="1" x14ac:dyDescent="0.25">
      <c r="A145" s="523"/>
      <c r="B145" s="524"/>
      <c r="C145" s="524"/>
      <c r="D145" s="525"/>
      <c r="E145" s="421" t="s">
        <v>105</v>
      </c>
      <c r="F145" s="91"/>
      <c r="G145" s="92">
        <f>SUM(G10:G144)</f>
        <v>1280618</v>
      </c>
      <c r="H145" s="526" t="s">
        <v>105</v>
      </c>
      <c r="I145" s="527"/>
      <c r="J145" s="93">
        <f>SUM(J10:J144)</f>
        <v>18253421</v>
      </c>
      <c r="K145" s="416"/>
    </row>
    <row r="146" spans="1:13" ht="17.25" thickBot="1" x14ac:dyDescent="0.25">
      <c r="A146" s="528" t="s">
        <v>106</v>
      </c>
      <c r="B146" s="529"/>
      <c r="C146" s="529"/>
      <c r="D146" s="530"/>
      <c r="E146" s="531">
        <f>G145+J145</f>
        <v>19534039</v>
      </c>
      <c r="F146" s="532"/>
      <c r="G146" s="532"/>
      <c r="H146" s="532"/>
      <c r="I146" s="532"/>
      <c r="J146" s="533"/>
      <c r="K146" s="416"/>
    </row>
    <row r="147" spans="1:13" x14ac:dyDescent="0.2">
      <c r="A147" s="422"/>
      <c r="C147" s="423"/>
      <c r="D147" s="423"/>
      <c r="E147" s="423"/>
      <c r="F147" s="423"/>
      <c r="G147" s="423"/>
      <c r="H147" s="423"/>
      <c r="I147" s="69"/>
    </row>
    <row r="148" spans="1:13" x14ac:dyDescent="0.2">
      <c r="A148" s="422"/>
      <c r="C148" s="423"/>
      <c r="D148" s="423"/>
      <c r="E148" s="423"/>
      <c r="F148" s="423"/>
      <c r="G148" s="423"/>
      <c r="H148" s="423"/>
      <c r="I148" s="69"/>
    </row>
    <row r="149" spans="1:13" x14ac:dyDescent="0.2">
      <c r="A149" s="422"/>
      <c r="C149" s="424"/>
      <c r="D149" s="422"/>
      <c r="E149" s="425"/>
      <c r="F149" s="426"/>
      <c r="G149" s="426"/>
      <c r="H149" s="67"/>
    </row>
    <row r="150" spans="1:13" x14ac:dyDescent="0.2">
      <c r="A150" s="422"/>
      <c r="C150" s="427" t="s">
        <v>422</v>
      </c>
      <c r="D150" s="428"/>
      <c r="E150" s="428"/>
      <c r="F150" s="429"/>
      <c r="G150" s="429"/>
      <c r="H150" s="430" t="s">
        <v>423</v>
      </c>
      <c r="L150" s="431"/>
    </row>
    <row r="151" spans="1:13" x14ac:dyDescent="0.25">
      <c r="C151" s="432"/>
      <c r="D151" s="73"/>
      <c r="E151" s="73"/>
      <c r="F151" s="426"/>
      <c r="G151" s="426"/>
      <c r="H151" s="433"/>
      <c r="K151" s="434"/>
      <c r="L151" s="435"/>
      <c r="M151" s="436"/>
    </row>
    <row r="152" spans="1:13" x14ac:dyDescent="0.25">
      <c r="C152" s="432"/>
      <c r="D152" s="73"/>
      <c r="E152" s="73"/>
      <c r="F152" s="426"/>
      <c r="G152" s="426"/>
      <c r="H152" s="433"/>
      <c r="K152" s="434"/>
      <c r="L152" s="435"/>
      <c r="M152" s="436"/>
    </row>
    <row r="153" spans="1:13" x14ac:dyDescent="0.25">
      <c r="C153" s="427" t="s">
        <v>424</v>
      </c>
      <c r="D153" s="428"/>
      <c r="E153" s="428"/>
      <c r="F153" s="429"/>
      <c r="G153" s="429"/>
      <c r="H153" s="430" t="s">
        <v>425</v>
      </c>
      <c r="K153" s="434"/>
      <c r="L153" s="435"/>
      <c r="M153" s="436"/>
    </row>
    <row r="154" spans="1:13" x14ac:dyDescent="0.25">
      <c r="C154" s="432"/>
      <c r="D154" s="73"/>
      <c r="E154" s="73"/>
      <c r="F154" s="426"/>
      <c r="G154" s="426"/>
      <c r="H154" s="433"/>
      <c r="K154" s="434"/>
      <c r="L154" s="435"/>
      <c r="M154" s="436"/>
    </row>
    <row r="155" spans="1:13" x14ac:dyDescent="0.25">
      <c r="C155" s="432"/>
      <c r="D155" s="73"/>
      <c r="E155" s="73"/>
      <c r="F155" s="426"/>
      <c r="G155" s="426"/>
      <c r="H155" s="433"/>
      <c r="K155" s="434"/>
      <c r="L155" s="437"/>
      <c r="M155" s="436"/>
    </row>
    <row r="156" spans="1:13" x14ac:dyDescent="0.25">
      <c r="C156" s="427" t="s">
        <v>426</v>
      </c>
      <c r="D156" s="428"/>
      <c r="E156" s="428"/>
      <c r="F156" s="429"/>
      <c r="G156" s="429"/>
      <c r="H156" s="430" t="s">
        <v>427</v>
      </c>
      <c r="K156" s="438"/>
      <c r="L156" s="435"/>
      <c r="M156" s="436"/>
    </row>
    <row r="157" spans="1:13" x14ac:dyDescent="0.25">
      <c r="C157" s="432"/>
      <c r="D157" s="73"/>
      <c r="E157" s="73"/>
      <c r="F157" s="426"/>
      <c r="G157" s="426"/>
      <c r="H157" s="433"/>
      <c r="K157" s="434"/>
      <c r="L157" s="439"/>
      <c r="M157" s="436"/>
    </row>
    <row r="158" spans="1:13" x14ac:dyDescent="0.25">
      <c r="C158" s="432"/>
      <c r="D158" s="73"/>
      <c r="E158" s="73"/>
      <c r="F158" s="426"/>
      <c r="G158" s="426"/>
      <c r="H158" s="433"/>
      <c r="K158" s="434"/>
      <c r="L158" s="439"/>
      <c r="M158" s="436"/>
    </row>
    <row r="159" spans="1:13" x14ac:dyDescent="0.2">
      <c r="C159" s="427" t="s">
        <v>428</v>
      </c>
      <c r="D159" s="428"/>
      <c r="E159" s="428"/>
      <c r="F159" s="429"/>
      <c r="G159" s="429"/>
      <c r="H159" s="430" t="s">
        <v>429</v>
      </c>
      <c r="L159" s="431"/>
    </row>
    <row r="160" spans="1:13" x14ac:dyDescent="0.2">
      <c r="C160" s="432"/>
      <c r="D160" s="73"/>
      <c r="E160" s="73"/>
      <c r="F160" s="426"/>
      <c r="G160" s="426"/>
      <c r="H160" s="433"/>
    </row>
    <row r="161" spans="3:8" x14ac:dyDescent="0.2">
      <c r="C161" s="432"/>
      <c r="D161" s="73"/>
      <c r="E161" s="73"/>
      <c r="F161" s="426"/>
      <c r="G161" s="426"/>
      <c r="H161" s="433"/>
    </row>
    <row r="162" spans="3:8" x14ac:dyDescent="0.2">
      <c r="C162" s="427" t="s">
        <v>430</v>
      </c>
      <c r="D162" s="428"/>
      <c r="E162" s="428"/>
      <c r="F162" s="429"/>
      <c r="G162" s="429"/>
      <c r="H162" s="430" t="s">
        <v>431</v>
      </c>
    </row>
    <row r="181" spans="3:9" x14ac:dyDescent="0.2">
      <c r="C181" s="423"/>
      <c r="D181" s="423"/>
      <c r="E181" s="423"/>
      <c r="F181" s="423"/>
      <c r="G181" s="423"/>
      <c r="H181" s="423"/>
      <c r="I181" s="423"/>
    </row>
    <row r="182" spans="3:9" x14ac:dyDescent="0.2">
      <c r="C182" s="423"/>
      <c r="D182" s="423"/>
      <c r="E182" s="423"/>
      <c r="F182" s="423"/>
      <c r="G182" s="423"/>
      <c r="H182" s="423"/>
      <c r="I182" s="423"/>
    </row>
    <row r="183" spans="3:9" x14ac:dyDescent="0.2">
      <c r="C183" s="423"/>
      <c r="D183" s="423"/>
      <c r="E183" s="423"/>
      <c r="F183" s="423"/>
      <c r="G183" s="423"/>
      <c r="H183" s="423"/>
      <c r="I183" s="423"/>
    </row>
    <row r="184" spans="3:9" x14ac:dyDescent="0.2">
      <c r="C184" s="423"/>
      <c r="D184" s="423"/>
      <c r="E184" s="423"/>
      <c r="F184" s="423"/>
      <c r="G184" s="423"/>
      <c r="H184" s="423"/>
      <c r="I184" s="423"/>
    </row>
    <row r="185" spans="3:9" x14ac:dyDescent="0.2">
      <c r="C185" s="423"/>
      <c r="D185" s="423"/>
      <c r="E185" s="423"/>
      <c r="F185" s="423"/>
      <c r="G185" s="423"/>
      <c r="H185" s="423"/>
      <c r="I185" s="423"/>
    </row>
    <row r="186" spans="3:9" x14ac:dyDescent="0.2">
      <c r="C186" s="423"/>
      <c r="D186" s="423"/>
      <c r="E186" s="423"/>
      <c r="F186" s="423"/>
      <c r="G186" s="423"/>
      <c r="H186" s="423"/>
      <c r="I186" s="423"/>
    </row>
    <row r="187" spans="3:9" x14ac:dyDescent="0.2">
      <c r="C187" s="423"/>
      <c r="D187" s="423"/>
      <c r="E187" s="423"/>
      <c r="F187" s="423"/>
      <c r="G187" s="423"/>
      <c r="H187" s="423"/>
      <c r="I187" s="423"/>
    </row>
    <row r="188" spans="3:9" x14ac:dyDescent="0.2">
      <c r="C188" s="423"/>
      <c r="D188" s="423"/>
      <c r="E188" s="423"/>
      <c r="F188" s="423"/>
      <c r="G188" s="423"/>
      <c r="H188" s="423"/>
      <c r="I188" s="423"/>
    </row>
    <row r="189" spans="3:9" x14ac:dyDescent="0.2">
      <c r="C189" s="423"/>
      <c r="D189" s="423"/>
      <c r="E189" s="423"/>
      <c r="F189" s="423"/>
      <c r="G189" s="423"/>
      <c r="H189" s="423"/>
      <c r="I189" s="423"/>
    </row>
    <row r="190" spans="3:9" x14ac:dyDescent="0.2">
      <c r="C190" s="423"/>
      <c r="D190" s="423"/>
      <c r="E190" s="423"/>
      <c r="F190" s="423"/>
      <c r="G190" s="423"/>
      <c r="H190" s="423"/>
      <c r="I190" s="423"/>
    </row>
    <row r="191" spans="3:9" x14ac:dyDescent="0.2">
      <c r="C191" s="423"/>
      <c r="D191" s="423"/>
      <c r="E191" s="423"/>
      <c r="F191" s="423"/>
      <c r="G191" s="423"/>
      <c r="H191" s="423"/>
      <c r="I191" s="423"/>
    </row>
    <row r="192" spans="3:9" x14ac:dyDescent="0.2">
      <c r="C192" s="423"/>
      <c r="D192" s="423"/>
      <c r="E192" s="423"/>
      <c r="F192" s="423"/>
      <c r="G192" s="423"/>
      <c r="H192" s="423"/>
      <c r="I192" s="423"/>
    </row>
    <row r="193" spans="3:9" x14ac:dyDescent="0.2">
      <c r="C193" s="423"/>
      <c r="D193" s="423"/>
      <c r="E193" s="423"/>
      <c r="F193" s="423"/>
      <c r="G193" s="423"/>
      <c r="H193" s="423"/>
      <c r="I193" s="423"/>
    </row>
    <row r="194" spans="3:9" x14ac:dyDescent="0.2">
      <c r="C194" s="423"/>
      <c r="D194" s="423"/>
      <c r="E194" s="423"/>
      <c r="F194" s="423"/>
      <c r="G194" s="423"/>
      <c r="H194" s="423"/>
      <c r="I194" s="423"/>
    </row>
    <row r="195" spans="3:9" x14ac:dyDescent="0.2">
      <c r="C195" s="423"/>
      <c r="D195" s="423"/>
      <c r="E195" s="423"/>
      <c r="F195" s="423"/>
      <c r="G195" s="423"/>
      <c r="H195" s="423"/>
      <c r="I195" s="423"/>
    </row>
  </sheetData>
  <autoFilter ref="A10:J146"/>
  <mergeCells count="13">
    <mergeCell ref="A145:D145"/>
    <mergeCell ref="H145:I145"/>
    <mergeCell ref="A146:D146"/>
    <mergeCell ref="E146:J146"/>
    <mergeCell ref="A2:J2"/>
    <mergeCell ref="C3:J3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'Приложение №2 к Форме 8.2'!Заголовки_для_печати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2015-09-30T11:19:10Z</cp:lastPrinted>
  <dcterms:created xsi:type="dcterms:W3CDTF">2014-07-13T09:38:46Z</dcterms:created>
  <dcterms:modified xsi:type="dcterms:W3CDTF">2015-11-13T08:22:21Z</dcterms:modified>
</cp:coreProperties>
</file>