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1" sheetId="40" r:id="rId1"/>
    <sheet name="Приложение №1 к форме 8.1" sheetId="42" r:id="rId2"/>
    <sheet name="Приложение №2 к Форме 8.1" sheetId="43" r:id="rId3"/>
    <sheet name="Приложение №3 к Форме 8.1" sheetId="37" r:id="rId4"/>
    <sheet name="Оборудование" sheetId="28" r:id="rId5"/>
    <sheet name="Приложение №5 к форме 8.1" sheetId="41" r:id="rId6"/>
  </sheets>
  <externalReferences>
    <externalReference r:id="rId7"/>
    <externalReference r:id="rId8"/>
    <externalReference r:id="rId9"/>
    <externalReference r:id="rId10"/>
  </externalReferences>
  <definedNames>
    <definedName name="_1Excel_BuiltIn_Print_Area_4_1" localSheetId="4">#REF!</definedName>
    <definedName name="_1Excel_BuiltIn_Print_Area_4_1" localSheetId="1">#REF!</definedName>
    <definedName name="_1Excel_BuiltIn_Print_Area_4_1" localSheetId="3">#REF!</definedName>
    <definedName name="_1Excel_BuiltIn_Print_Area_4_1" localSheetId="5">#REF!</definedName>
    <definedName name="_1Excel_BuiltIn_Print_Area_4_1">#REF!</definedName>
    <definedName name="_2Excel_BuiltIn_Print_Area_5_1" localSheetId="4">#REF!</definedName>
    <definedName name="_2Excel_BuiltIn_Print_Area_5_1" localSheetId="3">#REF!</definedName>
    <definedName name="_2Excel_BuiltIn_Print_Area_5_1" localSheetId="5">#REF!</definedName>
    <definedName name="_2Excel_BuiltIn_Print_Area_5_1">#REF!</definedName>
    <definedName name="_3Excel_BuiltIn_Print_Titles_2_1" localSheetId="4">#REF!</definedName>
    <definedName name="_3Excel_BuiltIn_Print_Titles_2_1" localSheetId="3">#REF!</definedName>
    <definedName name="_3Excel_BuiltIn_Print_Titles_2_1" localSheetId="5">#REF!</definedName>
    <definedName name="_3Excel_BuiltIn_Print_Titles_2_1">#REF!</definedName>
    <definedName name="_4Excel_BuiltIn_Print_Titles_3_1" localSheetId="4">#REF!</definedName>
    <definedName name="_4Excel_BuiltIn_Print_Titles_3_1" localSheetId="3">#REF!</definedName>
    <definedName name="_4Excel_BuiltIn_Print_Titles_3_1">#REF!</definedName>
    <definedName name="_xlnm._FilterDatabase" localSheetId="3" hidden="1">'Приложение №3 к Форме 8.1'!$A$9:$J$451</definedName>
    <definedName name="DATE_1">#N/A</definedName>
    <definedName name="deviation1" localSheetId="4">#REF!</definedName>
    <definedName name="deviation1" localSheetId="1">#REF!</definedName>
    <definedName name="deviation1" localSheetId="2">#REF!</definedName>
    <definedName name="deviation1" localSheetId="3">#REF!</definedName>
    <definedName name="deviation1" localSheetId="5">#REF!</definedName>
    <definedName name="deviation1" localSheetId="0">#REF!</definedName>
    <definedName name="deviation1">#REF!</definedName>
    <definedName name="DiscontRate" localSheetId="4">#REF!</definedName>
    <definedName name="DiscontRate" localSheetId="1">#REF!</definedName>
    <definedName name="DiscontRate" localSheetId="2">#REF!</definedName>
    <definedName name="DiscontRate" localSheetId="3">#REF!</definedName>
    <definedName name="DiscontRate" localSheetId="5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 localSheetId="5">#REF!</definedName>
    <definedName name="Excel_BuiltIn_Print_Area_1">#REF!</definedName>
    <definedName name="Excel_BuiltIn_Print_Area_4" localSheetId="4">#REF!</definedName>
    <definedName name="Excel_BuiltIn_Print_Area_4" localSheetId="3">#REF!</definedName>
    <definedName name="Excel_BuiltIn_Print_Area_4" localSheetId="5">#REF!</definedName>
    <definedName name="Excel_BuiltIn_Print_Area_4">#REF!</definedName>
    <definedName name="Excel_BuiltIn_Print_Area_5" localSheetId="4">#REF!</definedName>
    <definedName name="Excel_BuiltIn_Print_Area_5" localSheetId="3">#REF!</definedName>
    <definedName name="Excel_BuiltIn_Print_Area_5" localSheetId="5">#REF!</definedName>
    <definedName name="Excel_BuiltIn_Print_Area_5">#REF!</definedName>
    <definedName name="Excel_BuiltIn_Print_Area_6" localSheetId="4">#REF!</definedName>
    <definedName name="Excel_BuiltIn_Print_Area_6" localSheetId="3">#REF!</definedName>
    <definedName name="Excel_BuiltIn_Print_Area_6">#REF!</definedName>
    <definedName name="Excel_BuiltIn_Print_Titles_2" localSheetId="4">#REF!</definedName>
    <definedName name="Excel_BuiltIn_Print_Titles_2" localSheetId="3">#REF!</definedName>
    <definedName name="Excel_BuiltIn_Print_Titles_2">#REF!</definedName>
    <definedName name="Excel_BuiltIn_Print_Titles_3" localSheetId="4">#REF!</definedName>
    <definedName name="Excel_BuiltIn_Print_Titles_3" localSheetId="3">#REF!</definedName>
    <definedName name="Excel_BuiltIn_Print_Titles_3">#REF!</definedName>
    <definedName name="блок" localSheetId="4">#REF!</definedName>
    <definedName name="блок" localSheetId="1">#REF!</definedName>
    <definedName name="блок" localSheetId="2">#REF!</definedName>
    <definedName name="блок" localSheetId="3">#REF!</definedName>
    <definedName name="блок" localSheetId="0">#REF!</definedName>
    <definedName name="блок">#REF!</definedName>
    <definedName name="весмп" localSheetId="4">#REF!</definedName>
    <definedName name="весмп" localSheetId="1">#REF!</definedName>
    <definedName name="весмп" localSheetId="2">#REF!</definedName>
    <definedName name="весмп" localSheetId="3">#REF!</definedName>
    <definedName name="весмп">#REF!</definedName>
    <definedName name="врем" localSheetId="4">#REF!</definedName>
    <definedName name="врем" localSheetId="1">#REF!</definedName>
    <definedName name="врем" localSheetId="2">#REF!</definedName>
    <definedName name="врем" localSheetId="3">#REF!</definedName>
    <definedName name="врем">#REF!</definedName>
    <definedName name="высл" localSheetId="4">#REF!</definedName>
    <definedName name="высл" localSheetId="1">#REF!</definedName>
    <definedName name="высл" localSheetId="2">#REF!</definedName>
    <definedName name="высл" localSheetId="3">#REF!</definedName>
    <definedName name="высл">#REF!</definedName>
    <definedName name="ггг" localSheetId="4">#REF!</definedName>
    <definedName name="ггг" localSheetId="3">#REF!</definedName>
    <definedName name="ггг" localSheetId="5">#REF!</definedName>
    <definedName name="ггг">#REF!</definedName>
    <definedName name="город" localSheetId="4">#REF!</definedName>
    <definedName name="город" localSheetId="3">#REF!</definedName>
    <definedName name="город">#REF!</definedName>
    <definedName name="группа" localSheetId="4">#REF!</definedName>
    <definedName name="группа" localSheetId="1">#REF!</definedName>
    <definedName name="группа" localSheetId="2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 localSheetId="5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3">#REF!</definedName>
    <definedName name="Дата_изменения_локальной_сметы" localSheetId="5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3">#REF!</definedName>
    <definedName name="Дата_изменения_объекта" localSheetId="5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 localSheetId="3">#REF!</definedName>
    <definedName name="Дата_создания_стройки">#REF!</definedName>
    <definedName name="дллл" localSheetId="4">#REF!</definedName>
    <definedName name="дллл" localSheetId="3">#REF!</definedName>
    <definedName name="дллл">#REF!</definedName>
    <definedName name="дол" localSheetId="4">#REF!</definedName>
    <definedName name="дол" localSheetId="1">#REF!</definedName>
    <definedName name="дол" localSheetId="2">#REF!</definedName>
    <definedName name="дол" localSheetId="3">#REF!</definedName>
    <definedName name="дол">#REF!</definedName>
    <definedName name="допотп" localSheetId="4">#REF!</definedName>
    <definedName name="допотп" localSheetId="1">#REF!</definedName>
    <definedName name="допотп" localSheetId="2">#REF!</definedName>
    <definedName name="допотп" localSheetId="3">#REF!</definedName>
    <definedName name="допотп">#REF!</definedName>
    <definedName name="ДЦ1" localSheetId="4">#REF!</definedName>
    <definedName name="ДЦ1" localSheetId="1">#REF!</definedName>
    <definedName name="ДЦ1" localSheetId="2">#REF!</definedName>
    <definedName name="ДЦ1" localSheetId="3">#REF!</definedName>
    <definedName name="ДЦ1">#REF!</definedName>
    <definedName name="ДЦ10" localSheetId="4">#REF!</definedName>
    <definedName name="ДЦ10" localSheetId="1">#REF!</definedName>
    <definedName name="ДЦ10" localSheetId="2">#REF!</definedName>
    <definedName name="ДЦ10" localSheetId="3">#REF!</definedName>
    <definedName name="ДЦ10">#REF!</definedName>
    <definedName name="ДЦ11" localSheetId="4">#REF!</definedName>
    <definedName name="ДЦ11" localSheetId="1">#REF!</definedName>
    <definedName name="ДЦ11" localSheetId="2">#REF!</definedName>
    <definedName name="ДЦ11" localSheetId="3">#REF!</definedName>
    <definedName name="ДЦ11">#REF!</definedName>
    <definedName name="ДЦ12" localSheetId="4">#REF!</definedName>
    <definedName name="ДЦ12" localSheetId="1">#REF!</definedName>
    <definedName name="ДЦ12" localSheetId="2">#REF!</definedName>
    <definedName name="ДЦ12" localSheetId="3">#REF!</definedName>
    <definedName name="ДЦ12">#REF!</definedName>
    <definedName name="ДЦ13" localSheetId="4">#REF!</definedName>
    <definedName name="ДЦ13" localSheetId="1">#REF!</definedName>
    <definedName name="ДЦ13" localSheetId="2">#REF!</definedName>
    <definedName name="ДЦ13" localSheetId="3">#REF!</definedName>
    <definedName name="ДЦ13">#REF!</definedName>
    <definedName name="ДЦ14" localSheetId="4">#REF!</definedName>
    <definedName name="ДЦ14" localSheetId="1">#REF!</definedName>
    <definedName name="ДЦ14" localSheetId="2">#REF!</definedName>
    <definedName name="ДЦ14" localSheetId="3">#REF!</definedName>
    <definedName name="ДЦ14">#REF!</definedName>
    <definedName name="ДЦ15" localSheetId="4">#REF!</definedName>
    <definedName name="ДЦ15" localSheetId="1">#REF!</definedName>
    <definedName name="ДЦ15" localSheetId="2">#REF!</definedName>
    <definedName name="ДЦ15" localSheetId="3">#REF!</definedName>
    <definedName name="ДЦ15">#REF!</definedName>
    <definedName name="ДЦ16" localSheetId="4">#REF!</definedName>
    <definedName name="ДЦ16" localSheetId="1">#REF!</definedName>
    <definedName name="ДЦ16" localSheetId="2">#REF!</definedName>
    <definedName name="ДЦ16" localSheetId="3">#REF!</definedName>
    <definedName name="ДЦ16">#REF!</definedName>
    <definedName name="ДЦ17" localSheetId="4">#REF!</definedName>
    <definedName name="ДЦ17" localSheetId="1">#REF!</definedName>
    <definedName name="ДЦ17" localSheetId="2">#REF!</definedName>
    <definedName name="ДЦ17" localSheetId="3">#REF!</definedName>
    <definedName name="ДЦ17">#REF!</definedName>
    <definedName name="ДЦ18" localSheetId="4">#REF!</definedName>
    <definedName name="ДЦ18" localSheetId="1">#REF!</definedName>
    <definedName name="ДЦ18" localSheetId="2">#REF!</definedName>
    <definedName name="ДЦ18" localSheetId="3">#REF!</definedName>
    <definedName name="ДЦ18">#REF!</definedName>
    <definedName name="ДЦ19" localSheetId="4">#REF!</definedName>
    <definedName name="ДЦ19" localSheetId="1">#REF!</definedName>
    <definedName name="ДЦ19" localSheetId="2">#REF!</definedName>
    <definedName name="ДЦ19" localSheetId="3">#REF!</definedName>
    <definedName name="ДЦ19">#REF!</definedName>
    <definedName name="ДЦ2" localSheetId="4">#REF!</definedName>
    <definedName name="ДЦ2" localSheetId="1">#REF!</definedName>
    <definedName name="ДЦ2" localSheetId="2">#REF!</definedName>
    <definedName name="ДЦ2" localSheetId="3">#REF!</definedName>
    <definedName name="ДЦ2">#REF!</definedName>
    <definedName name="ДЦ2_" localSheetId="4">#REF!</definedName>
    <definedName name="ДЦ2_" localSheetId="1">#REF!</definedName>
    <definedName name="ДЦ2_" localSheetId="2">#REF!</definedName>
    <definedName name="ДЦ2_" localSheetId="3">#REF!</definedName>
    <definedName name="ДЦ2_">#REF!</definedName>
    <definedName name="ДЦ20" localSheetId="4">#REF!</definedName>
    <definedName name="ДЦ20" localSheetId="1">#REF!</definedName>
    <definedName name="ДЦ20" localSheetId="2">#REF!</definedName>
    <definedName name="ДЦ20" localSheetId="3">#REF!</definedName>
    <definedName name="ДЦ20">#REF!</definedName>
    <definedName name="ДЦ20_1" localSheetId="4">#REF!</definedName>
    <definedName name="ДЦ20_1" localSheetId="1">#REF!</definedName>
    <definedName name="ДЦ20_1" localSheetId="2">#REF!</definedName>
    <definedName name="ДЦ20_1" localSheetId="3">#REF!</definedName>
    <definedName name="ДЦ20_1">#REF!</definedName>
    <definedName name="ДЦ21" localSheetId="4">#REF!</definedName>
    <definedName name="ДЦ21" localSheetId="1">#REF!</definedName>
    <definedName name="ДЦ21" localSheetId="2">#REF!</definedName>
    <definedName name="ДЦ21" localSheetId="3">#REF!</definedName>
    <definedName name="ДЦ21">#REF!</definedName>
    <definedName name="ДЦ22" localSheetId="4">#REF!</definedName>
    <definedName name="ДЦ22" localSheetId="1">#REF!</definedName>
    <definedName name="ДЦ22" localSheetId="2">#REF!</definedName>
    <definedName name="ДЦ22" localSheetId="3">#REF!</definedName>
    <definedName name="ДЦ22">#REF!</definedName>
    <definedName name="ДЦ23" localSheetId="4">#REF!</definedName>
    <definedName name="ДЦ23" localSheetId="1">#REF!</definedName>
    <definedName name="ДЦ23" localSheetId="2">#REF!</definedName>
    <definedName name="ДЦ23" localSheetId="3">#REF!</definedName>
    <definedName name="ДЦ23">#REF!</definedName>
    <definedName name="ДЦ24" localSheetId="4">#REF!</definedName>
    <definedName name="ДЦ24" localSheetId="1">#REF!</definedName>
    <definedName name="ДЦ24" localSheetId="2">#REF!</definedName>
    <definedName name="ДЦ24" localSheetId="3">#REF!</definedName>
    <definedName name="ДЦ24">#REF!</definedName>
    <definedName name="ДЦ25" localSheetId="4">#REF!</definedName>
    <definedName name="ДЦ25" localSheetId="1">#REF!</definedName>
    <definedName name="ДЦ25" localSheetId="2">#REF!</definedName>
    <definedName name="ДЦ25" localSheetId="3">#REF!</definedName>
    <definedName name="ДЦ25">#REF!</definedName>
    <definedName name="ДЦ26" localSheetId="4">#REF!</definedName>
    <definedName name="ДЦ26" localSheetId="1">#REF!</definedName>
    <definedName name="ДЦ26" localSheetId="2">#REF!</definedName>
    <definedName name="ДЦ26" localSheetId="3">#REF!</definedName>
    <definedName name="ДЦ26">#REF!</definedName>
    <definedName name="ДЦ3" localSheetId="4">#REF!</definedName>
    <definedName name="ДЦ3" localSheetId="1">#REF!</definedName>
    <definedName name="ДЦ3" localSheetId="2">#REF!</definedName>
    <definedName name="ДЦ3" localSheetId="3">#REF!</definedName>
    <definedName name="ДЦ3">#REF!</definedName>
    <definedName name="ДЦ3_" localSheetId="4">#REF!</definedName>
    <definedName name="ДЦ3_" localSheetId="1">#REF!</definedName>
    <definedName name="ДЦ3_" localSheetId="2">#REF!</definedName>
    <definedName name="ДЦ3_" localSheetId="3">#REF!</definedName>
    <definedName name="ДЦ3_">#REF!</definedName>
    <definedName name="ДЦ4" localSheetId="4">#REF!</definedName>
    <definedName name="ДЦ4" localSheetId="1">#REF!</definedName>
    <definedName name="ДЦ4" localSheetId="2">#REF!</definedName>
    <definedName name="ДЦ4" localSheetId="3">#REF!</definedName>
    <definedName name="ДЦ4">#REF!</definedName>
    <definedName name="ДЦ5" localSheetId="4">#REF!</definedName>
    <definedName name="ДЦ5" localSheetId="1">#REF!</definedName>
    <definedName name="ДЦ5" localSheetId="2">#REF!</definedName>
    <definedName name="ДЦ5" localSheetId="3">#REF!</definedName>
    <definedName name="ДЦ5">#REF!</definedName>
    <definedName name="ДЦ6" localSheetId="4">#REF!</definedName>
    <definedName name="ДЦ6" localSheetId="1">#REF!</definedName>
    <definedName name="ДЦ6" localSheetId="2">#REF!</definedName>
    <definedName name="ДЦ6" localSheetId="3">#REF!</definedName>
    <definedName name="ДЦ6">#REF!</definedName>
    <definedName name="ДЦ6_1" localSheetId="4">#REF!</definedName>
    <definedName name="ДЦ6_1" localSheetId="1">#REF!</definedName>
    <definedName name="ДЦ6_1" localSheetId="2">#REF!</definedName>
    <definedName name="ДЦ6_1" localSheetId="3">#REF!</definedName>
    <definedName name="ДЦ6_1">#REF!</definedName>
    <definedName name="ДЦ7" localSheetId="4">#REF!</definedName>
    <definedName name="ДЦ7" localSheetId="1">#REF!</definedName>
    <definedName name="ДЦ7" localSheetId="2">#REF!</definedName>
    <definedName name="ДЦ7" localSheetId="3">#REF!</definedName>
    <definedName name="ДЦ7">#REF!</definedName>
    <definedName name="ДЦ8" localSheetId="4">#REF!</definedName>
    <definedName name="ДЦ8" localSheetId="1">#REF!</definedName>
    <definedName name="ДЦ8" localSheetId="2">#REF!</definedName>
    <definedName name="ДЦ8" localSheetId="3">#REF!</definedName>
    <definedName name="ДЦ8">#REF!</definedName>
    <definedName name="ДЦ9" localSheetId="4">#REF!</definedName>
    <definedName name="ДЦ9" localSheetId="1">#REF!</definedName>
    <definedName name="ДЦ9" localSheetId="2">#REF!</definedName>
    <definedName name="ДЦ9" localSheetId="3">#REF!</definedName>
    <definedName name="ДЦ9">#REF!</definedName>
    <definedName name="емм" localSheetId="4">#REF!</definedName>
    <definedName name="емм" localSheetId="1">#REF!</definedName>
    <definedName name="емм" localSheetId="2">#REF!</definedName>
    <definedName name="емм" localSheetId="3">#REF!</definedName>
    <definedName name="емм">#REF!</definedName>
    <definedName name="_xlnm.Print_Titles" localSheetId="4">Оборудование!#REF!</definedName>
    <definedName name="_xlnm.Print_Titles">#N/A</definedName>
    <definedName name="Заказчик" localSheetId="4">#REF!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 localSheetId="5">#REF!</definedName>
    <definedName name="Заказчик">#REF!</definedName>
    <definedName name="зоя" localSheetId="4">#REF!</definedName>
    <definedName name="зоя" localSheetId="3">#REF!</definedName>
    <definedName name="зоя">#REF!</definedName>
    <definedName name="зп" localSheetId="4">#REF!</definedName>
    <definedName name="зп" localSheetId="1">#REF!</definedName>
    <definedName name="зп" localSheetId="2">#REF!</definedName>
    <definedName name="зп" localSheetId="3">#REF!</definedName>
    <definedName name="зп" localSheetId="5">#REF!</definedName>
    <definedName name="зп">#REF!</definedName>
    <definedName name="зпмес" localSheetId="4">#REF!</definedName>
    <definedName name="зпмес" localSheetId="1">#REF!</definedName>
    <definedName name="зпмес" localSheetId="2">#REF!</definedName>
    <definedName name="зпмес" localSheetId="3">#REF!</definedName>
    <definedName name="зпмес" localSheetId="5">#REF!</definedName>
    <definedName name="зпмес">#REF!</definedName>
    <definedName name="зпо" localSheetId="4">#REF!</definedName>
    <definedName name="зпо" localSheetId="1">#REF!</definedName>
    <definedName name="зпо" localSheetId="2">#REF!</definedName>
    <definedName name="зпо" localSheetId="3">#REF!</definedName>
    <definedName name="зпо">#REF!</definedName>
    <definedName name="зппр" localSheetId="4">#REF!</definedName>
    <definedName name="зппр" localSheetId="1">#REF!</definedName>
    <definedName name="зппр" localSheetId="2">#REF!</definedName>
    <definedName name="зппр" localSheetId="3">#REF!</definedName>
    <definedName name="зппр">#REF!</definedName>
    <definedName name="зпч" localSheetId="4">#REF!</definedName>
    <definedName name="зпч" localSheetId="1">#REF!</definedName>
    <definedName name="зпч" localSheetId="2">#REF!</definedName>
    <definedName name="зпч" localSheetId="3">#REF!</definedName>
    <definedName name="зпч">#REF!</definedName>
    <definedName name="зу" localSheetId="4">#REF!</definedName>
    <definedName name="зу" localSheetId="1">#REF!</definedName>
    <definedName name="зу" localSheetId="2">#REF!</definedName>
    <definedName name="зу" localSheetId="3">#REF!</definedName>
    <definedName name="зу">#REF!</definedName>
    <definedName name="и_н_п" localSheetId="4">#REF!</definedName>
    <definedName name="и_н_п" localSheetId="1">#REF!</definedName>
    <definedName name="и_н_п" localSheetId="2">#REF!</definedName>
    <definedName name="и_н_п" localSheetId="3">#REF!</definedName>
    <definedName name="и_н_п">#REF!</definedName>
    <definedName name="изп" localSheetId="4">#REF!</definedName>
    <definedName name="изп" localSheetId="1">#REF!</definedName>
    <definedName name="изп" localSheetId="2">#REF!</definedName>
    <definedName name="изп" localSheetId="3">#REF!</definedName>
    <definedName name="изп">#REF!</definedName>
    <definedName name="имат" localSheetId="4">#REF!</definedName>
    <definedName name="имат" localSheetId="1">#REF!</definedName>
    <definedName name="имат" localSheetId="2">#REF!</definedName>
    <definedName name="имат" localSheetId="3">#REF!</definedName>
    <definedName name="имат">#REF!</definedName>
    <definedName name="иматзак" localSheetId="4">#REF!</definedName>
    <definedName name="иматзак" localSheetId="1">#REF!</definedName>
    <definedName name="иматзак" localSheetId="2">#REF!</definedName>
    <definedName name="иматзак" localSheetId="3">#REF!</definedName>
    <definedName name="иматзак">#REF!</definedName>
    <definedName name="иматпод" localSheetId="4">#REF!</definedName>
    <definedName name="иматпод" localSheetId="1">#REF!</definedName>
    <definedName name="иматпод" localSheetId="2">#REF!</definedName>
    <definedName name="иматпод" localSheetId="3">#REF!</definedName>
    <definedName name="иматпод">#REF!</definedName>
    <definedName name="имя" localSheetId="4">#REF!</definedName>
    <definedName name="имя" localSheetId="1">#REF!</definedName>
    <definedName name="имя" localSheetId="2">#REF!</definedName>
    <definedName name="имя" localSheetId="3">#REF!</definedName>
    <definedName name="имя">#REF!</definedName>
    <definedName name="Инвестор" localSheetId="4">#REF!</definedName>
    <definedName name="Инвестор" localSheetId="1">#REF!</definedName>
    <definedName name="Инвестор" localSheetId="2">#REF!</definedName>
    <definedName name="Инвестор" localSheetId="3">#REF!</definedName>
    <definedName name="Инвестор">#REF!</definedName>
    <definedName name="инд1" localSheetId="4">#REF!</definedName>
    <definedName name="инд1" localSheetId="1">#REF!</definedName>
    <definedName name="инд1" localSheetId="2">#REF!</definedName>
    <definedName name="инд1" localSheetId="3">#REF!</definedName>
    <definedName name="инд1">#REF!</definedName>
    <definedName name="инд11" localSheetId="4">#REF!</definedName>
    <definedName name="инд11" localSheetId="1">#REF!</definedName>
    <definedName name="инд11" localSheetId="2">#REF!</definedName>
    <definedName name="инд11" localSheetId="3">#REF!</definedName>
    <definedName name="инд11">#REF!</definedName>
    <definedName name="инд12" localSheetId="4">#REF!</definedName>
    <definedName name="инд12" localSheetId="1">#REF!</definedName>
    <definedName name="инд12" localSheetId="2">#REF!</definedName>
    <definedName name="инд12" localSheetId="3">#REF!</definedName>
    <definedName name="инд12">#REF!</definedName>
    <definedName name="инд13" localSheetId="4">#REF!</definedName>
    <definedName name="инд13" localSheetId="1">#REF!</definedName>
    <definedName name="инд13" localSheetId="2">#REF!</definedName>
    <definedName name="инд13" localSheetId="3">#REF!</definedName>
    <definedName name="инд13">#REF!</definedName>
    <definedName name="инд3" localSheetId="4">#REF!</definedName>
    <definedName name="инд3" localSheetId="1">#REF!</definedName>
    <definedName name="инд3" localSheetId="2">#REF!</definedName>
    <definedName name="инд3" localSheetId="3">#REF!</definedName>
    <definedName name="инд3">#REF!</definedName>
    <definedName name="инд4" localSheetId="4">#REF!</definedName>
    <definedName name="инд4" localSheetId="1">#REF!</definedName>
    <definedName name="инд4" localSheetId="2">#REF!</definedName>
    <definedName name="инд4" localSheetId="3">#REF!</definedName>
    <definedName name="инд4">#REF!</definedName>
    <definedName name="инд5" localSheetId="4">#REF!</definedName>
    <definedName name="инд5" localSheetId="1">#REF!</definedName>
    <definedName name="инд5" localSheetId="2">#REF!</definedName>
    <definedName name="инд5" localSheetId="3">#REF!</definedName>
    <definedName name="инд5">#REF!</definedName>
    <definedName name="инд6" localSheetId="4">#REF!</definedName>
    <definedName name="инд6" localSheetId="1">#REF!</definedName>
    <definedName name="инд6" localSheetId="2">#REF!</definedName>
    <definedName name="инд6" localSheetId="3">#REF!</definedName>
    <definedName name="инд6">#REF!</definedName>
    <definedName name="инд7" localSheetId="4">#REF!</definedName>
    <definedName name="инд7" localSheetId="1">#REF!</definedName>
    <definedName name="инд7" localSheetId="2">#REF!</definedName>
    <definedName name="инд7" localSheetId="3">#REF!</definedName>
    <definedName name="инд7">#REF!</definedName>
    <definedName name="инд8" localSheetId="4">#REF!</definedName>
    <definedName name="инд8" localSheetId="1">#REF!</definedName>
    <definedName name="инд8" localSheetId="2">#REF!</definedName>
    <definedName name="инд8" localSheetId="3">#REF!</definedName>
    <definedName name="инд8">#REF!</definedName>
    <definedName name="инд9" localSheetId="4">#REF!</definedName>
    <definedName name="инд9" localSheetId="1">#REF!</definedName>
    <definedName name="инд9" localSheetId="2">#REF!</definedName>
    <definedName name="инд9" localSheetId="3">#REF!</definedName>
    <definedName name="инд9">#REF!</definedName>
    <definedName name="Индекс_ЛН_группы_строек" localSheetId="4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4">#REF!</definedName>
    <definedName name="Индекс_ЛН_объекта" localSheetId="1">#REF!</definedName>
    <definedName name="Индекс_ЛН_объекта" localSheetId="2">#REF!</definedName>
    <definedName name="Индекс_ЛН_объекта" localSheetId="3">#REF!</definedName>
    <definedName name="Индекс_ЛН_объекта">#REF!</definedName>
    <definedName name="Индекс_ЛН_объектной_сметы" localSheetId="4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4">#REF!</definedName>
    <definedName name="Индекс_ЛН_очереди" localSheetId="1">#REF!</definedName>
    <definedName name="Индекс_ЛН_очереди" localSheetId="2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 localSheetId="1">#REF!</definedName>
    <definedName name="Индекс_ЛН_стройки" localSheetId="2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 localSheetId="1">#REF!</definedName>
    <definedName name="Итого_материалы" localSheetId="2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4">#REF!</definedName>
    <definedName name="Итого_ОЗП" localSheetId="1">#REF!</definedName>
    <definedName name="Итого_ОЗП" localSheetId="2">#REF!</definedName>
    <definedName name="Итого_ОЗП" localSheetId="3">#REF!</definedName>
    <definedName name="Итого_ОЗП">#REF!</definedName>
    <definedName name="Итого_ОЗП_в_базисных_ценах" localSheetId="4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4">#REF!</definedName>
    <definedName name="Итого_ПЗ" localSheetId="1">#REF!</definedName>
    <definedName name="Итого_ПЗ" localSheetId="2">#REF!</definedName>
    <definedName name="Итого_ПЗ" localSheetId="3">#REF!</definedName>
    <definedName name="Итого_ПЗ">#REF!</definedName>
    <definedName name="Итого_ПЗ_в_базисных_ценах" localSheetId="4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 localSheetId="1">#REF!</definedName>
    <definedName name="иэмм" localSheetId="2">#REF!</definedName>
    <definedName name="иэмм" localSheetId="3">#REF!</definedName>
    <definedName name="иэмм">#REF!</definedName>
    <definedName name="к_ЗПМ" localSheetId="4">#REF!</definedName>
    <definedName name="к_ЗПМ" localSheetId="1">#REF!</definedName>
    <definedName name="к_ЗПМ" localSheetId="2">#REF!</definedName>
    <definedName name="к_ЗПМ" localSheetId="3">#REF!</definedName>
    <definedName name="к_ЗПМ">#REF!</definedName>
    <definedName name="к_МАТ" localSheetId="4">#REF!</definedName>
    <definedName name="к_МАТ" localSheetId="1">#REF!</definedName>
    <definedName name="к_МАТ" localSheetId="2">#REF!</definedName>
    <definedName name="к_МАТ" localSheetId="3">#REF!</definedName>
    <definedName name="к_МАТ">#REF!</definedName>
    <definedName name="к_ОЗП" localSheetId="4">#REF!</definedName>
    <definedName name="к_ОЗП" localSheetId="1">#REF!</definedName>
    <definedName name="к_ОЗП" localSheetId="2">#REF!</definedName>
    <definedName name="к_ОЗП" localSheetId="3">#REF!</definedName>
    <definedName name="к_ОЗП">#REF!</definedName>
    <definedName name="к_ПЗ" localSheetId="4">#REF!</definedName>
    <definedName name="к_ПЗ" localSheetId="1">#REF!</definedName>
    <definedName name="к_ПЗ" localSheetId="2">#REF!</definedName>
    <definedName name="к_ПЗ" localSheetId="3">#REF!</definedName>
    <definedName name="к_ПЗ">#REF!</definedName>
    <definedName name="к_ЭМ" localSheetId="4">#REF!</definedName>
    <definedName name="к_ЭМ" localSheetId="1">#REF!</definedName>
    <definedName name="к_ЭМ" localSheetId="2">#REF!</definedName>
    <definedName name="к_ЭМ" localSheetId="3">#REF!</definedName>
    <definedName name="к_ЭМ">#REF!</definedName>
    <definedName name="кве" localSheetId="4">#REF!</definedName>
    <definedName name="кве" localSheetId="3">#REF!</definedName>
    <definedName name="кве">#REF!</definedName>
    <definedName name="кмм" localSheetId="4">#REF!</definedName>
    <definedName name="кмм" localSheetId="1">#REF!</definedName>
    <definedName name="кмм" localSheetId="2">#REF!</definedName>
    <definedName name="кмм" localSheetId="3">#REF!</definedName>
    <definedName name="кмм">#REF!</definedName>
    <definedName name="кмо" localSheetId="4">#REF!</definedName>
    <definedName name="кмо" localSheetId="1">#REF!</definedName>
    <definedName name="кмо" localSheetId="2">#REF!</definedName>
    <definedName name="кмо" localSheetId="3">#REF!</definedName>
    <definedName name="кмо">#REF!</definedName>
    <definedName name="кол" localSheetId="4">#REF!</definedName>
    <definedName name="кол" localSheetId="1">#REF!</definedName>
    <definedName name="кол" localSheetId="2">#REF!</definedName>
    <definedName name="кол" localSheetId="3">#REF!</definedName>
    <definedName name="кол">#REF!</definedName>
    <definedName name="лот1" localSheetId="4">#REF!</definedName>
    <definedName name="лот1" localSheetId="1">#REF!</definedName>
    <definedName name="лот1" localSheetId="2">#REF!</definedName>
    <definedName name="лот1" localSheetId="3">#REF!</definedName>
    <definedName name="лот1">#REF!</definedName>
    <definedName name="м" localSheetId="4">#REF!</definedName>
    <definedName name="м" localSheetId="1">#REF!</definedName>
    <definedName name="м" localSheetId="2">#REF!</definedName>
    <definedName name="м" localSheetId="3">#REF!</definedName>
    <definedName name="м">#REF!</definedName>
    <definedName name="м_лы_д_перевозки" localSheetId="4">#REF!</definedName>
    <definedName name="м_лы_д_перевозки" localSheetId="2">#REF!</definedName>
    <definedName name="м_лы_д_перевозки" localSheetId="3">#REF!</definedName>
    <definedName name="м_лы_д_перевозки" localSheetId="5">#REF!</definedName>
    <definedName name="м_лы_д_перевозки">#REF!</definedName>
    <definedName name="масмес" localSheetId="4">#REF!</definedName>
    <definedName name="масмес" localSheetId="1">#REF!</definedName>
    <definedName name="масмес" localSheetId="2">#REF!</definedName>
    <definedName name="масмес" localSheetId="3">#REF!</definedName>
    <definedName name="масмес">#REF!</definedName>
    <definedName name="мат" localSheetId="4">#REF!</definedName>
    <definedName name="мат" localSheetId="1">#REF!</definedName>
    <definedName name="мат" localSheetId="2">#REF!</definedName>
    <definedName name="мат" localSheetId="3">#REF!</definedName>
    <definedName name="мат">#REF!</definedName>
    <definedName name="матз" localSheetId="4">#REF!</definedName>
    <definedName name="матз" localSheetId="1">#REF!</definedName>
    <definedName name="матз" localSheetId="2">#REF!</definedName>
    <definedName name="матз" localSheetId="3">#REF!</definedName>
    <definedName name="матз">#REF!</definedName>
    <definedName name="матпз" localSheetId="4">#REF!</definedName>
    <definedName name="матпз" localSheetId="1">#REF!</definedName>
    <definedName name="матпз" localSheetId="2">#REF!</definedName>
    <definedName name="матпз" localSheetId="3">#REF!</definedName>
    <definedName name="матпз">#REF!</definedName>
    <definedName name="мех" localSheetId="4">#REF!</definedName>
    <definedName name="мех" localSheetId="1">#REF!</definedName>
    <definedName name="мех" localSheetId="2">#REF!</definedName>
    <definedName name="мех" localSheetId="3">#REF!</definedName>
    <definedName name="мех">#REF!</definedName>
    <definedName name="мз" localSheetId="4">#REF!</definedName>
    <definedName name="мз" localSheetId="1">#REF!</definedName>
    <definedName name="мз" localSheetId="2">#REF!</definedName>
    <definedName name="мз" localSheetId="3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4">#REF!</definedName>
    <definedName name="н" localSheetId="1">#REF!</definedName>
    <definedName name="н" localSheetId="2">#REF!</definedName>
    <definedName name="н" localSheetId="3">#REF!</definedName>
    <definedName name="н">#REF!</definedName>
    <definedName name="Наименование_группы_строек" localSheetId="4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 localSheetId="3">#REF!</definedName>
    <definedName name="Наименование_стройки">#REF!</definedName>
    <definedName name="НДС" localSheetId="4">#REF!</definedName>
    <definedName name="НДС" localSheetId="1">#REF!</definedName>
    <definedName name="НДС" localSheetId="2">#REF!</definedName>
    <definedName name="НДС" localSheetId="3">#REF!</definedName>
    <definedName name="НДС">#REF!</definedName>
    <definedName name="нет" localSheetId="4">#REF!</definedName>
    <definedName name="нет" localSheetId="1">#REF!</definedName>
    <definedName name="нет" localSheetId="2">#REF!</definedName>
    <definedName name="нет" localSheetId="3">#REF!</definedName>
    <definedName name="нет">#REF!</definedName>
    <definedName name="нзу" localSheetId="4">#REF!</definedName>
    <definedName name="нзу" localSheetId="1">#REF!</definedName>
    <definedName name="нзу" localSheetId="2">#REF!</definedName>
    <definedName name="нзу" localSheetId="3">#REF!</definedName>
    <definedName name="нзу">#REF!</definedName>
    <definedName name="ннр" localSheetId="4">#REF!</definedName>
    <definedName name="ннр" localSheetId="1">#REF!</definedName>
    <definedName name="ннр" localSheetId="2">#REF!</definedName>
    <definedName name="ннр" localSheetId="3">#REF!</definedName>
    <definedName name="ннр">#REF!</definedName>
    <definedName name="ннр0" localSheetId="4">#REF!</definedName>
    <definedName name="ннр0" localSheetId="1">#REF!</definedName>
    <definedName name="ннр0" localSheetId="2">#REF!</definedName>
    <definedName name="ннр0" localSheetId="3">#REF!</definedName>
    <definedName name="ннр0">#REF!</definedName>
    <definedName name="ннркс" localSheetId="4">#REF!</definedName>
    <definedName name="ннркс" localSheetId="1">#REF!</definedName>
    <definedName name="ннркс" localSheetId="2">#REF!</definedName>
    <definedName name="ннркс" localSheetId="3">#REF!</definedName>
    <definedName name="ннркс">#REF!</definedName>
    <definedName name="ннрс" localSheetId="4">#REF!</definedName>
    <definedName name="ннрс" localSheetId="1">#REF!</definedName>
    <definedName name="ннрс" localSheetId="2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4">#REF!</definedName>
    <definedName name="нр" localSheetId="1">#REF!</definedName>
    <definedName name="нр" localSheetId="2">#REF!</definedName>
    <definedName name="нр" localSheetId="3">#REF!</definedName>
    <definedName name="нр">#REF!</definedName>
    <definedName name="_xlnm.Print_Area" localSheetId="4">Оборудование!$A$1:$J$49</definedName>
    <definedName name="_xlnm.Print_Area" localSheetId="3">'Приложение №3 к Форме 8.1'!$A$1:$J$469</definedName>
    <definedName name="_xlnm.Print_Area" localSheetId="5">'Приложение №5 к форме 8.1'!$A$1:$K$34</definedName>
    <definedName name="_xlnm.Print_Area" localSheetId="0">'Форма 8.1'!$A$1:$W$108</definedName>
    <definedName name="оборз" localSheetId="4">#REF!</definedName>
    <definedName name="оборз" localSheetId="1">#REF!</definedName>
    <definedName name="оборз" localSheetId="2">#REF!</definedName>
    <definedName name="оборз" localSheetId="3">#REF!</definedName>
    <definedName name="оборз" localSheetId="5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3">#REF!</definedName>
    <definedName name="Оборудование_в_базисных_ценах" localSheetId="5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3">#REF!</definedName>
    <definedName name="Оборудование_в_текущих_ценах" localSheetId="5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4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4">#REF!</definedName>
    <definedName name="Описание_объекта" localSheetId="1">#REF!</definedName>
    <definedName name="Описание_объекта" localSheetId="2">#REF!</definedName>
    <definedName name="Описание_объекта" localSheetId="3">#REF!</definedName>
    <definedName name="Описание_объекта">#REF!</definedName>
    <definedName name="Описание_объектной_сметы" localSheetId="4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4">#REF!</definedName>
    <definedName name="Описание_очереди" localSheetId="1">#REF!</definedName>
    <definedName name="Описание_очереди" localSheetId="2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 localSheetId="1">#REF!</definedName>
    <definedName name="Описание_стройки" localSheetId="2">#REF!</definedName>
    <definedName name="Описание_стройки" localSheetId="3">#REF!</definedName>
    <definedName name="Описание_стройки">#REF!</definedName>
    <definedName name="Основание" localSheetId="4">#REF!</definedName>
    <definedName name="Основание" localSheetId="1">#REF!</definedName>
    <definedName name="Основание" localSheetId="2">#REF!</definedName>
    <definedName name="Основание" localSheetId="3">#REF!</definedName>
    <definedName name="Основание">#REF!</definedName>
    <definedName name="отп" localSheetId="4">#REF!</definedName>
    <definedName name="отп" localSheetId="1">#REF!</definedName>
    <definedName name="отп" localSheetId="2">#REF!</definedName>
    <definedName name="отп" localSheetId="3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4">#REF!</definedName>
    <definedName name="п" localSheetId="1">#REF!</definedName>
    <definedName name="п" localSheetId="2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1">#REF!</definedName>
    <definedName name="ператр1" localSheetId="2">#REF!</definedName>
    <definedName name="ператр1" localSheetId="3">#REF!</definedName>
    <definedName name="ператр1" localSheetId="5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1">#REF!</definedName>
    <definedName name="ператр2" localSheetId="2">#REF!</definedName>
    <definedName name="ператр2" localSheetId="3">#REF!</definedName>
    <definedName name="ператр2" localSheetId="5">#REF!</definedName>
    <definedName name="ператр2" localSheetId="0">#REF!</definedName>
    <definedName name="ператр2">#REF!</definedName>
    <definedName name="перм" localSheetId="4">#REF!</definedName>
    <definedName name="перм" localSheetId="1">#REF!</definedName>
    <definedName name="перм" localSheetId="2">#REF!</definedName>
    <definedName name="перм" localSheetId="3">#REF!</definedName>
    <definedName name="перм" localSheetId="5">#REF!</definedName>
    <definedName name="перм" localSheetId="0">#REF!</definedName>
    <definedName name="перм">#REF!</definedName>
    <definedName name="перо" localSheetId="4">#REF!</definedName>
    <definedName name="перо" localSheetId="1">#REF!</definedName>
    <definedName name="перо" localSheetId="2">#REF!</definedName>
    <definedName name="перо" localSheetId="3">#REF!</definedName>
    <definedName name="перо">#REF!</definedName>
    <definedName name="пЗуВр" localSheetId="4">#REF!</definedName>
    <definedName name="пЗуВр" localSheetId="1">#REF!</definedName>
    <definedName name="пЗуВр" localSheetId="2">#REF!</definedName>
    <definedName name="пЗуВр" localSheetId="3">#REF!</definedName>
    <definedName name="пЗуВр">#REF!</definedName>
    <definedName name="поток2" localSheetId="4">#REF!</definedName>
    <definedName name="поток2" localSheetId="1">#REF!</definedName>
    <definedName name="поток2" localSheetId="2">#REF!</definedName>
    <definedName name="поток2" localSheetId="3">#REF!</definedName>
    <definedName name="поток2">#REF!</definedName>
    <definedName name="пПрВр" localSheetId="4">#REF!</definedName>
    <definedName name="пПрВр" localSheetId="1">#REF!</definedName>
    <definedName name="пПрВр" localSheetId="2">#REF!</definedName>
    <definedName name="пПрВр" localSheetId="3">#REF!</definedName>
    <definedName name="пПрВр">#REF!</definedName>
    <definedName name="ПРВ" localSheetId="4">[3]ИДвалка!#REF!</definedName>
    <definedName name="ПРВ" localSheetId="1">[3]ИДвалка!#REF!</definedName>
    <definedName name="ПРВ" localSheetId="2">[3]ИДвалка!#REF!</definedName>
    <definedName name="ПРВ" localSheetId="3">[3]ИДвалка!#REF!</definedName>
    <definedName name="ПРВ">[3]ИДвалка!#REF!</definedName>
    <definedName name="прем" localSheetId="4">#REF!</definedName>
    <definedName name="прем" localSheetId="1">#REF!</definedName>
    <definedName name="прем" localSheetId="2">#REF!</definedName>
    <definedName name="прем" localSheetId="3">#REF!</definedName>
    <definedName name="прем" localSheetId="5">#REF!</definedName>
    <definedName name="прем" localSheetId="0">#REF!</definedName>
    <definedName name="прем">#REF!</definedName>
    <definedName name="премввод" localSheetId="4">#REF!</definedName>
    <definedName name="премввод" localSheetId="1">#REF!</definedName>
    <definedName name="премввод" localSheetId="2">#REF!</definedName>
    <definedName name="премввод" localSheetId="3">#REF!</definedName>
    <definedName name="премввод" localSheetId="5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1">#REF!</definedName>
    <definedName name="прибыль" localSheetId="2">#REF!</definedName>
    <definedName name="прибыль" localSheetId="3">#REF!</definedName>
    <definedName name="прибыль" localSheetId="5">#REF!</definedName>
    <definedName name="прибыль" localSheetId="0">#REF!</definedName>
    <definedName name="прибыль">#REF!</definedName>
    <definedName name="Проверил" localSheetId="4">#REF!</definedName>
    <definedName name="Проверил" localSheetId="1">#REF!</definedName>
    <definedName name="Проверил" localSheetId="2">#REF!</definedName>
    <definedName name="Проверил" localSheetId="3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 localSheetId="1">[4]ЗП_ЮНГ!#REF!</definedName>
    <definedName name="прямаяЗП" localSheetId="2">[4]ЗП_ЮНГ!#REF!</definedName>
    <definedName name="прямаяЗП" localSheetId="3">[4]ЗП_ЮНГ!#REF!</definedName>
    <definedName name="прямаяЗП">[4]ЗП_ЮНГ!#REF!</definedName>
    <definedName name="р_пр" localSheetId="4">#REF!</definedName>
    <definedName name="р_пр" localSheetId="1">#REF!</definedName>
    <definedName name="р_пр" localSheetId="2">#REF!</definedName>
    <definedName name="р_пр" localSheetId="3">#REF!</definedName>
    <definedName name="р_пр" localSheetId="5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1">#REF!</definedName>
    <definedName name="Районный_к_т_к_ЗП" localSheetId="2">#REF!</definedName>
    <definedName name="Районный_к_т_к_ЗП" localSheetId="3">#REF!</definedName>
    <definedName name="Районный_к_т_к_ЗП" localSheetId="5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3">#REF!</definedName>
    <definedName name="Районный_к_т_к_ЗП_по_ресурсному_расчету" localSheetId="5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 localSheetId="1">#REF!</definedName>
    <definedName name="рак" localSheetId="2">#REF!</definedName>
    <definedName name="рак" localSheetId="3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4">#REF!</definedName>
    <definedName name="рк" localSheetId="1">#REF!</definedName>
    <definedName name="рк" localSheetId="2">#REF!</definedName>
    <definedName name="рк" localSheetId="3">#REF!</definedName>
    <definedName name="рк">#REF!</definedName>
    <definedName name="с" localSheetId="4">#REF!</definedName>
    <definedName name="с" localSheetId="1">#REF!</definedName>
    <definedName name="с" localSheetId="2">#REF!</definedName>
    <definedName name="с" localSheetId="3">#REF!</definedName>
    <definedName name="с">#REF!</definedName>
    <definedName name="с21" localSheetId="4">#REF!</definedName>
    <definedName name="с21" localSheetId="1">#REF!</definedName>
    <definedName name="с21" localSheetId="2">#REF!</definedName>
    <definedName name="с21" localSheetId="3">#REF!</definedName>
    <definedName name="с21">#REF!</definedName>
    <definedName name="са" localSheetId="4">#REF!</definedName>
    <definedName name="са" localSheetId="1">#REF!</definedName>
    <definedName name="са" localSheetId="2">#REF!</definedName>
    <definedName name="са" localSheetId="3">#REF!</definedName>
    <definedName name="са">#REF!</definedName>
    <definedName name="сева" localSheetId="4">#REF!</definedName>
    <definedName name="сева" localSheetId="3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4">#REF!</definedName>
    <definedName name="сн" localSheetId="1">#REF!</definedName>
    <definedName name="сн" localSheetId="2">#REF!</definedName>
    <definedName name="сн" localSheetId="3">#REF!</definedName>
    <definedName name="сн">#REF!</definedName>
    <definedName name="сн_рк" localSheetId="4">#REF!</definedName>
    <definedName name="сн_рк" localSheetId="1">#REF!</definedName>
    <definedName name="сн_рк" localSheetId="2">#REF!</definedName>
    <definedName name="сн_рк" localSheetId="3">#REF!</definedName>
    <definedName name="сн_рк">#REF!</definedName>
    <definedName name="Составил" localSheetId="4">#REF!</definedName>
    <definedName name="Составил" localSheetId="1">#REF!</definedName>
    <definedName name="Составил" localSheetId="2">#REF!</definedName>
    <definedName name="Составил" localSheetId="3">#REF!</definedName>
    <definedName name="Составил">#REF!</definedName>
    <definedName name="сп" localSheetId="4">#REF!</definedName>
    <definedName name="сп" localSheetId="1">#REF!</definedName>
    <definedName name="сп" localSheetId="2">#REF!</definedName>
    <definedName name="сп" localSheetId="3">#REF!</definedName>
    <definedName name="сп">#REF!</definedName>
    <definedName name="ссммрр" localSheetId="4">#REF!</definedName>
    <definedName name="ссммрр" localSheetId="1">#REF!</definedName>
    <definedName name="ссммрр" localSheetId="2">#REF!</definedName>
    <definedName name="ссммрр" localSheetId="3">#REF!</definedName>
    <definedName name="ссммрр">#REF!</definedName>
    <definedName name="сто" localSheetId="4">#REF!</definedName>
    <definedName name="сто" localSheetId="1">#REF!</definedName>
    <definedName name="сто" localSheetId="2">#REF!</definedName>
    <definedName name="сто" localSheetId="3">#REF!</definedName>
    <definedName name="сто">#REF!</definedName>
    <definedName name="сто2" localSheetId="4">#REF!</definedName>
    <definedName name="сто2" localSheetId="1">#REF!</definedName>
    <definedName name="сто2" localSheetId="2">#REF!</definedName>
    <definedName name="сто2" localSheetId="3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4">#REF!</definedName>
    <definedName name="стр21" localSheetId="1">#REF!</definedName>
    <definedName name="стр21" localSheetId="2">#REF!</definedName>
    <definedName name="стр21" localSheetId="3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 localSheetId="1">#REF!</definedName>
    <definedName name="сут" localSheetId="2">#REF!</definedName>
    <definedName name="сут" localSheetId="3">#REF!</definedName>
    <definedName name="сут">#REF!</definedName>
    <definedName name="т11" localSheetId="4">#REF!</definedName>
    <definedName name="т11" localSheetId="1">#REF!</definedName>
    <definedName name="т11" localSheetId="2">#REF!</definedName>
    <definedName name="т11" localSheetId="3">#REF!</definedName>
    <definedName name="т11">#REF!</definedName>
    <definedName name="т12" localSheetId="4">#REF!</definedName>
    <definedName name="т12" localSheetId="1">#REF!</definedName>
    <definedName name="т12" localSheetId="2">#REF!</definedName>
    <definedName name="т12" localSheetId="3">#REF!</definedName>
    <definedName name="т12">#REF!</definedName>
    <definedName name="т13" localSheetId="4">#REF!</definedName>
    <definedName name="т13" localSheetId="1">#REF!</definedName>
    <definedName name="т13" localSheetId="2">#REF!</definedName>
    <definedName name="т13" localSheetId="3">#REF!</definedName>
    <definedName name="т13">#REF!</definedName>
    <definedName name="т14" localSheetId="4">#REF!</definedName>
    <definedName name="т14" localSheetId="1">#REF!</definedName>
    <definedName name="т14" localSheetId="2">#REF!</definedName>
    <definedName name="т14" localSheetId="3">#REF!</definedName>
    <definedName name="т14">#REF!</definedName>
    <definedName name="т15" localSheetId="4">#REF!</definedName>
    <definedName name="т15" localSheetId="1">#REF!</definedName>
    <definedName name="т15" localSheetId="2">#REF!</definedName>
    <definedName name="т15" localSheetId="3">#REF!</definedName>
    <definedName name="т15">#REF!</definedName>
    <definedName name="т16" localSheetId="4">#REF!</definedName>
    <definedName name="т16" localSheetId="1">#REF!</definedName>
    <definedName name="т16" localSheetId="2">#REF!</definedName>
    <definedName name="т16" localSheetId="3">#REF!</definedName>
    <definedName name="т16">#REF!</definedName>
    <definedName name="т17" localSheetId="4">#REF!</definedName>
    <definedName name="т17" localSheetId="1">#REF!</definedName>
    <definedName name="т17" localSheetId="2">#REF!</definedName>
    <definedName name="т17" localSheetId="3">#REF!</definedName>
    <definedName name="т17">#REF!</definedName>
    <definedName name="т18" localSheetId="4">#REF!</definedName>
    <definedName name="т18" localSheetId="1">#REF!</definedName>
    <definedName name="т18" localSheetId="2">#REF!</definedName>
    <definedName name="т18" localSheetId="3">#REF!</definedName>
    <definedName name="т18">#REF!</definedName>
    <definedName name="т19" localSheetId="4">#REF!</definedName>
    <definedName name="т19" localSheetId="1">#REF!</definedName>
    <definedName name="т19" localSheetId="2">#REF!</definedName>
    <definedName name="т19" localSheetId="3">#REF!</definedName>
    <definedName name="т19">#REF!</definedName>
    <definedName name="т20" localSheetId="4">#REF!</definedName>
    <definedName name="т20" localSheetId="1">#REF!</definedName>
    <definedName name="т20" localSheetId="2">#REF!</definedName>
    <definedName name="т20" localSheetId="3">#REF!</definedName>
    <definedName name="т20">#REF!</definedName>
    <definedName name="т21" localSheetId="4">#REF!</definedName>
    <definedName name="т21" localSheetId="1">#REF!</definedName>
    <definedName name="т21" localSheetId="2">#REF!</definedName>
    <definedName name="т21" localSheetId="3">#REF!</definedName>
    <definedName name="т21">#REF!</definedName>
    <definedName name="т22" localSheetId="4">#REF!</definedName>
    <definedName name="т22" localSheetId="1">#REF!</definedName>
    <definedName name="т22" localSheetId="2">#REF!</definedName>
    <definedName name="т22" localSheetId="3">#REF!</definedName>
    <definedName name="т22">#REF!</definedName>
    <definedName name="т23" localSheetId="4">#REF!</definedName>
    <definedName name="т23" localSheetId="1">#REF!</definedName>
    <definedName name="т23" localSheetId="2">#REF!</definedName>
    <definedName name="т23" localSheetId="3">#REF!</definedName>
    <definedName name="т23">#REF!</definedName>
    <definedName name="т24" localSheetId="4">#REF!</definedName>
    <definedName name="т24" localSheetId="1">#REF!</definedName>
    <definedName name="т24" localSheetId="2">#REF!</definedName>
    <definedName name="т24" localSheetId="3">#REF!</definedName>
    <definedName name="т24">#REF!</definedName>
    <definedName name="т25" localSheetId="4">#REF!</definedName>
    <definedName name="т25" localSheetId="1">#REF!</definedName>
    <definedName name="т25" localSheetId="2">#REF!</definedName>
    <definedName name="т25" localSheetId="3">#REF!</definedName>
    <definedName name="т25">#REF!</definedName>
    <definedName name="т26" localSheetId="4">#REF!</definedName>
    <definedName name="т26" localSheetId="1">#REF!</definedName>
    <definedName name="т26" localSheetId="2">#REF!</definedName>
    <definedName name="т26" localSheetId="3">#REF!</definedName>
    <definedName name="т26">#REF!</definedName>
    <definedName name="т27" localSheetId="4">#REF!</definedName>
    <definedName name="т27" localSheetId="1">#REF!</definedName>
    <definedName name="т27" localSheetId="2">#REF!</definedName>
    <definedName name="т27" localSheetId="3">#REF!</definedName>
    <definedName name="т27">#REF!</definedName>
    <definedName name="т28" localSheetId="4">#REF!</definedName>
    <definedName name="т28" localSheetId="1">#REF!</definedName>
    <definedName name="т28" localSheetId="2">#REF!</definedName>
    <definedName name="т28" localSheetId="3">#REF!</definedName>
    <definedName name="т28">#REF!</definedName>
    <definedName name="т29" localSheetId="4">#REF!</definedName>
    <definedName name="т29" localSheetId="1">#REF!</definedName>
    <definedName name="т29" localSheetId="2">#REF!</definedName>
    <definedName name="т29" localSheetId="3">#REF!</definedName>
    <definedName name="т29">#REF!</definedName>
    <definedName name="т30" localSheetId="4">#REF!</definedName>
    <definedName name="т30" localSheetId="1">#REF!</definedName>
    <definedName name="т30" localSheetId="2">#REF!</definedName>
    <definedName name="т30" localSheetId="3">#REF!</definedName>
    <definedName name="т30">#REF!</definedName>
    <definedName name="т31" localSheetId="4">#REF!</definedName>
    <definedName name="т31" localSheetId="1">#REF!</definedName>
    <definedName name="т31" localSheetId="2">#REF!</definedName>
    <definedName name="т31" localSheetId="3">#REF!</definedName>
    <definedName name="т31">#REF!</definedName>
    <definedName name="т32" localSheetId="4">#REF!</definedName>
    <definedName name="т32" localSheetId="1">#REF!</definedName>
    <definedName name="т32" localSheetId="2">#REF!</definedName>
    <definedName name="т32" localSheetId="3">#REF!</definedName>
    <definedName name="т32">#REF!</definedName>
    <definedName name="т33" localSheetId="4">#REF!</definedName>
    <definedName name="т33" localSheetId="1">#REF!</definedName>
    <definedName name="т33" localSheetId="2">#REF!</definedName>
    <definedName name="т33" localSheetId="3">#REF!</definedName>
    <definedName name="т33">#REF!</definedName>
    <definedName name="т34" localSheetId="4">#REF!</definedName>
    <definedName name="т34" localSheetId="1">#REF!</definedName>
    <definedName name="т34" localSheetId="2">#REF!</definedName>
    <definedName name="т34" localSheetId="3">#REF!</definedName>
    <definedName name="т34">#REF!</definedName>
    <definedName name="т35" localSheetId="4">#REF!</definedName>
    <definedName name="т35" localSheetId="1">#REF!</definedName>
    <definedName name="т35" localSheetId="2">#REF!</definedName>
    <definedName name="т35" localSheetId="3">#REF!</definedName>
    <definedName name="т35">#REF!</definedName>
    <definedName name="т36" localSheetId="4">#REF!</definedName>
    <definedName name="т36" localSheetId="1">#REF!</definedName>
    <definedName name="т36" localSheetId="2">#REF!</definedName>
    <definedName name="т36" localSheetId="3">#REF!</definedName>
    <definedName name="т36">#REF!</definedName>
    <definedName name="т37" localSheetId="4">#REF!</definedName>
    <definedName name="т37" localSheetId="1">#REF!</definedName>
    <definedName name="т37" localSheetId="2">#REF!</definedName>
    <definedName name="т37" localSheetId="3">#REF!</definedName>
    <definedName name="т37">#REF!</definedName>
    <definedName name="т38" localSheetId="4">#REF!</definedName>
    <definedName name="т38" localSheetId="1">#REF!</definedName>
    <definedName name="т38" localSheetId="2">#REF!</definedName>
    <definedName name="т38" localSheetId="3">#REF!</definedName>
    <definedName name="т38">#REF!</definedName>
    <definedName name="т39" localSheetId="4">#REF!</definedName>
    <definedName name="т39" localSheetId="1">#REF!</definedName>
    <definedName name="т39" localSheetId="2">#REF!</definedName>
    <definedName name="т39" localSheetId="3">#REF!</definedName>
    <definedName name="т39">#REF!</definedName>
    <definedName name="т40" localSheetId="4">#REF!</definedName>
    <definedName name="т40" localSheetId="1">#REF!</definedName>
    <definedName name="т40" localSheetId="2">#REF!</definedName>
    <definedName name="т40" localSheetId="3">#REF!</definedName>
    <definedName name="т40">#REF!</definedName>
    <definedName name="т41" localSheetId="4">#REF!</definedName>
    <definedName name="т41" localSheetId="1">#REF!</definedName>
    <definedName name="т41" localSheetId="2">#REF!</definedName>
    <definedName name="т41" localSheetId="3">#REF!</definedName>
    <definedName name="т41">#REF!</definedName>
    <definedName name="т42" localSheetId="4">#REF!</definedName>
    <definedName name="т42" localSheetId="1">#REF!</definedName>
    <definedName name="т42" localSheetId="2">#REF!</definedName>
    <definedName name="т42" localSheetId="3">#REF!</definedName>
    <definedName name="т42">#REF!</definedName>
    <definedName name="т43" localSheetId="4">#REF!</definedName>
    <definedName name="т43" localSheetId="1">#REF!</definedName>
    <definedName name="т43" localSheetId="2">#REF!</definedName>
    <definedName name="т43" localSheetId="3">#REF!</definedName>
    <definedName name="т43">#REF!</definedName>
    <definedName name="т44" localSheetId="4">#REF!</definedName>
    <definedName name="т44" localSheetId="1">#REF!</definedName>
    <definedName name="т44" localSheetId="2">#REF!</definedName>
    <definedName name="т44" localSheetId="3">#REF!</definedName>
    <definedName name="т44">#REF!</definedName>
    <definedName name="т45" localSheetId="4">#REF!</definedName>
    <definedName name="т45" localSheetId="1">#REF!</definedName>
    <definedName name="т45" localSheetId="2">#REF!</definedName>
    <definedName name="т45" localSheetId="3">#REF!</definedName>
    <definedName name="т45">#REF!</definedName>
    <definedName name="т46" localSheetId="4">#REF!</definedName>
    <definedName name="т46" localSheetId="1">#REF!</definedName>
    <definedName name="т46" localSheetId="2">#REF!</definedName>
    <definedName name="т46" localSheetId="3">#REF!</definedName>
    <definedName name="т46">#REF!</definedName>
    <definedName name="т47" localSheetId="4">#REF!</definedName>
    <definedName name="т47" localSheetId="1">#REF!</definedName>
    <definedName name="т47" localSheetId="2">#REF!</definedName>
    <definedName name="т47" localSheetId="3">#REF!</definedName>
    <definedName name="т47">#REF!</definedName>
    <definedName name="т48" localSheetId="4">#REF!</definedName>
    <definedName name="т48" localSheetId="1">#REF!</definedName>
    <definedName name="т48" localSheetId="2">#REF!</definedName>
    <definedName name="т48" localSheetId="3">#REF!</definedName>
    <definedName name="т48">#REF!</definedName>
    <definedName name="т49" localSheetId="4">#REF!</definedName>
    <definedName name="т49" localSheetId="1">#REF!</definedName>
    <definedName name="т49" localSheetId="2">#REF!</definedName>
    <definedName name="т49" localSheetId="3">#REF!</definedName>
    <definedName name="т49">#REF!</definedName>
    <definedName name="т50" localSheetId="4">#REF!</definedName>
    <definedName name="т50" localSheetId="1">#REF!</definedName>
    <definedName name="т50" localSheetId="2">#REF!</definedName>
    <definedName name="т50" localSheetId="3">#REF!</definedName>
    <definedName name="т50">#REF!</definedName>
    <definedName name="т51" localSheetId="4">#REF!</definedName>
    <definedName name="т51" localSheetId="1">#REF!</definedName>
    <definedName name="т51" localSheetId="2">#REF!</definedName>
    <definedName name="т51" localSheetId="3">#REF!</definedName>
    <definedName name="т51">#REF!</definedName>
    <definedName name="т52" localSheetId="4">#REF!</definedName>
    <definedName name="т52" localSheetId="1">#REF!</definedName>
    <definedName name="т52" localSheetId="2">#REF!</definedName>
    <definedName name="т52" localSheetId="3">#REF!</definedName>
    <definedName name="т52">#REF!</definedName>
    <definedName name="т53" localSheetId="4">#REF!</definedName>
    <definedName name="т53" localSheetId="1">#REF!</definedName>
    <definedName name="т53" localSheetId="2">#REF!</definedName>
    <definedName name="т53" localSheetId="3">#REF!</definedName>
    <definedName name="т53">#REF!</definedName>
    <definedName name="т54" localSheetId="4">#REF!</definedName>
    <definedName name="т54" localSheetId="1">#REF!</definedName>
    <definedName name="т54" localSheetId="2">#REF!</definedName>
    <definedName name="т54" localSheetId="3">#REF!</definedName>
    <definedName name="т54">#REF!</definedName>
    <definedName name="т55" localSheetId="4">#REF!</definedName>
    <definedName name="т55" localSheetId="1">#REF!</definedName>
    <definedName name="т55" localSheetId="2">#REF!</definedName>
    <definedName name="т55" localSheetId="3">#REF!</definedName>
    <definedName name="т55">#REF!</definedName>
    <definedName name="т56" localSheetId="4">#REF!</definedName>
    <definedName name="т56" localSheetId="1">#REF!</definedName>
    <definedName name="т56" localSheetId="2">#REF!</definedName>
    <definedName name="т56" localSheetId="3">#REF!</definedName>
    <definedName name="т56">#REF!</definedName>
    <definedName name="т57" localSheetId="4">#REF!</definedName>
    <definedName name="т57" localSheetId="1">#REF!</definedName>
    <definedName name="т57" localSheetId="2">#REF!</definedName>
    <definedName name="т57" localSheetId="3">#REF!</definedName>
    <definedName name="т57">#REF!</definedName>
    <definedName name="т58" localSheetId="4">#REF!</definedName>
    <definedName name="т58" localSheetId="1">#REF!</definedName>
    <definedName name="т58" localSheetId="2">#REF!</definedName>
    <definedName name="т58" localSheetId="3">#REF!</definedName>
    <definedName name="т58">#REF!</definedName>
    <definedName name="т59" localSheetId="4">#REF!</definedName>
    <definedName name="т59" localSheetId="1">#REF!</definedName>
    <definedName name="т59" localSheetId="2">#REF!</definedName>
    <definedName name="т59" localSheetId="3">#REF!</definedName>
    <definedName name="т59">#REF!</definedName>
    <definedName name="т60" localSheetId="4">#REF!</definedName>
    <definedName name="т60" localSheetId="1">#REF!</definedName>
    <definedName name="т60" localSheetId="2">#REF!</definedName>
    <definedName name="т60" localSheetId="3">#REF!</definedName>
    <definedName name="т60">#REF!</definedName>
    <definedName name="тар" localSheetId="4">#REF!</definedName>
    <definedName name="тар" localSheetId="1">#REF!</definedName>
    <definedName name="тар" localSheetId="2">#REF!</definedName>
    <definedName name="тар" localSheetId="3">#REF!</definedName>
    <definedName name="тар">#REF!</definedName>
    <definedName name="Тарифы" localSheetId="4">#REF!</definedName>
    <definedName name="Тарифы" localSheetId="1">#REF!</definedName>
    <definedName name="Тарифы" localSheetId="2">#REF!</definedName>
    <definedName name="Тарифы" localSheetId="3">#REF!</definedName>
    <definedName name="Тарифы">#REF!</definedName>
    <definedName name="Территориальная_поправка_к_ТЕР" localSheetId="4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4">#REF!</definedName>
    <definedName name="тро" localSheetId="1">#REF!</definedName>
    <definedName name="тро" localSheetId="2">#REF!</definedName>
    <definedName name="тро" localSheetId="3">#REF!</definedName>
    <definedName name="тро">#REF!</definedName>
    <definedName name="трр" localSheetId="4">#REF!</definedName>
    <definedName name="трр" localSheetId="1">#REF!</definedName>
    <definedName name="трр" localSheetId="2">#REF!</definedName>
    <definedName name="трр" localSheetId="3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4">#REF!</definedName>
    <definedName name="ФОТ" localSheetId="1">#REF!</definedName>
    <definedName name="ФОТ" localSheetId="2">#REF!</definedName>
    <definedName name="ФОТ" localSheetId="3">#REF!</definedName>
    <definedName name="ФОТ">#REF!</definedName>
    <definedName name="фотм" localSheetId="4">#REF!</definedName>
    <definedName name="фотм" localSheetId="1">#REF!</definedName>
    <definedName name="фотм" localSheetId="2">#REF!</definedName>
    <definedName name="фотм" localSheetId="3">#REF!</definedName>
    <definedName name="фотм">#REF!</definedName>
    <definedName name="фотр" localSheetId="4">#REF!</definedName>
    <definedName name="фотр" localSheetId="1">#REF!</definedName>
    <definedName name="фотр" localSheetId="2">#REF!</definedName>
    <definedName name="фотр" localSheetId="3">#REF!</definedName>
    <definedName name="фотр">#REF!</definedName>
    <definedName name="челдн" localSheetId="4">#REF!</definedName>
    <definedName name="челдн" localSheetId="1">#REF!</definedName>
    <definedName name="челдн" localSheetId="2">#REF!</definedName>
    <definedName name="челдн" localSheetId="3">#REF!</definedName>
    <definedName name="челдн">#REF!</definedName>
    <definedName name="чм" localSheetId="4">#REF!</definedName>
    <definedName name="чм" localSheetId="1">#REF!</definedName>
    <definedName name="чм" localSheetId="2">#REF!</definedName>
    <definedName name="чм" localSheetId="3">#REF!</definedName>
    <definedName name="чм">#REF!</definedName>
    <definedName name="шшшшшшшшш" localSheetId="4">#REF!</definedName>
    <definedName name="шшшшшшшшш" localSheetId="3">#REF!</definedName>
    <definedName name="шшшшшшшшш" localSheetId="5">#REF!</definedName>
    <definedName name="шшшшшшшшш">#REF!</definedName>
    <definedName name="ьж" localSheetId="4">#REF!</definedName>
    <definedName name="ьж" localSheetId="3">#REF!</definedName>
    <definedName name="ьж" localSheetId="5">#REF!</definedName>
    <definedName name="ьж">#REF!</definedName>
    <definedName name="эмм" localSheetId="4">#REF!</definedName>
    <definedName name="эмм" localSheetId="1">#REF!</definedName>
    <definedName name="эмм" localSheetId="2">#REF!</definedName>
    <definedName name="эмм" localSheetId="3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W75" i="40" l="1"/>
  <c r="M74" i="40"/>
  <c r="W74" i="40" s="1"/>
  <c r="C18" i="41"/>
  <c r="C19" i="41" s="1"/>
  <c r="E29" i="43"/>
  <c r="L27" i="43"/>
  <c r="K27" i="43"/>
  <c r="M27" i="43" s="1"/>
  <c r="N27" i="43" s="1"/>
  <c r="J27" i="43"/>
  <c r="B27" i="43"/>
  <c r="L26" i="43"/>
  <c r="K26" i="43"/>
  <c r="M26" i="43" s="1"/>
  <c r="N26" i="43" s="1"/>
  <c r="J26" i="43"/>
  <c r="B26" i="43"/>
  <c r="L25" i="43"/>
  <c r="K25" i="43"/>
  <c r="M25" i="43" s="1"/>
  <c r="N25" i="43" s="1"/>
  <c r="N28" i="43" s="1"/>
  <c r="J25" i="43"/>
  <c r="L22" i="43"/>
  <c r="K22" i="43"/>
  <c r="M22" i="43" s="1"/>
  <c r="N22" i="43" s="1"/>
  <c r="J22" i="43"/>
  <c r="L21" i="43"/>
  <c r="K21" i="43"/>
  <c r="M21" i="43" s="1"/>
  <c r="N21" i="43" s="1"/>
  <c r="J21" i="43"/>
  <c r="B21" i="43"/>
  <c r="B22" i="43" s="1"/>
  <c r="L20" i="43"/>
  <c r="K20" i="43"/>
  <c r="M20" i="43" s="1"/>
  <c r="N20" i="43" s="1"/>
  <c r="N23" i="43" s="1"/>
  <c r="J20" i="43"/>
  <c r="L17" i="43"/>
  <c r="K17" i="43"/>
  <c r="M17" i="43" s="1"/>
  <c r="N17" i="43" s="1"/>
  <c r="J17" i="43"/>
  <c r="L16" i="43"/>
  <c r="K16" i="43"/>
  <c r="M16" i="43" s="1"/>
  <c r="N16" i="43" s="1"/>
  <c r="J16" i="43"/>
  <c r="B16" i="43"/>
  <c r="B17" i="43" s="1"/>
  <c r="L15" i="43"/>
  <c r="K15" i="43"/>
  <c r="M15" i="43" s="1"/>
  <c r="N15" i="43" s="1"/>
  <c r="N18" i="43" s="1"/>
  <c r="J15" i="43"/>
  <c r="L12" i="43"/>
  <c r="K12" i="43"/>
  <c r="M12" i="43" s="1"/>
  <c r="N12" i="43" s="1"/>
  <c r="J12" i="43"/>
  <c r="L11" i="43"/>
  <c r="K11" i="43"/>
  <c r="M11" i="43" s="1"/>
  <c r="N11" i="43" s="1"/>
  <c r="J11" i="43"/>
  <c r="L10" i="43"/>
  <c r="K10" i="43"/>
  <c r="M10" i="43" s="1"/>
  <c r="N10" i="43" s="1"/>
  <c r="N13" i="43" s="1"/>
  <c r="J10" i="43"/>
  <c r="J12" i="42"/>
  <c r="N29" i="43" l="1"/>
  <c r="G30" i="28" l="1"/>
  <c r="C3" i="40" l="1"/>
  <c r="C2" i="40"/>
  <c r="B3" i="41"/>
  <c r="B2" i="41"/>
  <c r="E74" i="40" l="1"/>
  <c r="R69" i="40"/>
  <c r="S69" i="40"/>
  <c r="T69" i="40"/>
  <c r="R70" i="40"/>
  <c r="S70" i="40"/>
  <c r="T70" i="40"/>
  <c r="R71" i="40"/>
  <c r="S71" i="40"/>
  <c r="T71" i="40"/>
  <c r="R72" i="40"/>
  <c r="S72" i="40"/>
  <c r="T72" i="40"/>
  <c r="R73" i="40"/>
  <c r="S73" i="40"/>
  <c r="T73" i="40"/>
  <c r="M70" i="40"/>
  <c r="M71" i="40"/>
  <c r="M72" i="40"/>
  <c r="M73" i="40"/>
  <c r="C70" i="40"/>
  <c r="C71" i="40"/>
  <c r="C72" i="40"/>
  <c r="C73" i="40"/>
  <c r="R59" i="40"/>
  <c r="S59" i="40"/>
  <c r="T59" i="40"/>
  <c r="R60" i="40"/>
  <c r="S60" i="40"/>
  <c r="T60" i="40"/>
  <c r="R61" i="40"/>
  <c r="S61" i="40"/>
  <c r="T61" i="40"/>
  <c r="R62" i="40"/>
  <c r="S62" i="40"/>
  <c r="T62" i="40"/>
  <c r="R63" i="40"/>
  <c r="S63" i="40"/>
  <c r="T63" i="40"/>
  <c r="R64" i="40"/>
  <c r="S64" i="40"/>
  <c r="T64" i="40"/>
  <c r="R65" i="40"/>
  <c r="S65" i="40"/>
  <c r="T65" i="40"/>
  <c r="R66" i="40"/>
  <c r="S66" i="40"/>
  <c r="T66" i="40"/>
  <c r="R67" i="40"/>
  <c r="S67" i="40"/>
  <c r="T67" i="40"/>
  <c r="R68" i="40"/>
  <c r="S68" i="40"/>
  <c r="T68" i="40"/>
  <c r="M61" i="40"/>
  <c r="M62" i="40"/>
  <c r="M63" i="40"/>
  <c r="M64" i="40"/>
  <c r="M65" i="40"/>
  <c r="M66" i="40"/>
  <c r="M67" i="40"/>
  <c r="M68" i="40"/>
  <c r="C65" i="40"/>
  <c r="C66" i="40"/>
  <c r="C67" i="40"/>
  <c r="C61" i="40"/>
  <c r="C62" i="40"/>
  <c r="C63" i="40"/>
  <c r="C64" i="40"/>
  <c r="D74" i="40" l="1"/>
  <c r="C10" i="41"/>
  <c r="G17" i="41"/>
  <c r="H17" i="41" s="1"/>
  <c r="F17" i="41"/>
  <c r="E17" i="41"/>
  <c r="D17" i="41"/>
  <c r="H16" i="41"/>
  <c r="C16" i="41"/>
  <c r="H15" i="41"/>
  <c r="C15" i="41"/>
  <c r="H14" i="41"/>
  <c r="C14" i="41"/>
  <c r="H13" i="41"/>
  <c r="C13" i="41"/>
  <c r="H12" i="41"/>
  <c r="C12" i="41"/>
  <c r="H11" i="41"/>
  <c r="C11" i="41"/>
  <c r="H10" i="41"/>
  <c r="E98" i="40"/>
  <c r="L74" i="40"/>
  <c r="K74" i="40"/>
  <c r="J74" i="40"/>
  <c r="I74" i="40"/>
  <c r="H74" i="40"/>
  <c r="G74" i="40"/>
  <c r="F74" i="40"/>
  <c r="M69" i="40"/>
  <c r="C69" i="40"/>
  <c r="C68" i="40"/>
  <c r="M60" i="40"/>
  <c r="C60" i="40"/>
  <c r="M59" i="40"/>
  <c r="C59" i="40"/>
  <c r="T58" i="40"/>
  <c r="S58" i="40"/>
  <c r="R58" i="40"/>
  <c r="M58" i="40"/>
  <c r="C58" i="40"/>
  <c r="T57" i="40"/>
  <c r="S57" i="40"/>
  <c r="R57" i="40"/>
  <c r="M57" i="40"/>
  <c r="C57" i="40"/>
  <c r="T56" i="40"/>
  <c r="S56" i="40"/>
  <c r="R56" i="40"/>
  <c r="M56" i="40"/>
  <c r="C56" i="40"/>
  <c r="T55" i="40"/>
  <c r="S55" i="40"/>
  <c r="R55" i="40"/>
  <c r="M55" i="40"/>
  <c r="C55" i="40"/>
  <c r="T54" i="40"/>
  <c r="S54" i="40"/>
  <c r="R54" i="40"/>
  <c r="M54" i="40"/>
  <c r="C54" i="40"/>
  <c r="T53" i="40"/>
  <c r="S53" i="40"/>
  <c r="R53" i="40"/>
  <c r="M53" i="40"/>
  <c r="C53" i="40"/>
  <c r="T52" i="40"/>
  <c r="S52" i="40"/>
  <c r="R52" i="40"/>
  <c r="M52" i="40"/>
  <c r="C52" i="40"/>
  <c r="T51" i="40"/>
  <c r="S51" i="40"/>
  <c r="R51" i="40"/>
  <c r="M51" i="40"/>
  <c r="C51" i="40"/>
  <c r="T50" i="40"/>
  <c r="S50" i="40"/>
  <c r="R50" i="40"/>
  <c r="M50" i="40"/>
  <c r="C50" i="40"/>
  <c r="T49" i="40"/>
  <c r="S49" i="40"/>
  <c r="R49" i="40"/>
  <c r="M49" i="40"/>
  <c r="C49" i="40"/>
  <c r="T48" i="40"/>
  <c r="S48" i="40"/>
  <c r="R48" i="40"/>
  <c r="M48" i="40"/>
  <c r="C48" i="40"/>
  <c r="T47" i="40"/>
  <c r="S47" i="40"/>
  <c r="R47" i="40"/>
  <c r="M47" i="40"/>
  <c r="C47" i="40"/>
  <c r="T46" i="40"/>
  <c r="S46" i="40"/>
  <c r="R46" i="40"/>
  <c r="M46" i="40"/>
  <c r="C46" i="40"/>
  <c r="T45" i="40"/>
  <c r="S45" i="40"/>
  <c r="R45" i="40"/>
  <c r="M45" i="40"/>
  <c r="C45" i="40"/>
  <c r="T44" i="40"/>
  <c r="S44" i="40"/>
  <c r="R44" i="40"/>
  <c r="M44" i="40"/>
  <c r="C44" i="40"/>
  <c r="T43" i="40"/>
  <c r="S43" i="40"/>
  <c r="R43" i="40"/>
  <c r="M43" i="40"/>
  <c r="C43" i="40"/>
  <c r="T42" i="40"/>
  <c r="S42" i="40"/>
  <c r="R42" i="40"/>
  <c r="M42" i="40"/>
  <c r="C42" i="40"/>
  <c r="T41" i="40"/>
  <c r="S41" i="40"/>
  <c r="R41" i="40"/>
  <c r="M41" i="40"/>
  <c r="C41" i="40"/>
  <c r="T40" i="40"/>
  <c r="S40" i="40"/>
  <c r="R40" i="40"/>
  <c r="M40" i="40"/>
  <c r="C40" i="40"/>
  <c r="T39" i="40"/>
  <c r="S39" i="40"/>
  <c r="R39" i="40"/>
  <c r="M39" i="40"/>
  <c r="C39" i="40"/>
  <c r="T38" i="40"/>
  <c r="S38" i="40"/>
  <c r="R38" i="40"/>
  <c r="M38" i="40"/>
  <c r="C38" i="40"/>
  <c r="T37" i="40"/>
  <c r="S37" i="40"/>
  <c r="R37" i="40"/>
  <c r="M37" i="40"/>
  <c r="C37" i="40"/>
  <c r="T36" i="40"/>
  <c r="S36" i="40"/>
  <c r="R36" i="40"/>
  <c r="M36" i="40"/>
  <c r="C36" i="40"/>
  <c r="T35" i="40"/>
  <c r="S35" i="40"/>
  <c r="R35" i="40"/>
  <c r="M35" i="40"/>
  <c r="C35" i="40"/>
  <c r="T34" i="40"/>
  <c r="S34" i="40"/>
  <c r="R34" i="40"/>
  <c r="M34" i="40"/>
  <c r="C34" i="40"/>
  <c r="T33" i="40"/>
  <c r="S33" i="40"/>
  <c r="R33" i="40"/>
  <c r="M33" i="40"/>
  <c r="C33" i="40"/>
  <c r="T32" i="40"/>
  <c r="S32" i="40"/>
  <c r="R32" i="40"/>
  <c r="M32" i="40"/>
  <c r="C32" i="40"/>
  <c r="T31" i="40"/>
  <c r="S31" i="40"/>
  <c r="R31" i="40"/>
  <c r="M31" i="40"/>
  <c r="C31" i="40"/>
  <c r="T30" i="40"/>
  <c r="S30" i="40"/>
  <c r="R30" i="40"/>
  <c r="M30" i="40"/>
  <c r="C30" i="40"/>
  <c r="T29" i="40"/>
  <c r="S29" i="40"/>
  <c r="R29" i="40"/>
  <c r="M29" i="40"/>
  <c r="C29" i="40"/>
  <c r="T28" i="40"/>
  <c r="S28" i="40"/>
  <c r="R28" i="40"/>
  <c r="M28" i="40"/>
  <c r="C28" i="40"/>
  <c r="T27" i="40"/>
  <c r="S27" i="40"/>
  <c r="R27" i="40"/>
  <c r="M27" i="40"/>
  <c r="C27" i="40"/>
  <c r="T26" i="40"/>
  <c r="S26" i="40"/>
  <c r="R26" i="40"/>
  <c r="M26" i="40"/>
  <c r="C26" i="40"/>
  <c r="T25" i="40"/>
  <c r="S25" i="40"/>
  <c r="R25" i="40"/>
  <c r="M25" i="40"/>
  <c r="C25" i="40"/>
  <c r="T24" i="40"/>
  <c r="S24" i="40"/>
  <c r="R24" i="40"/>
  <c r="M24" i="40"/>
  <c r="C24" i="40"/>
  <c r="T23" i="40"/>
  <c r="S23" i="40"/>
  <c r="R23" i="40"/>
  <c r="M23" i="40"/>
  <c r="C23" i="40"/>
  <c r="T22" i="40"/>
  <c r="S22" i="40"/>
  <c r="R22" i="40"/>
  <c r="M22" i="40"/>
  <c r="C22" i="40"/>
  <c r="T21" i="40"/>
  <c r="S21" i="40"/>
  <c r="R21" i="40"/>
  <c r="M21" i="40"/>
  <c r="C21" i="40"/>
  <c r="T20" i="40"/>
  <c r="S20" i="40"/>
  <c r="R20" i="40"/>
  <c r="M20" i="40"/>
  <c r="C20" i="40"/>
  <c r="T19" i="40"/>
  <c r="S19" i="40"/>
  <c r="R19" i="40"/>
  <c r="M19" i="40"/>
  <c r="C19" i="40"/>
  <c r="T18" i="40"/>
  <c r="S18" i="40"/>
  <c r="R18" i="40"/>
  <c r="M18" i="40"/>
  <c r="C18" i="40"/>
  <c r="T17" i="40"/>
  <c r="S17" i="40"/>
  <c r="R17" i="40"/>
  <c r="M17" i="40"/>
  <c r="C17" i="40"/>
  <c r="T16" i="40"/>
  <c r="S16" i="40"/>
  <c r="R16" i="40"/>
  <c r="M16" i="40"/>
  <c r="C16" i="40"/>
  <c r="T15" i="40"/>
  <c r="S15" i="40"/>
  <c r="R15" i="40"/>
  <c r="M15" i="40"/>
  <c r="C15" i="40"/>
  <c r="T14" i="40"/>
  <c r="S14" i="40"/>
  <c r="R14" i="40"/>
  <c r="M14" i="40"/>
  <c r="C14" i="40"/>
  <c r="T13" i="40"/>
  <c r="S13" i="40"/>
  <c r="R13" i="40"/>
  <c r="M13" i="40"/>
  <c r="C13" i="40"/>
  <c r="T12" i="40"/>
  <c r="S12" i="40"/>
  <c r="R12" i="40"/>
  <c r="M12" i="40"/>
  <c r="C12" i="40"/>
  <c r="T74" i="40" l="1"/>
  <c r="R74" i="40"/>
  <c r="C74" i="40"/>
  <c r="C79" i="40" s="1"/>
  <c r="C85" i="40" s="1"/>
  <c r="S74" i="40"/>
  <c r="C17" i="41"/>
  <c r="D33" i="41"/>
  <c r="I13" i="41" s="1"/>
  <c r="D34" i="41"/>
  <c r="E108" i="40" s="1"/>
  <c r="D108" i="40"/>
  <c r="V14" i="40" s="1"/>
  <c r="D107" i="40"/>
  <c r="I15" i="41"/>
  <c r="I14" i="41"/>
  <c r="V45" i="40" l="1"/>
  <c r="V70" i="40"/>
  <c r="V71" i="40"/>
  <c r="V72" i="40"/>
  <c r="V73" i="40"/>
  <c r="V60" i="40"/>
  <c r="V61" i="40"/>
  <c r="V64" i="40"/>
  <c r="V65" i="40"/>
  <c r="V68" i="40"/>
  <c r="V69" i="40"/>
  <c r="V62" i="40"/>
  <c r="V63" i="40"/>
  <c r="V66" i="40"/>
  <c r="V67" i="40"/>
  <c r="V59" i="40"/>
  <c r="U66" i="40"/>
  <c r="U71" i="40"/>
  <c r="U72" i="40"/>
  <c r="U73" i="40"/>
  <c r="U70" i="40"/>
  <c r="U64" i="40"/>
  <c r="W64" i="40" s="1"/>
  <c r="U60" i="40"/>
  <c r="U61" i="40"/>
  <c r="U67" i="40"/>
  <c r="W67" i="40" s="1"/>
  <c r="U59" i="40"/>
  <c r="U68" i="40"/>
  <c r="U62" i="40"/>
  <c r="W62" i="40" s="1"/>
  <c r="U65" i="40"/>
  <c r="W65" i="40" s="1"/>
  <c r="U63" i="40"/>
  <c r="U69" i="40"/>
  <c r="W69" i="40" s="1"/>
  <c r="U13" i="40"/>
  <c r="V55" i="40"/>
  <c r="V57" i="40"/>
  <c r="V53" i="40"/>
  <c r="V51" i="40"/>
  <c r="V49" i="40"/>
  <c r="V47" i="40"/>
  <c r="V41" i="40"/>
  <c r="V39" i="40"/>
  <c r="V12" i="40"/>
  <c r="V37" i="40"/>
  <c r="V30" i="40"/>
  <c r="V58" i="40"/>
  <c r="V56" i="40"/>
  <c r="V54" i="40"/>
  <c r="V52" i="40"/>
  <c r="V50" i="40"/>
  <c r="V48" i="40"/>
  <c r="V46" i="40"/>
  <c r="V44" i="40"/>
  <c r="V42" i="40"/>
  <c r="V40" i="40"/>
  <c r="V17" i="40"/>
  <c r="V43" i="40"/>
  <c r="V34" i="40"/>
  <c r="V26" i="40"/>
  <c r="V22" i="40"/>
  <c r="U12" i="40"/>
  <c r="V15" i="40"/>
  <c r="V38" i="40"/>
  <c r="V36" i="40"/>
  <c r="V32" i="40"/>
  <c r="V28" i="40"/>
  <c r="V24" i="40"/>
  <c r="V20" i="40"/>
  <c r="V35" i="40"/>
  <c r="V33" i="40"/>
  <c r="V31" i="40"/>
  <c r="V29" i="40"/>
  <c r="V27" i="40"/>
  <c r="V25" i="40"/>
  <c r="V23" i="40"/>
  <c r="V21" i="40"/>
  <c r="V18" i="40"/>
  <c r="U43" i="40"/>
  <c r="V19" i="40"/>
  <c r="V16" i="40"/>
  <c r="V13" i="40"/>
  <c r="U56" i="40"/>
  <c r="U48" i="40"/>
  <c r="W48" i="40" s="1"/>
  <c r="W60" i="40"/>
  <c r="U52" i="40"/>
  <c r="U44" i="40"/>
  <c r="W44" i="40" s="1"/>
  <c r="J16" i="41"/>
  <c r="J12" i="41"/>
  <c r="J14" i="41"/>
  <c r="K14" i="41" s="1"/>
  <c r="J17" i="41"/>
  <c r="J10" i="41"/>
  <c r="I16" i="41"/>
  <c r="I10" i="41"/>
  <c r="K10" i="41" s="1"/>
  <c r="I11" i="41"/>
  <c r="I12" i="41"/>
  <c r="I17" i="41"/>
  <c r="E107" i="40"/>
  <c r="J13" i="41"/>
  <c r="K13" i="41" s="1"/>
  <c r="J15" i="41"/>
  <c r="K15" i="41" s="1"/>
  <c r="J11" i="41"/>
  <c r="U40" i="40"/>
  <c r="W40" i="40" s="1"/>
  <c r="U36" i="40"/>
  <c r="W36" i="40" s="1"/>
  <c r="U32" i="40"/>
  <c r="W32" i="40" s="1"/>
  <c r="U28" i="40"/>
  <c r="W28" i="40" s="1"/>
  <c r="U24" i="40"/>
  <c r="W24" i="40" s="1"/>
  <c r="U20" i="40"/>
  <c r="W20" i="40" s="1"/>
  <c r="U16" i="40"/>
  <c r="U57" i="40"/>
  <c r="W57" i="40" s="1"/>
  <c r="U53" i="40"/>
  <c r="U49" i="40"/>
  <c r="W49" i="40" s="1"/>
  <c r="U45" i="40"/>
  <c r="W45" i="40" s="1"/>
  <c r="U39" i="40"/>
  <c r="W39" i="40" s="1"/>
  <c r="U35" i="40"/>
  <c r="U31" i="40"/>
  <c r="W31" i="40" s="1"/>
  <c r="U27" i="40"/>
  <c r="U23" i="40"/>
  <c r="W23" i="40" s="1"/>
  <c r="U19" i="40"/>
  <c r="U15" i="40"/>
  <c r="W53" i="40"/>
  <c r="U58" i="40"/>
  <c r="W58" i="40" s="1"/>
  <c r="U54" i="40"/>
  <c r="U50" i="40"/>
  <c r="W50" i="40" s="1"/>
  <c r="U46" i="40"/>
  <c r="U42" i="40"/>
  <c r="W42" i="40" s="1"/>
  <c r="U38" i="40"/>
  <c r="U34" i="40"/>
  <c r="W34" i="40" s="1"/>
  <c r="U30" i="40"/>
  <c r="W30" i="40" s="1"/>
  <c r="U26" i="40"/>
  <c r="W26" i="40" s="1"/>
  <c r="U22" i="40"/>
  <c r="U18" i="40"/>
  <c r="W18" i="40" s="1"/>
  <c r="U14" i="40"/>
  <c r="W14" i="40" s="1"/>
  <c r="W59" i="40"/>
  <c r="U55" i="40"/>
  <c r="W55" i="40" s="1"/>
  <c r="U51" i="40"/>
  <c r="W51" i="40" s="1"/>
  <c r="U47" i="40"/>
  <c r="W47" i="40" s="1"/>
  <c r="U41" i="40"/>
  <c r="W41" i="40" s="1"/>
  <c r="U37" i="40"/>
  <c r="U33" i="40"/>
  <c r="W33" i="40" s="1"/>
  <c r="U29" i="40"/>
  <c r="U25" i="40"/>
  <c r="W25" i="40" s="1"/>
  <c r="U21" i="40"/>
  <c r="U17" i="40"/>
  <c r="W17" i="40" s="1"/>
  <c r="W63" i="40" l="1"/>
  <c r="W61" i="40"/>
  <c r="W73" i="40"/>
  <c r="W71" i="40"/>
  <c r="W68" i="40"/>
  <c r="W70" i="40"/>
  <c r="W13" i="40"/>
  <c r="W16" i="40"/>
  <c r="W72" i="40"/>
  <c r="W66" i="40"/>
  <c r="W12" i="40"/>
  <c r="W56" i="40"/>
  <c r="W37" i="40"/>
  <c r="W22" i="40"/>
  <c r="W38" i="40"/>
  <c r="W27" i="40"/>
  <c r="W35" i="40"/>
  <c r="W52" i="40"/>
  <c r="W43" i="40"/>
  <c r="V74" i="40"/>
  <c r="W21" i="40"/>
  <c r="W29" i="40"/>
  <c r="W46" i="40"/>
  <c r="W54" i="40"/>
  <c r="W15" i="40"/>
  <c r="W19" i="40"/>
  <c r="U74" i="40"/>
  <c r="K12" i="41"/>
  <c r="K11" i="41"/>
  <c r="K16" i="41"/>
  <c r="K17" i="41"/>
  <c r="K20" i="41" l="1"/>
  <c r="K18" i="41"/>
  <c r="K19" i="41" s="1"/>
  <c r="K21" i="41" l="1"/>
  <c r="K22" i="41" s="1"/>
  <c r="K23" i="41" s="1"/>
  <c r="K24" i="41" s="1"/>
  <c r="K25" i="41" s="1"/>
  <c r="D29" i="41"/>
  <c r="E99" i="40" s="1"/>
  <c r="C4" i="28"/>
  <c r="C3" i="28"/>
  <c r="J13" i="28"/>
  <c r="J14" i="28"/>
  <c r="J15" i="28"/>
  <c r="J16" i="28"/>
  <c r="J17" i="28"/>
  <c r="J18" i="28"/>
  <c r="J19" i="28"/>
  <c r="J20" i="28"/>
  <c r="J21" i="28"/>
  <c r="J22" i="28"/>
  <c r="J23" i="28"/>
  <c r="J24" i="28"/>
  <c r="J25" i="28"/>
  <c r="J26" i="28"/>
  <c r="J27" i="28"/>
  <c r="J28" i="28"/>
  <c r="J29" i="28"/>
  <c r="J31" i="28"/>
  <c r="J32" i="28"/>
  <c r="J33" i="28"/>
  <c r="J34" i="28"/>
  <c r="J35" i="28"/>
  <c r="J12" i="28"/>
  <c r="J11" i="28"/>
  <c r="G13" i="28"/>
  <c r="G14" i="28"/>
  <c r="G15" i="28"/>
  <c r="G16" i="28"/>
  <c r="G17" i="28"/>
  <c r="G18" i="28"/>
  <c r="G19" i="28"/>
  <c r="G20" i="28"/>
  <c r="G21" i="28"/>
  <c r="G22" i="28"/>
  <c r="G23" i="28"/>
  <c r="G24" i="28"/>
  <c r="G25" i="28"/>
  <c r="G26" i="28"/>
  <c r="G27" i="28"/>
  <c r="G28" i="28"/>
  <c r="G29" i="28"/>
  <c r="G31" i="28"/>
  <c r="G32" i="28"/>
  <c r="G33" i="28"/>
  <c r="G34" i="28"/>
  <c r="G35" i="28"/>
  <c r="G12" i="28"/>
  <c r="G36" i="28" s="1"/>
  <c r="G11" i="28"/>
  <c r="J12" i="37"/>
  <c r="J13" i="37"/>
  <c r="J14" i="37"/>
  <c r="J15" i="37"/>
  <c r="J16" i="37"/>
  <c r="J17" i="37"/>
  <c r="J18" i="37"/>
  <c r="J19" i="37"/>
  <c r="J20" i="37"/>
  <c r="J21" i="37"/>
  <c r="J22" i="37"/>
  <c r="J23" i="37"/>
  <c r="J24" i="37"/>
  <c r="J25" i="37"/>
  <c r="J26" i="37"/>
  <c r="J27" i="37"/>
  <c r="J28" i="37"/>
  <c r="J29" i="37"/>
  <c r="J30" i="37"/>
  <c r="J31" i="37"/>
  <c r="J32" i="37"/>
  <c r="J33" i="37"/>
  <c r="J34" i="37"/>
  <c r="J35" i="37"/>
  <c r="J36" i="37"/>
  <c r="J37" i="37"/>
  <c r="J38" i="37"/>
  <c r="J39" i="37"/>
  <c r="J40" i="37"/>
  <c r="J41" i="37"/>
  <c r="J42" i="37"/>
  <c r="J43" i="37"/>
  <c r="J44" i="37"/>
  <c r="J45" i="37"/>
  <c r="J46" i="37"/>
  <c r="J47" i="37"/>
  <c r="J48" i="37"/>
  <c r="J49" i="37"/>
  <c r="J50" i="37"/>
  <c r="J51" i="37"/>
  <c r="J52" i="37"/>
  <c r="J53" i="37"/>
  <c r="J54" i="37"/>
  <c r="J55" i="37"/>
  <c r="J56" i="37"/>
  <c r="J57" i="37"/>
  <c r="J58" i="37"/>
  <c r="J59" i="37"/>
  <c r="J60" i="37"/>
  <c r="J61" i="37"/>
  <c r="J62" i="37"/>
  <c r="J63" i="37"/>
  <c r="J64" i="37"/>
  <c r="J65" i="37"/>
  <c r="J66" i="37"/>
  <c r="J67" i="37"/>
  <c r="J68" i="37"/>
  <c r="J69" i="37"/>
  <c r="J70" i="37"/>
  <c r="J71" i="37"/>
  <c r="J72" i="37"/>
  <c r="J73" i="37"/>
  <c r="J74" i="37"/>
  <c r="J75" i="37"/>
  <c r="J76" i="37"/>
  <c r="J77" i="37"/>
  <c r="J78" i="37"/>
  <c r="J79" i="37"/>
  <c r="J80" i="37"/>
  <c r="J81" i="37"/>
  <c r="J82" i="37"/>
  <c r="J83" i="37"/>
  <c r="J84" i="37"/>
  <c r="J85" i="37"/>
  <c r="J86" i="37"/>
  <c r="J87" i="37"/>
  <c r="J88" i="37"/>
  <c r="J89" i="37"/>
  <c r="J90" i="37"/>
  <c r="J91" i="37"/>
  <c r="J92" i="37"/>
  <c r="J93" i="37"/>
  <c r="J94" i="37"/>
  <c r="J95" i="37"/>
  <c r="J96" i="37"/>
  <c r="J97" i="37"/>
  <c r="J98" i="37"/>
  <c r="J99" i="37"/>
  <c r="J100" i="37"/>
  <c r="J101" i="37"/>
  <c r="J102" i="37"/>
  <c r="J103" i="37"/>
  <c r="J104" i="37"/>
  <c r="J105" i="37"/>
  <c r="J106" i="37"/>
  <c r="J107" i="37"/>
  <c r="J108" i="37"/>
  <c r="J109" i="37"/>
  <c r="J110" i="37"/>
  <c r="J111" i="37"/>
  <c r="J112" i="37"/>
  <c r="J113" i="37"/>
  <c r="J114" i="37"/>
  <c r="J115" i="37"/>
  <c r="J116" i="37"/>
  <c r="J117" i="37"/>
  <c r="J118" i="37"/>
  <c r="J119" i="37"/>
  <c r="J120" i="37"/>
  <c r="J121" i="37"/>
  <c r="J122" i="37"/>
  <c r="J123" i="37"/>
  <c r="J124" i="37"/>
  <c r="J125" i="37"/>
  <c r="J126" i="37"/>
  <c r="J127" i="37"/>
  <c r="J128" i="37"/>
  <c r="J129" i="37"/>
  <c r="J130" i="37"/>
  <c r="J131" i="37"/>
  <c r="J132" i="37"/>
  <c r="J133" i="37"/>
  <c r="J134" i="37"/>
  <c r="J135" i="37"/>
  <c r="J136" i="37"/>
  <c r="J137" i="37"/>
  <c r="J138" i="37"/>
  <c r="J139" i="37"/>
  <c r="J140" i="37"/>
  <c r="J141" i="37"/>
  <c r="J142" i="37"/>
  <c r="J143" i="37"/>
  <c r="J144" i="37"/>
  <c r="J145" i="37"/>
  <c r="J146" i="37"/>
  <c r="J147" i="37"/>
  <c r="J148" i="37"/>
  <c r="J149" i="37"/>
  <c r="J150" i="37"/>
  <c r="J151" i="37"/>
  <c r="J152" i="37"/>
  <c r="J153" i="37"/>
  <c r="J154" i="37"/>
  <c r="J155" i="37"/>
  <c r="J156" i="37"/>
  <c r="J157" i="37"/>
  <c r="J158" i="37"/>
  <c r="J159" i="37"/>
  <c r="J160" i="37"/>
  <c r="J161" i="37"/>
  <c r="J162" i="37"/>
  <c r="J163" i="37"/>
  <c r="J164" i="37"/>
  <c r="J165" i="37"/>
  <c r="J166" i="37"/>
  <c r="J167" i="37"/>
  <c r="J168" i="37"/>
  <c r="J169" i="37"/>
  <c r="J170" i="37"/>
  <c r="J171" i="37"/>
  <c r="J172" i="37"/>
  <c r="J173" i="37"/>
  <c r="J174" i="37"/>
  <c r="J175" i="37"/>
  <c r="J176" i="37"/>
  <c r="J177" i="37"/>
  <c r="J178" i="37"/>
  <c r="J179" i="37"/>
  <c r="J180" i="37"/>
  <c r="J181" i="37"/>
  <c r="J182" i="37"/>
  <c r="J183" i="37"/>
  <c r="J184" i="37"/>
  <c r="J185" i="37"/>
  <c r="J186" i="37"/>
  <c r="J187" i="37"/>
  <c r="J188" i="37"/>
  <c r="J189" i="37"/>
  <c r="J190" i="37"/>
  <c r="J191" i="37"/>
  <c r="J192" i="37"/>
  <c r="J193" i="37"/>
  <c r="J194" i="37"/>
  <c r="J195" i="37"/>
  <c r="J196" i="37"/>
  <c r="J197" i="37"/>
  <c r="J198" i="37"/>
  <c r="J199" i="37"/>
  <c r="J200" i="37"/>
  <c r="J201" i="37"/>
  <c r="J202" i="37"/>
  <c r="J203" i="37"/>
  <c r="J204" i="37"/>
  <c r="J205" i="37"/>
  <c r="J206" i="37"/>
  <c r="J207" i="37"/>
  <c r="J208" i="37"/>
  <c r="J209" i="37"/>
  <c r="J210" i="37"/>
  <c r="J211" i="37"/>
  <c r="J212" i="37"/>
  <c r="J213" i="37"/>
  <c r="J214" i="37"/>
  <c r="J215" i="37"/>
  <c r="J216" i="37"/>
  <c r="J217" i="37"/>
  <c r="J218" i="37"/>
  <c r="J219" i="37"/>
  <c r="J220" i="37"/>
  <c r="J221" i="37"/>
  <c r="J222" i="37"/>
  <c r="J223" i="37"/>
  <c r="J224" i="37"/>
  <c r="J225" i="37"/>
  <c r="J226" i="37"/>
  <c r="J227" i="37"/>
  <c r="J228" i="37"/>
  <c r="J229" i="37"/>
  <c r="J230" i="37"/>
  <c r="J231" i="37"/>
  <c r="J232" i="37"/>
  <c r="J233" i="37"/>
  <c r="J234" i="37"/>
  <c r="J235" i="37"/>
  <c r="J236" i="37"/>
  <c r="J237" i="37"/>
  <c r="J238" i="37"/>
  <c r="J239" i="37"/>
  <c r="J240" i="37"/>
  <c r="J241" i="37"/>
  <c r="J242" i="37"/>
  <c r="J243" i="37"/>
  <c r="J244" i="37"/>
  <c r="J245" i="37"/>
  <c r="J246" i="37"/>
  <c r="J247" i="37"/>
  <c r="J248" i="37"/>
  <c r="J249" i="37"/>
  <c r="J250" i="37"/>
  <c r="J251" i="37"/>
  <c r="J252" i="37"/>
  <c r="J253" i="37"/>
  <c r="J254" i="37"/>
  <c r="J255" i="37"/>
  <c r="J256" i="37"/>
  <c r="J257" i="37"/>
  <c r="J258" i="37"/>
  <c r="J259" i="37"/>
  <c r="J260" i="37"/>
  <c r="J261" i="37"/>
  <c r="J262" i="37"/>
  <c r="J263" i="37"/>
  <c r="J264" i="37"/>
  <c r="J265" i="37"/>
  <c r="J266" i="37"/>
  <c r="J267" i="37"/>
  <c r="J268" i="37"/>
  <c r="J269" i="37"/>
  <c r="J270" i="37"/>
  <c r="J271" i="37"/>
  <c r="J272" i="37"/>
  <c r="J273" i="37"/>
  <c r="J274" i="37"/>
  <c r="J275" i="37"/>
  <c r="J276" i="37"/>
  <c r="J277" i="37"/>
  <c r="J278" i="37"/>
  <c r="J279" i="37"/>
  <c r="J280" i="37"/>
  <c r="J281" i="37"/>
  <c r="J282" i="37"/>
  <c r="J283" i="37"/>
  <c r="J284" i="37"/>
  <c r="J285" i="37"/>
  <c r="J286" i="37"/>
  <c r="J287" i="37"/>
  <c r="J288" i="37"/>
  <c r="J289" i="37"/>
  <c r="J290" i="37"/>
  <c r="J291" i="37"/>
  <c r="J292" i="37"/>
  <c r="J293" i="37"/>
  <c r="J294" i="37"/>
  <c r="J295" i="37"/>
  <c r="J296" i="37"/>
  <c r="J297" i="37"/>
  <c r="J298" i="37"/>
  <c r="J299" i="37"/>
  <c r="J300" i="37"/>
  <c r="J301" i="37"/>
  <c r="J302" i="37"/>
  <c r="J303" i="37"/>
  <c r="J304" i="37"/>
  <c r="J305" i="37"/>
  <c r="J306" i="37"/>
  <c r="J307" i="37"/>
  <c r="J308" i="37"/>
  <c r="J309" i="37"/>
  <c r="J310" i="37"/>
  <c r="J311" i="37"/>
  <c r="J312" i="37"/>
  <c r="J313" i="37"/>
  <c r="J314" i="37"/>
  <c r="J315" i="37"/>
  <c r="J316" i="37"/>
  <c r="J317" i="37"/>
  <c r="J318" i="37"/>
  <c r="J319" i="37"/>
  <c r="J320" i="37"/>
  <c r="J321" i="37"/>
  <c r="J322" i="37"/>
  <c r="J323" i="37"/>
  <c r="J324" i="37"/>
  <c r="J325" i="37"/>
  <c r="J326" i="37"/>
  <c r="J327" i="37"/>
  <c r="J328" i="37"/>
  <c r="J329" i="37"/>
  <c r="J330" i="37"/>
  <c r="J331" i="37"/>
  <c r="J332" i="37"/>
  <c r="J333" i="37"/>
  <c r="J334" i="37"/>
  <c r="J335" i="37"/>
  <c r="J336" i="37"/>
  <c r="J337" i="37"/>
  <c r="J338" i="37"/>
  <c r="J339" i="37"/>
  <c r="J340" i="37"/>
  <c r="J341" i="37"/>
  <c r="J342" i="37"/>
  <c r="J343" i="37"/>
  <c r="J344" i="37"/>
  <c r="J345" i="37"/>
  <c r="J346" i="37"/>
  <c r="J347" i="37"/>
  <c r="J348" i="37"/>
  <c r="J349" i="37"/>
  <c r="J350" i="37"/>
  <c r="J351" i="37"/>
  <c r="J352" i="37"/>
  <c r="J353" i="37"/>
  <c r="J354" i="37"/>
  <c r="J355" i="37"/>
  <c r="J356" i="37"/>
  <c r="J357" i="37"/>
  <c r="J358" i="37"/>
  <c r="J359" i="37"/>
  <c r="J360" i="37"/>
  <c r="J361" i="37"/>
  <c r="J362" i="37"/>
  <c r="J363" i="37"/>
  <c r="J364" i="37"/>
  <c r="J365" i="37"/>
  <c r="J366" i="37"/>
  <c r="J367" i="37"/>
  <c r="J368" i="37"/>
  <c r="J369" i="37"/>
  <c r="J370" i="37"/>
  <c r="J371" i="37"/>
  <c r="J372" i="37"/>
  <c r="J373" i="37"/>
  <c r="J374" i="37"/>
  <c r="J375" i="37"/>
  <c r="J376" i="37"/>
  <c r="J377" i="37"/>
  <c r="J378" i="37"/>
  <c r="J379" i="37"/>
  <c r="J380" i="37"/>
  <c r="J381" i="37"/>
  <c r="J382" i="37"/>
  <c r="J383" i="37"/>
  <c r="J384" i="37"/>
  <c r="J385" i="37"/>
  <c r="J386" i="37"/>
  <c r="J387" i="37"/>
  <c r="J388" i="37"/>
  <c r="J389" i="37"/>
  <c r="J390" i="37"/>
  <c r="J391" i="37"/>
  <c r="J392" i="37"/>
  <c r="J393" i="37"/>
  <c r="J394" i="37"/>
  <c r="J395" i="37"/>
  <c r="J396" i="37"/>
  <c r="J397" i="37"/>
  <c r="J398" i="37"/>
  <c r="J399" i="37"/>
  <c r="J400" i="37"/>
  <c r="J401" i="37"/>
  <c r="J402" i="37"/>
  <c r="J403" i="37"/>
  <c r="J404" i="37"/>
  <c r="J405" i="37"/>
  <c r="J406" i="37"/>
  <c r="J407" i="37"/>
  <c r="J408" i="37"/>
  <c r="J409" i="37"/>
  <c r="J410" i="37"/>
  <c r="J411" i="37"/>
  <c r="J412" i="37"/>
  <c r="J413" i="37"/>
  <c r="J414" i="37"/>
  <c r="J415" i="37"/>
  <c r="J416" i="37"/>
  <c r="J417" i="37"/>
  <c r="J418" i="37"/>
  <c r="J419" i="37"/>
  <c r="J420" i="37"/>
  <c r="J421" i="37"/>
  <c r="J422" i="37"/>
  <c r="J423" i="37"/>
  <c r="J424" i="37"/>
  <c r="J425" i="37"/>
  <c r="J426" i="37"/>
  <c r="J427" i="37"/>
  <c r="J428" i="37"/>
  <c r="J429" i="37"/>
  <c r="J430" i="37"/>
  <c r="J431" i="37"/>
  <c r="J432" i="37"/>
  <c r="J433" i="37"/>
  <c r="J434" i="37"/>
  <c r="J435" i="37"/>
  <c r="J436" i="37"/>
  <c r="J437" i="37"/>
  <c r="J438" i="37"/>
  <c r="J439" i="37"/>
  <c r="J440" i="37"/>
  <c r="J441" i="37"/>
  <c r="J442" i="37"/>
  <c r="J443" i="37"/>
  <c r="J444" i="37"/>
  <c r="J445" i="37"/>
  <c r="J446" i="37"/>
  <c r="J447" i="37"/>
  <c r="J448" i="37"/>
  <c r="J449" i="37"/>
  <c r="J10" i="37"/>
  <c r="J11" i="37"/>
  <c r="G12" i="37"/>
  <c r="G13" i="37"/>
  <c r="G14" i="37"/>
  <c r="G15" i="37"/>
  <c r="G16" i="37"/>
  <c r="G17" i="37"/>
  <c r="G18" i="37"/>
  <c r="G19" i="37"/>
  <c r="G20" i="37"/>
  <c r="G21" i="37"/>
  <c r="G22" i="37"/>
  <c r="G23" i="37"/>
  <c r="G24" i="37"/>
  <c r="G25" i="37"/>
  <c r="G26" i="37"/>
  <c r="G27" i="37"/>
  <c r="G28" i="37"/>
  <c r="G29" i="37"/>
  <c r="G30" i="37"/>
  <c r="G31" i="37"/>
  <c r="G32" i="37"/>
  <c r="G33" i="37"/>
  <c r="G34" i="37"/>
  <c r="G35" i="37"/>
  <c r="G36" i="37"/>
  <c r="G37" i="37"/>
  <c r="G38" i="37"/>
  <c r="G39" i="37"/>
  <c r="G40" i="37"/>
  <c r="G41" i="37"/>
  <c r="G42" i="37"/>
  <c r="G43" i="37"/>
  <c r="G44" i="37"/>
  <c r="G45" i="37"/>
  <c r="G46" i="37"/>
  <c r="G47" i="37"/>
  <c r="G48" i="37"/>
  <c r="G49" i="37"/>
  <c r="G50" i="37"/>
  <c r="G51" i="37"/>
  <c r="G52" i="37"/>
  <c r="G53" i="37"/>
  <c r="G54" i="37"/>
  <c r="G55" i="37"/>
  <c r="G56" i="37"/>
  <c r="G57" i="37"/>
  <c r="G58" i="37"/>
  <c r="G59" i="37"/>
  <c r="G60" i="37"/>
  <c r="G61" i="37"/>
  <c r="G62" i="37"/>
  <c r="G63" i="37"/>
  <c r="G64" i="37"/>
  <c r="G65" i="37"/>
  <c r="G66" i="37"/>
  <c r="G67" i="37"/>
  <c r="G68" i="37"/>
  <c r="G69" i="37"/>
  <c r="G70" i="37"/>
  <c r="G71" i="37"/>
  <c r="G72" i="37"/>
  <c r="G73" i="37"/>
  <c r="G74" i="37"/>
  <c r="G75" i="37"/>
  <c r="G76" i="37"/>
  <c r="G77" i="37"/>
  <c r="G78" i="37"/>
  <c r="G79" i="37"/>
  <c r="G80" i="37"/>
  <c r="G81" i="37"/>
  <c r="G82" i="37"/>
  <c r="G83" i="37"/>
  <c r="G84" i="37"/>
  <c r="G85" i="37"/>
  <c r="G86" i="37"/>
  <c r="G87" i="37"/>
  <c r="G88" i="37"/>
  <c r="G89" i="37"/>
  <c r="G90" i="37"/>
  <c r="G91" i="37"/>
  <c r="G92" i="37"/>
  <c r="G93" i="37"/>
  <c r="G94" i="37"/>
  <c r="G95" i="37"/>
  <c r="G96" i="37"/>
  <c r="G97" i="37"/>
  <c r="G98" i="37"/>
  <c r="G99" i="37"/>
  <c r="G100" i="37"/>
  <c r="G101" i="37"/>
  <c r="G102" i="37"/>
  <c r="G103" i="37"/>
  <c r="G104" i="37"/>
  <c r="G105" i="37"/>
  <c r="G106" i="37"/>
  <c r="G107" i="37"/>
  <c r="G108" i="37"/>
  <c r="G109" i="37"/>
  <c r="G110" i="37"/>
  <c r="G111" i="37"/>
  <c r="G112" i="37"/>
  <c r="G113" i="37"/>
  <c r="G114" i="37"/>
  <c r="G115" i="37"/>
  <c r="G116" i="37"/>
  <c r="G117" i="37"/>
  <c r="G118" i="37"/>
  <c r="G119" i="37"/>
  <c r="G120" i="37"/>
  <c r="G121" i="37"/>
  <c r="G122" i="37"/>
  <c r="G123" i="37"/>
  <c r="G124" i="37"/>
  <c r="G125" i="37"/>
  <c r="G126" i="37"/>
  <c r="G127" i="37"/>
  <c r="G128" i="37"/>
  <c r="G129" i="37"/>
  <c r="G130" i="37"/>
  <c r="G131" i="37"/>
  <c r="G132" i="37"/>
  <c r="G133" i="37"/>
  <c r="G134" i="37"/>
  <c r="G135" i="37"/>
  <c r="G136" i="37"/>
  <c r="G137" i="37"/>
  <c r="G138" i="37"/>
  <c r="G139" i="37"/>
  <c r="G140" i="37"/>
  <c r="G141" i="37"/>
  <c r="G142" i="37"/>
  <c r="G143" i="37"/>
  <c r="G144" i="37"/>
  <c r="G145" i="37"/>
  <c r="G146" i="37"/>
  <c r="G147" i="37"/>
  <c r="G148" i="37"/>
  <c r="G149" i="37"/>
  <c r="G150" i="37"/>
  <c r="G151" i="37"/>
  <c r="G152" i="37"/>
  <c r="G153" i="37"/>
  <c r="G154" i="37"/>
  <c r="G155" i="37"/>
  <c r="G156" i="37"/>
  <c r="G157" i="37"/>
  <c r="G158" i="37"/>
  <c r="G159" i="37"/>
  <c r="G160" i="37"/>
  <c r="G161" i="37"/>
  <c r="G162" i="37"/>
  <c r="G163" i="37"/>
  <c r="G164" i="37"/>
  <c r="G165" i="37"/>
  <c r="G166" i="37"/>
  <c r="G167" i="37"/>
  <c r="G168" i="37"/>
  <c r="G169" i="37"/>
  <c r="G170" i="37"/>
  <c r="G171" i="37"/>
  <c r="G172" i="37"/>
  <c r="G173" i="37"/>
  <c r="G174" i="37"/>
  <c r="G175" i="37"/>
  <c r="G176" i="37"/>
  <c r="G177" i="37"/>
  <c r="G178" i="37"/>
  <c r="G179" i="37"/>
  <c r="G180" i="37"/>
  <c r="G181" i="37"/>
  <c r="G182" i="37"/>
  <c r="G183" i="37"/>
  <c r="G184" i="37"/>
  <c r="G185" i="37"/>
  <c r="G186" i="37"/>
  <c r="G187" i="37"/>
  <c r="G188" i="37"/>
  <c r="G189" i="37"/>
  <c r="G190" i="37"/>
  <c r="G191" i="37"/>
  <c r="G192" i="37"/>
  <c r="G193" i="37"/>
  <c r="G194" i="37"/>
  <c r="G195" i="37"/>
  <c r="G196" i="37"/>
  <c r="G197" i="37"/>
  <c r="G198" i="37"/>
  <c r="G199" i="37"/>
  <c r="G200" i="37"/>
  <c r="G201" i="37"/>
  <c r="G202" i="37"/>
  <c r="G203" i="37"/>
  <c r="G204" i="37"/>
  <c r="G205" i="37"/>
  <c r="G206" i="37"/>
  <c r="G207" i="37"/>
  <c r="G208" i="37"/>
  <c r="G209" i="37"/>
  <c r="G210" i="37"/>
  <c r="G211" i="37"/>
  <c r="G212" i="37"/>
  <c r="G213" i="37"/>
  <c r="G214" i="37"/>
  <c r="G215" i="37"/>
  <c r="G216" i="37"/>
  <c r="G217" i="37"/>
  <c r="G218" i="37"/>
  <c r="G219" i="37"/>
  <c r="G220" i="37"/>
  <c r="G221" i="37"/>
  <c r="G222" i="37"/>
  <c r="G223" i="37"/>
  <c r="G224" i="37"/>
  <c r="G225" i="37"/>
  <c r="G226" i="37"/>
  <c r="G227" i="37"/>
  <c r="G228" i="37"/>
  <c r="G229" i="37"/>
  <c r="G230" i="37"/>
  <c r="G231" i="37"/>
  <c r="G232" i="37"/>
  <c r="G233" i="37"/>
  <c r="G234" i="37"/>
  <c r="G235" i="37"/>
  <c r="G236" i="37"/>
  <c r="G237" i="37"/>
  <c r="G238" i="37"/>
  <c r="G239" i="37"/>
  <c r="G240" i="37"/>
  <c r="G241" i="37"/>
  <c r="G242" i="37"/>
  <c r="G243" i="37"/>
  <c r="G244" i="37"/>
  <c r="G245" i="37"/>
  <c r="G246" i="37"/>
  <c r="G247" i="37"/>
  <c r="G248" i="37"/>
  <c r="G249" i="37"/>
  <c r="G250" i="37"/>
  <c r="G251" i="37"/>
  <c r="G252" i="37"/>
  <c r="G253" i="37"/>
  <c r="G254" i="37"/>
  <c r="G255" i="37"/>
  <c r="G256" i="37"/>
  <c r="G257" i="37"/>
  <c r="G258" i="37"/>
  <c r="G259" i="37"/>
  <c r="G260" i="37"/>
  <c r="G261" i="37"/>
  <c r="G262" i="37"/>
  <c r="G263" i="37"/>
  <c r="G264" i="37"/>
  <c r="G265" i="37"/>
  <c r="G266" i="37"/>
  <c r="G267" i="37"/>
  <c r="G268" i="37"/>
  <c r="G269" i="37"/>
  <c r="G270" i="37"/>
  <c r="G271" i="37"/>
  <c r="G272" i="37"/>
  <c r="G273" i="37"/>
  <c r="G274" i="37"/>
  <c r="G275" i="37"/>
  <c r="G276" i="37"/>
  <c r="G277" i="37"/>
  <c r="G278" i="37"/>
  <c r="G279" i="37"/>
  <c r="G280" i="37"/>
  <c r="G281" i="37"/>
  <c r="G282" i="37"/>
  <c r="G283" i="37"/>
  <c r="G284" i="37"/>
  <c r="G285" i="37"/>
  <c r="G286" i="37"/>
  <c r="G287" i="37"/>
  <c r="G288" i="37"/>
  <c r="G289" i="37"/>
  <c r="G290" i="37"/>
  <c r="G291" i="37"/>
  <c r="G292" i="37"/>
  <c r="G293" i="37"/>
  <c r="G294" i="37"/>
  <c r="G295" i="37"/>
  <c r="G296" i="37"/>
  <c r="G297" i="37"/>
  <c r="G298" i="37"/>
  <c r="G299" i="37"/>
  <c r="G300" i="37"/>
  <c r="G301" i="37"/>
  <c r="G302" i="37"/>
  <c r="G303" i="37"/>
  <c r="G304" i="37"/>
  <c r="G305" i="37"/>
  <c r="G306" i="37"/>
  <c r="G307" i="37"/>
  <c r="G308" i="37"/>
  <c r="G309" i="37"/>
  <c r="G310" i="37"/>
  <c r="G311" i="37"/>
  <c r="G312" i="37"/>
  <c r="G313" i="37"/>
  <c r="G314" i="37"/>
  <c r="G315" i="37"/>
  <c r="G316" i="37"/>
  <c r="G317" i="37"/>
  <c r="G318" i="37"/>
  <c r="G319" i="37"/>
  <c r="G320" i="37"/>
  <c r="G321" i="37"/>
  <c r="G322" i="37"/>
  <c r="G323" i="37"/>
  <c r="G324" i="37"/>
  <c r="G325" i="37"/>
  <c r="G326" i="37"/>
  <c r="G327" i="37"/>
  <c r="G328" i="37"/>
  <c r="G329" i="37"/>
  <c r="G330" i="37"/>
  <c r="G331" i="37"/>
  <c r="G332" i="37"/>
  <c r="G333" i="37"/>
  <c r="G334" i="37"/>
  <c r="G335" i="37"/>
  <c r="G336" i="37"/>
  <c r="G337" i="37"/>
  <c r="G338" i="37"/>
  <c r="G339" i="37"/>
  <c r="G340" i="37"/>
  <c r="G341" i="37"/>
  <c r="G342" i="37"/>
  <c r="G343" i="37"/>
  <c r="G344" i="37"/>
  <c r="G345" i="37"/>
  <c r="G346" i="37"/>
  <c r="G347" i="37"/>
  <c r="G348" i="37"/>
  <c r="G349" i="37"/>
  <c r="G350" i="37"/>
  <c r="G351" i="37"/>
  <c r="G352" i="37"/>
  <c r="G353" i="37"/>
  <c r="G354" i="37"/>
  <c r="G355" i="37"/>
  <c r="G356" i="37"/>
  <c r="G357" i="37"/>
  <c r="G358" i="37"/>
  <c r="G359" i="37"/>
  <c r="G360" i="37"/>
  <c r="G361" i="37"/>
  <c r="G362" i="37"/>
  <c r="G363" i="37"/>
  <c r="G364" i="37"/>
  <c r="G365" i="37"/>
  <c r="G366" i="37"/>
  <c r="G367" i="37"/>
  <c r="G368" i="37"/>
  <c r="G369" i="37"/>
  <c r="G370" i="37"/>
  <c r="G371" i="37"/>
  <c r="G372" i="37"/>
  <c r="G373" i="37"/>
  <c r="G374" i="37"/>
  <c r="G375" i="37"/>
  <c r="G376" i="37"/>
  <c r="G377" i="37"/>
  <c r="G378" i="37"/>
  <c r="G379" i="37"/>
  <c r="G380" i="37"/>
  <c r="G381" i="37"/>
  <c r="G382" i="37"/>
  <c r="G383" i="37"/>
  <c r="G384" i="37"/>
  <c r="G385" i="37"/>
  <c r="G386" i="37"/>
  <c r="G387" i="37"/>
  <c r="G388" i="37"/>
  <c r="G389" i="37"/>
  <c r="G390" i="37"/>
  <c r="G391" i="37"/>
  <c r="G392" i="37"/>
  <c r="G393" i="37"/>
  <c r="G394" i="37"/>
  <c r="G395" i="37"/>
  <c r="G396" i="37"/>
  <c r="G397" i="37"/>
  <c r="G398" i="37"/>
  <c r="G399" i="37"/>
  <c r="G400" i="37"/>
  <c r="G401" i="37"/>
  <c r="G402" i="37"/>
  <c r="G403" i="37"/>
  <c r="G404" i="37"/>
  <c r="G405" i="37"/>
  <c r="G406" i="37"/>
  <c r="G407" i="37"/>
  <c r="G408" i="37"/>
  <c r="G409" i="37"/>
  <c r="G410" i="37"/>
  <c r="G411" i="37"/>
  <c r="G412" i="37"/>
  <c r="G413" i="37"/>
  <c r="G414" i="37"/>
  <c r="G415" i="37"/>
  <c r="G416" i="37"/>
  <c r="G417" i="37"/>
  <c r="G418" i="37"/>
  <c r="G419" i="37"/>
  <c r="G420" i="37"/>
  <c r="G421" i="37"/>
  <c r="G422" i="37"/>
  <c r="G423" i="37"/>
  <c r="G424" i="37"/>
  <c r="G425" i="37"/>
  <c r="G426" i="37"/>
  <c r="G427" i="37"/>
  <c r="G428" i="37"/>
  <c r="G429" i="37"/>
  <c r="G430" i="37"/>
  <c r="G431" i="37"/>
  <c r="G432" i="37"/>
  <c r="G433" i="37"/>
  <c r="G434" i="37"/>
  <c r="G435" i="37"/>
  <c r="G436" i="37"/>
  <c r="G437" i="37"/>
  <c r="G438" i="37"/>
  <c r="G439" i="37"/>
  <c r="G440" i="37"/>
  <c r="G441" i="37"/>
  <c r="G442" i="37"/>
  <c r="G443" i="37"/>
  <c r="G444" i="37"/>
  <c r="G445" i="37"/>
  <c r="G446" i="37"/>
  <c r="G447" i="37"/>
  <c r="G448" i="37"/>
  <c r="G449" i="37"/>
  <c r="G11" i="37"/>
  <c r="G10" i="37"/>
  <c r="J36" i="28" l="1"/>
  <c r="J450" i="37"/>
  <c r="G450" i="37"/>
  <c r="E451" i="37" l="1"/>
  <c r="W76" i="40" l="1"/>
  <c r="W77" i="40" s="1"/>
  <c r="W80" i="40" l="1"/>
  <c r="W79" i="40"/>
  <c r="W78" i="40" l="1"/>
  <c r="W85" i="40" s="1"/>
  <c r="W86" i="40" l="1"/>
  <c r="W87" i="40" s="1"/>
  <c r="W88" i="40" s="1"/>
  <c r="W89" i="40" s="1"/>
  <c r="E37" i="28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<sst xmlns="http://schemas.openxmlformats.org/spreadsheetml/2006/main" count="1899" uniqueCount="1115">
  <si>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</si>
  <si>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</si>
  <si>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</si>
  <si>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</si>
  <si>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</si>
  <si>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</si>
  <si>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</si>
  <si>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</si>
  <si>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</si>
  <si>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</si>
  <si>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</si>
  <si>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</si>
  <si>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</si>
  <si>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</si>
  <si>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</si>
  <si>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</si>
  <si>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</si>
  <si>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</si>
  <si>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</si>
  <si>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</si>
  <si>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</si>
  <si>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</si>
  <si>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</si>
  <si>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</si>
  <si>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</si>
  <si>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</si>
  <si>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</si>
  <si>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</si>
  <si>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</si>
  <si>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</si>
  <si>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</si>
  <si>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</si>
  <si>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</si>
  <si>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</si>
  <si>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</si>
  <si>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</si>
  <si>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</si>
  <si>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</si>
  <si>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</si>
  <si>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</si>
  <si>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</si>
  <si>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</si>
  <si>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</si>
  <si>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</si>
  <si>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</si>
  <si>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</si>
  <si>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101-1513</t>
  </si>
  <si>
    <t>101-1602</t>
  </si>
  <si>
    <t>101-2278</t>
  </si>
  <si>
    <t>101-2467</t>
  </si>
  <si>
    <t>м2</t>
  </si>
  <si>
    <t>113-0021</t>
  </si>
  <si>
    <t>113-0077</t>
  </si>
  <si>
    <t>113-0246</t>
  </si>
  <si>
    <t>шт</t>
  </si>
  <si>
    <t>м</t>
  </si>
  <si>
    <t>шт.</t>
  </si>
  <si>
    <t>Итого:</t>
  </si>
  <si>
    <t>Общая стоимость материалов</t>
  </si>
  <si>
    <t>101-0388</t>
  </si>
  <si>
    <t>101-0782</t>
  </si>
  <si>
    <t>101-1019</t>
  </si>
  <si>
    <t>101-1515</t>
  </si>
  <si>
    <t>101-1519</t>
  </si>
  <si>
    <t>101-1529</t>
  </si>
  <si>
    <t>101-1537</t>
  </si>
  <si>
    <t>101-1714</t>
  </si>
  <si>
    <t>Болты с гайками и шайбами строительные</t>
  </si>
  <si>
    <t>102-0008</t>
  </si>
  <si>
    <t>102-0023</t>
  </si>
  <si>
    <t>201-0774</t>
  </si>
  <si>
    <t>508-0097</t>
  </si>
  <si>
    <t>10 м</t>
  </si>
  <si>
    <t>Прайс-лист</t>
  </si>
  <si>
    <t>101-0806</t>
  </si>
  <si>
    <t>101-1698</t>
  </si>
  <si>
    <t>509-2160</t>
  </si>
  <si>
    <t>Прокладки паронитовые</t>
  </si>
  <si>
    <t>113-0079</t>
  </si>
  <si>
    <t>Приложение №3 к форме 8.1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</si>
  <si>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</si>
  <si>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</si>
  <si>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</si>
  <si>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</si>
  <si>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Составление тех.отчета</t>
  </si>
  <si>
    <t>Наименование</t>
  </si>
  <si>
    <t>всего</t>
  </si>
  <si>
    <t>Форма 8.1</t>
  </si>
  <si>
    <t/>
  </si>
  <si>
    <t>101-9511</t>
  </si>
  <si>
    <t>Электроды с основным покрытием класса Э42А диаметром 2,5 мм</t>
  </si>
  <si>
    <t>101-9580</t>
  </si>
  <si>
    <t>102-0033</t>
  </si>
  <si>
    <t>201-0756</t>
  </si>
  <si>
    <t>537-0221</t>
  </si>
  <si>
    <t>542-0042</t>
  </si>
  <si>
    <t>548-0005</t>
  </si>
  <si>
    <t>Грунтовка ГТ-752</t>
  </si>
  <si>
    <t>548-0007</t>
  </si>
  <si>
    <t>548-0009</t>
  </si>
  <si>
    <t xml:space="preserve">               Оборудование</t>
  </si>
  <si>
    <t>Общая стоимость оборудования</t>
  </si>
  <si>
    <t>Наименование оборудования</t>
  </si>
  <si>
    <t>Электроды диаметром: 4 мм Э46</t>
  </si>
  <si>
    <t>Электроды диаметром: 6 мм Э42</t>
  </si>
  <si>
    <t>Электроды диаметром: 8 мм Э42</t>
  </si>
  <si>
    <t>Знаки опознавательные металлические;шт.</t>
  </si>
  <si>
    <t>Пиломатериалы хвойных пород. Брусья обрезные длиной 4-6.5 м, шириной 75-150 мм, толщиной 150 мм и более III сорта</t>
  </si>
  <si>
    <t>Канат двойной свивки типа ТЛК-О без покрытия из проволок марки В, маркировочная группа 1770 н/мм2, диаметром 33 мм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</si>
  <si>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</si>
  <si>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</si>
  <si>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Швеллеры № 40 из стали марки: Ст0</t>
  </si>
  <si>
    <t>Растворитель марки: Р-4</t>
  </si>
  <si>
    <t>Бруски обрезные хвойных пород длиной: 4-6,5 м, шириной 75-150 мм, толщиной 40-75 мм, I сорта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</si>
  <si>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</si>
  <si>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</si>
  <si>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</si>
  <si>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</si>
  <si>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</si>
  <si>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</si>
  <si>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</si>
  <si>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</si>
  <si>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</si>
  <si>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</si>
  <si>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</si>
  <si>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</si>
  <si>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</si>
  <si>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</si>
  <si>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</si>
  <si>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</si>
  <si>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</si>
  <si>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</si>
  <si>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</si>
  <si>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</si>
  <si>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</si>
  <si>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</si>
  <si>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</si>
  <si>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</si>
  <si>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</si>
  <si>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 xml:space="preserve">ВСЕГО 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</si>
  <si>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</si>
  <si>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</si>
  <si>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</si>
  <si>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</si>
  <si>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>101-0540</t>
  </si>
  <si>
    <t>101-0612</t>
  </si>
  <si>
    <t>Лента стальная упаковочная, мягкая, нормальной точности 0,7х20-50 мм</t>
  </si>
  <si>
    <t>Мастика клеящая морозостойкая битумно-масляная МБ-50</t>
  </si>
  <si>
    <t>Проволока сварочная легированная диаметром: 2 мм</t>
  </si>
  <si>
    <t>Электроды диаметром: 4 мм Э55</t>
  </si>
  <si>
    <t>Углекислый газ</t>
  </si>
  <si>
    <t>1000 м2</t>
  </si>
  <si>
    <t>101-0797</t>
  </si>
  <si>
    <t>101-1703</t>
  </si>
  <si>
    <t>101-1757</t>
  </si>
  <si>
    <t>101-1794</t>
  </si>
  <si>
    <t>101-1805</t>
  </si>
  <si>
    <t>101-1977</t>
  </si>
  <si>
    <t>101-9738</t>
  </si>
  <si>
    <t>408-0122</t>
  </si>
  <si>
    <t>Уайт-спирит...</t>
  </si>
  <si>
    <t>Прокладки резиновые (пластина техническая прессованная)</t>
  </si>
  <si>
    <t>Бризол</t>
  </si>
  <si>
    <t>Гвозди строительные</t>
  </si>
  <si>
    <t>Праймер эпоксидный</t>
  </si>
  <si>
    <t>101-0069</t>
  </si>
  <si>
    <t>101-0072</t>
  </si>
  <si>
    <t>101-0073</t>
  </si>
  <si>
    <t>101-0322</t>
  </si>
  <si>
    <t>101-0594</t>
  </si>
  <si>
    <t>101-0627</t>
  </si>
  <si>
    <t>101-0813</t>
  </si>
  <si>
    <t>101-1522</t>
  </si>
  <si>
    <t>101-1994</t>
  </si>
  <si>
    <t>102-0061</t>
  </si>
  <si>
    <t>103-0219</t>
  </si>
  <si>
    <t>103-0537</t>
  </si>
  <si>
    <t>548-0024</t>
  </si>
  <si>
    <t>548-0037</t>
  </si>
  <si>
    <t>548-9111</t>
  </si>
  <si>
    <t>ТСЦ-507-2224</t>
  </si>
  <si>
    <t>Бензин авиационный Б-70</t>
  </si>
  <si>
    <t>Битумы нефтяные строительные изоляционные БНИ-IV-3, БНИ-IV, БНИ-V</t>
  </si>
  <si>
    <t>Битумы нефтяные строительные марки: БН-90/10</t>
  </si>
  <si>
    <t>Керосин для технических целей марок КТ-1, КТ-2</t>
  </si>
  <si>
    <t>Мастика битумная кровельная горячая</t>
  </si>
  <si>
    <t>Олифа комбинированная, марки: К-2</t>
  </si>
  <si>
    <t>Проволока стальная низкоуглеродистая разного назначения оцинкованная диаметром: 3,0 мм</t>
  </si>
  <si>
    <t>Ацетилен газообразный технический</t>
  </si>
  <si>
    <t>Краски маркировочные МКЭ-4</t>
  </si>
  <si>
    <t>Пропан-бутан, смесь техническая</t>
  </si>
  <si>
    <t>Доски обрезные хвойных пород длиной: 4-6,5 м, шириной 75-150 мм, толщиной 44 мм и более, III сорта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</si>
  <si>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426 мм толщина стенки 8 мм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</si>
  <si>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</si>
  <si>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Лак БТ-577</t>
  </si>
  <si>
    <t>Манжета предохраняющая для заделки концов кожуха трубопроводов Ду 200 мм</t>
  </si>
  <si>
    <t>Кольца центрирующие для труб Ду 200 мм</t>
  </si>
  <si>
    <t>Манжета термоусадочная для изоляции трубопровода из труб с заводской изоляцией Ду 200 мм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</si>
  <si>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</si>
  <si>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</si>
  <si>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</si>
  <si>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</si>
  <si>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</si>
  <si>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</si>
  <si>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</si>
  <si>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</si>
  <si>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</si>
  <si>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</si>
  <si>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</si>
  <si>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</si>
  <si>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</si>
  <si>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</si>
  <si>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</si>
  <si>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</si>
  <si>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</si>
  <si>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Итого щебень</t>
  </si>
  <si>
    <t>Итого лесоматериалы</t>
  </si>
  <si>
    <t>Автомобиль бортовой</t>
  </si>
  <si>
    <t>Прочие материалы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</si>
  <si>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</si>
  <si>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</si>
  <si>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</si>
  <si>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</si>
  <si>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</si>
  <si>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Наименование подрядной организации </t>
  </si>
  <si>
    <t>101-0090</t>
  </si>
  <si>
    <t>Болты с шестигранной головкой диаметром резьбы: 10 мм</t>
  </si>
  <si>
    <t>101-0113</t>
  </si>
  <si>
    <t>Бязь суровая арт. 6804</t>
  </si>
  <si>
    <t>10 м2</t>
  </si>
  <si>
    <t>101-0115</t>
  </si>
  <si>
    <t>Винты с полукруглой головкой длиной: 50 мм</t>
  </si>
  <si>
    <t>101-0122</t>
  </si>
  <si>
    <t>Гайки шестигранные диаметр резьбы: 10 мм</t>
  </si>
  <si>
    <t>101-0179</t>
  </si>
  <si>
    <t>Гвозди строительные с плоской головкой: 1,6x50 мм</t>
  </si>
  <si>
    <t>101-0309</t>
  </si>
  <si>
    <t>Канаты пеньковые пропитанные...</t>
  </si>
  <si>
    <t>Кислород технический...</t>
  </si>
  <si>
    <t>Краски масляные земляные марки: МА-0115 мумия, сурик железный...</t>
  </si>
  <si>
    <t>101-0501</t>
  </si>
  <si>
    <t>Лаки канифольные, марки КФ-965</t>
  </si>
  <si>
    <t>101-0585</t>
  </si>
  <si>
    <t>Масло дизельное моторное М-10ДМ</t>
  </si>
  <si>
    <t>101-0595</t>
  </si>
  <si>
    <t>Мастика битумно-латексная кровельная</t>
  </si>
  <si>
    <t>101-0620</t>
  </si>
  <si>
    <t>Мел природный молотый</t>
  </si>
  <si>
    <t>101-0622</t>
  </si>
  <si>
    <t>Миткаль «Т-2» суровый (суровье)</t>
  </si>
  <si>
    <t>101-0623</t>
  </si>
  <si>
    <t>Мыло твердое хозяйственное 72%</t>
  </si>
  <si>
    <t>Поковки из квадратных заготовок, масса: 1,8 кг...</t>
  </si>
  <si>
    <t>Проволока горячекатаная в мотках, диаметром 6,3-6,5 мм...</t>
  </si>
  <si>
    <t>101-0811</t>
  </si>
  <si>
    <t>Проволока стальная низкоуглеродистая разного назначения оцинкованная диаметром: 1,1 мм</t>
  </si>
  <si>
    <t>101-0812</t>
  </si>
  <si>
    <t>Проволока стальная низкоуглеродистая разного назначения оцинкованная диаметром: 1,6 мм</t>
  </si>
  <si>
    <t>101-0814</t>
  </si>
  <si>
    <t>Проволока стальная низкоуглеродистая разного назначения оцинкованная диаметром: 6,0-6,3 мм</t>
  </si>
  <si>
    <t>101-0832</t>
  </si>
  <si>
    <t>Пудра алюминиевая, марки: ПП-3</t>
  </si>
  <si>
    <t>101-0849</t>
  </si>
  <si>
    <t>Пластина резиновая рулонная вулканизированная</t>
  </si>
  <si>
    <t>101-0865</t>
  </si>
  <si>
    <t>Роли свинцовые марки С1 толщиной: 1,0 мм</t>
  </si>
  <si>
    <t>101-0962</t>
  </si>
  <si>
    <t>Смазка солидол жировой марки «Ж»...</t>
  </si>
  <si>
    <t>Швеллеры № 40 из стали марки: Ст0...</t>
  </si>
  <si>
    <t>101-1111</t>
  </si>
  <si>
    <t>Прокат рифленый ромбического рифления, шириной от 1 до 1,9 м из горячекатаных листов с обрезными кромками сталь С235, толщиной: 4 мм</t>
  </si>
  <si>
    <t>101-1305</t>
  </si>
  <si>
    <t>Портландцемент общестроительного назначения бездобавочный, марки: 400</t>
  </si>
  <si>
    <t>101-1481</t>
  </si>
  <si>
    <t>Шурупы с полукруглой головкой: 4x40 мм</t>
  </si>
  <si>
    <t>Электроды диаметром: 4 мм Э42...</t>
  </si>
  <si>
    <t>101-1514</t>
  </si>
  <si>
    <t>Электроды диаметром: 4 мм Э42А</t>
  </si>
  <si>
    <t>Электроды диаметром: 4 мм Э46...</t>
  </si>
  <si>
    <t>101-1518</t>
  </si>
  <si>
    <t>Электроды диаметром: 4 мм Э50А</t>
  </si>
  <si>
    <t>101-1521</t>
  </si>
  <si>
    <t>Электроды диаметром: 5 мм Э42...</t>
  </si>
  <si>
    <t>Электроды диаметром: 5 мм Э42А...</t>
  </si>
  <si>
    <t>101-1539</t>
  </si>
  <si>
    <t>Электроды диаметром: 8 мм Э46</t>
  </si>
  <si>
    <t>101-1597</t>
  </si>
  <si>
    <t>Брезент</t>
  </si>
  <si>
    <t>Ацетилен газообразный технический...</t>
  </si>
  <si>
    <t>101-1614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</si>
  <si>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</si>
  <si>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</si>
  <si>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</si>
  <si>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101-1641</t>
  </si>
  <si>
    <t>Сталь угловая равнополочная, марка стали: ВСт3кп2, размером 50x50x5 мм</t>
  </si>
  <si>
    <t>101-1665</t>
  </si>
  <si>
    <t>Лак электроизоляционный 318</t>
  </si>
  <si>
    <t>101-1668</t>
  </si>
  <si>
    <t>Рогожа</t>
  </si>
  <si>
    <t>101-1671</t>
  </si>
  <si>
    <t>Поковки простые строительные /скобы, закрепы, хомуты и т,п,/ массой до 1,6 кг</t>
  </si>
  <si>
    <t>101-1699</t>
  </si>
  <si>
    <t>Патроны для пристрелки</t>
  </si>
  <si>
    <t>10 шт.</t>
  </si>
  <si>
    <t>101-1704</t>
  </si>
  <si>
    <t>Войлок строительный</t>
  </si>
  <si>
    <t>101-1705</t>
  </si>
  <si>
    <t>Пакля пропитанная</t>
  </si>
  <si>
    <t>101-1706</t>
  </si>
  <si>
    <t>Сталь листовая оцинкованная толщиной листа: 0,5 мм</t>
  </si>
  <si>
    <t>Болты с гайками и шайбами строительные...</t>
  </si>
  <si>
    <t>101-1755</t>
  </si>
  <si>
    <t>Сталь полосовая, марка стали: Ст3сп шириной 50-200 мм толщиной 4-5 мм</t>
  </si>
  <si>
    <t>Ветошь...</t>
  </si>
  <si>
    <t>101-1764</t>
  </si>
  <si>
    <t>Тальк молотый, сорт I</t>
  </si>
  <si>
    <t>101-1782</t>
  </si>
  <si>
    <t>Ткань мешочная</t>
  </si>
  <si>
    <t>101-1795</t>
  </si>
  <si>
    <t>Краска БТ-177 серебристая...</t>
  </si>
  <si>
    <t>101-1821</t>
  </si>
  <si>
    <t>Винты самонарезающие: оцинкованные, размером 4-12 мм ГОСТ 10621-80</t>
  </si>
  <si>
    <t>101-1847</t>
  </si>
  <si>
    <t>Замазка защитная</t>
  </si>
  <si>
    <t>101-1876</t>
  </si>
  <si>
    <t>Сталь листовая оцинкованная толщиной листа: 0,8 мм</t>
  </si>
  <si>
    <t>101-1879</t>
  </si>
  <si>
    <t>Заклепка СТД-985</t>
  </si>
  <si>
    <t>101-1889</t>
  </si>
  <si>
    <t>Сталь полосовая: 40х4 мм, кипящая</t>
  </si>
  <si>
    <t>101-1891</t>
  </si>
  <si>
    <t>Сталь легированная</t>
  </si>
  <si>
    <t>101-1924</t>
  </si>
  <si>
    <t>101-1925</t>
  </si>
  <si>
    <t>Жесть белая толщиной: 0,25 мм</t>
  </si>
  <si>
    <t>101-1951</t>
  </si>
  <si>
    <t>Лента ПХВ-304</t>
  </si>
  <si>
    <t>101-1963</t>
  </si>
  <si>
    <t>Канифоль сосновая</t>
  </si>
  <si>
    <t>101-1964</t>
  </si>
  <si>
    <t>Шпагат бумажный</t>
  </si>
  <si>
    <t>101-1968</t>
  </si>
  <si>
    <t>Грунтовка битумная под полимерное или резиновое покрытие</t>
  </si>
  <si>
    <t>101-2039</t>
  </si>
  <si>
    <t>Болты с гайками и шайбами оцинкованные, диаметр: 12 мм</t>
  </si>
  <si>
    <t>101-2072</t>
  </si>
  <si>
    <t>Нитки хлопчатобумажные швейные №00</t>
  </si>
  <si>
    <t>101-2073</t>
  </si>
  <si>
    <t>Нитки суровые</t>
  </si>
  <si>
    <t>101-2091</t>
  </si>
  <si>
    <t>Хомутик</t>
  </si>
  <si>
    <t>101-2143</t>
  </si>
  <si>
    <t>Краска</t>
  </si>
  <si>
    <t>101-2177</t>
  </si>
  <si>
    <t>Шайбы диаметром 8-12 мм</t>
  </si>
  <si>
    <t>101-2206</t>
  </si>
  <si>
    <t>Дюбели пластмассовые с шурупами 12х70 мм</t>
  </si>
  <si>
    <t>Пропан-бутан, смесь техническая...</t>
  </si>
  <si>
    <t>101-2343</t>
  </si>
  <si>
    <t>Смазка универсальная тугоплавкая УТ (консталин жировой)...</t>
  </si>
  <si>
    <t>101-2349</t>
  </si>
  <si>
    <t>Смазка ЗЭС...</t>
  </si>
  <si>
    <t>101-2353</t>
  </si>
  <si>
    <t>Спирт этиловый ректификованный технический, сорт I</t>
  </si>
  <si>
    <t>101-2354</t>
  </si>
  <si>
    <t>101-2365</t>
  </si>
  <si>
    <t>Нитки швейные</t>
  </si>
  <si>
    <t>101-2370</t>
  </si>
  <si>
    <t>Салфетки хлопчатобумажные</t>
  </si>
  <si>
    <t>101-2376</t>
  </si>
  <si>
    <t>Блоки анкерные под якорь из тяжелого бетона М150 массой до 15 т, объе-мом от 1 до 4 м3, с расходом арматуры 1,7 кг/м3</t>
  </si>
  <si>
    <t>Растворитель марки: Р-4...</t>
  </si>
  <si>
    <t>101-2468</t>
  </si>
  <si>
    <t>Растворитель марки: Р-5...</t>
  </si>
  <si>
    <t>101-2473</t>
  </si>
  <si>
    <t>Растворитель марки: № 648</t>
  </si>
  <si>
    <t>101-2478</t>
  </si>
  <si>
    <t>Лента К226</t>
  </si>
  <si>
    <t>100 м</t>
  </si>
  <si>
    <t>101-2482</t>
  </si>
  <si>
    <t>Лента с запонками ЛМЗ</t>
  </si>
  <si>
    <t>101-2488</t>
  </si>
  <si>
    <t>Лента ФУМ</t>
  </si>
  <si>
    <t>101-2489</t>
  </si>
  <si>
    <t>Лента поливинилхлоридная липкая толщиной 0,4 мм</t>
  </si>
  <si>
    <t>101-2493</t>
  </si>
  <si>
    <t>Лента липкая изоляционная на поликасиновом компаунде марки ЛСЭПЛ, шириной 20-30 мм, толщиной от 0,14 до 0,19 мм</t>
  </si>
  <si>
    <t>101-2500</t>
  </si>
  <si>
    <t>Лента поливинилхлоридная техническая с липким слоем толщиной 0,40 мм</t>
  </si>
  <si>
    <t>101-2570</t>
  </si>
  <si>
    <t>Флюс: ФКДТ</t>
  </si>
  <si>
    <t>101-2571</t>
  </si>
  <si>
    <t>Флюс: ФКСП</t>
  </si>
  <si>
    <t>101-3911</t>
  </si>
  <si>
    <t>Дюбели для пристрелки стальные</t>
  </si>
  <si>
    <t>101-3914</t>
  </si>
  <si>
    <t>Дюбели распорные полипропиленовые</t>
  </si>
  <si>
    <t>100 шт.</t>
  </si>
  <si>
    <t>Лесоматериалы круглые хвойных пород для строительства диаметром 14-24 см, длиной 3-6,5 м...</t>
  </si>
  <si>
    <t>Бруски обрезные хвойных пород длиной: 4-6,5 м, шириной 75-150 мм, толщиной 40-75 мм, I сорта...</t>
  </si>
  <si>
    <t>102-0024</t>
  </si>
  <si>
    <t>Бруски обрезные хвойных пород длиной: 4-6,5 м, шириной 75-150 мм, толщиной 40-75 мм, II сорта</t>
  </si>
  <si>
    <t>102-0081</t>
  </si>
  <si>
    <t>Доски необрезные хвойных пород длиной: 4-6,5 м, все ширины, толщиной 44 мм и более, III сорта</t>
  </si>
  <si>
    <t>102-0089</t>
  </si>
  <si>
    <t>Бруски обрезные хвойных пород длиной: 2-3,75 м, шириной 75-150 мм, толщиной 100-125 мм, III сорта</t>
  </si>
  <si>
    <t>102-0138</t>
  </si>
  <si>
    <t>Доски необрезные хвойных пород длиной: 2-3,75 м, все ширины, толщиной 32-40 мм, IV сорта</t>
  </si>
  <si>
    <t>102-8009</t>
  </si>
  <si>
    <t>Доски дубовые: II сорта</t>
  </si>
  <si>
    <t>103-0202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</si>
  <si>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325 мм толщина стенки 6 мм</t>
  </si>
  <si>
    <t>104-0005</t>
  </si>
  <si>
    <t>Плиты из минеральной ваты: гофрированной структуры М-125</t>
  </si>
  <si>
    <t>104-0009</t>
  </si>
  <si>
    <t>Маты прошивные из минеральной ваты: без обкладок М-100, толщина 60 мм</t>
  </si>
  <si>
    <t>104-0077</t>
  </si>
  <si>
    <t>Стеклопластик рулонный марки: РСТ-А-Л-В</t>
  </si>
  <si>
    <t>104-0103</t>
  </si>
  <si>
    <t>Плиты из пенопласта полистирольного ПСБС-40</t>
  </si>
  <si>
    <t>104-0167</t>
  </si>
  <si>
    <t>Детали защитных покрытий конструкций тепловой изоляции трубопроводов: из стали тонколистовой оцинкованной толщиной 0,55 мм, криволиней-ные</t>
  </si>
  <si>
    <t>104-1593</t>
  </si>
  <si>
    <t>Холсты стекловолокнистые марки: ВВ-Г</t>
  </si>
  <si>
    <t>105-0071</t>
  </si>
  <si>
    <t>Шпалы непропитанные для железных дорог: 1 тип</t>
  </si>
  <si>
    <t>108-0081</t>
  </si>
  <si>
    <t>Бобышки скошенные</t>
  </si>
  <si>
    <t>110-0113</t>
  </si>
  <si>
    <t>Скрепы 10х2</t>
  </si>
  <si>
    <t>110-0123</t>
  </si>
  <si>
    <t>Стойки для линий сети проводного вещания типа: РС-II-1.6</t>
  </si>
  <si>
    <t>110-0178</t>
  </si>
  <si>
    <t>Ростверки стальные массой до 0,2т</t>
  </si>
  <si>
    <t>110-0211</t>
  </si>
  <si>
    <t>Траверсы стальные 2-штырные</t>
  </si>
  <si>
    <t>110-0219</t>
  </si>
  <si>
    <t>Гайки установочные заземляющие</t>
  </si>
  <si>
    <t>111-0086</t>
  </si>
  <si>
    <t>Бирки маркировочные</t>
  </si>
  <si>
    <t>111-0087</t>
  </si>
  <si>
    <t>Бирки-оконцеватели</t>
  </si>
  <si>
    <t>111-0109</t>
  </si>
  <si>
    <t>Бирки маркировочные пластмассовые</t>
  </si>
  <si>
    <t>111-0120</t>
  </si>
  <si>
    <t>Рамка для надписей 55х15 мм</t>
  </si>
  <si>
    <t>Грунтовка: ГФ-021 красно-коричневая...</t>
  </si>
  <si>
    <t>113-0024</t>
  </si>
  <si>
    <t>Грунтовка: ГФ-0119 красно-коричневая</t>
  </si>
  <si>
    <t>113-0026</t>
  </si>
  <si>
    <t>Грунтовка: ФЛ-03К коричневая</t>
  </si>
  <si>
    <t>113-0028</t>
  </si>
  <si>
    <t>Грунтовка: фосфатирующая ВЛ-02 зеленовато-желтого цвета</t>
  </si>
  <si>
    <t>113-0073</t>
  </si>
  <si>
    <t>Клей фенолполивинилацетатный марки: БФ-2, БФ-2Н, сорт высший</t>
  </si>
  <si>
    <t>Ксилол нефтяной марки А...</t>
  </si>
  <si>
    <t>113-0176</t>
  </si>
  <si>
    <t>Сольвент каменноугольный технический, марки: В</t>
  </si>
  <si>
    <t>113-0211</t>
  </si>
  <si>
    <t>Эмаль эпоксидная: ЭП-140 защитная</t>
  </si>
  <si>
    <t>113-0239</t>
  </si>
  <si>
    <t>Эмаль ХС-720 серебристая антикоррозийная</t>
  </si>
  <si>
    <t>Эмаль ПФ-115 серая...</t>
  </si>
  <si>
    <t>113-0250</t>
  </si>
  <si>
    <t>Эмаль кремнийорганическая: КО-88 серебристая термостойкая</t>
  </si>
  <si>
    <t>113-1786</t>
  </si>
  <si>
    <t>Лак битумный: БТ-123</t>
  </si>
  <si>
    <t>113-8016</t>
  </si>
  <si>
    <t>Нитроэмаль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</si>
  <si>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т...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</si>
  <si>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сварке...</t>
  </si>
  <si>
    <t>201-0835</t>
  </si>
  <si>
    <t>Подкладки металлические</t>
  </si>
  <si>
    <t>201-0843</t>
  </si>
  <si>
    <t>Конструкции стальные индивидуальные: решетчатые сварные массой до 0,1 т</t>
  </si>
  <si>
    <t>203-0512</t>
  </si>
  <si>
    <t>Щиты: из досок толщиной 40 мм</t>
  </si>
  <si>
    <t>204-0059</t>
  </si>
  <si>
    <t>Анкерные детали из прямых или гнутых круглых стержней с резьбой (в комплекте с шайбами и гайками или без них),: поставляемые отдельно</t>
  </si>
  <si>
    <t>204-0064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</si>
  <si>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отдельно</t>
  </si>
  <si>
    <t>204-0100</t>
  </si>
  <si>
    <t>Горячекатаная арматурная сталь класса: А-I, А-II, А-III</t>
  </si>
  <si>
    <t>301-0041</t>
  </si>
  <si>
    <t>Патрубки</t>
  </si>
  <si>
    <t>301-3240</t>
  </si>
  <si>
    <t>Колпачки-заглушки 1"</t>
  </si>
  <si>
    <t>401-0066</t>
  </si>
  <si>
    <t>Бетон тяжелый, крупность заполнителя: 20 мм, класс В15 (М200)</t>
  </si>
  <si>
    <t>402-0006</t>
  </si>
  <si>
    <t>Раствор готовый кладочный цементный марки: 200</t>
  </si>
  <si>
    <t>405-0219</t>
  </si>
  <si>
    <t>Гипсовые вяжущие, марка: Г3</t>
  </si>
  <si>
    <t>Песок для строительных работ природный</t>
  </si>
  <si>
    <t>408-0141</t>
  </si>
  <si>
    <t>Песок природный для строительных: растворов средний</t>
  </si>
  <si>
    <t>502-0246</t>
  </si>
  <si>
    <t>Провода неизолированные для воздушных линий электропередачи медные марки: М, сечением 4 мм2</t>
  </si>
  <si>
    <t>506-0855</t>
  </si>
  <si>
    <t>Проволока медная круглая электротехническая ММ (мягкая) диаметром 1,0-3,0 мм и выше</t>
  </si>
  <si>
    <t>506-0878</t>
  </si>
  <si>
    <t>Листы алюминиевые марки АД1Н, толщиной: 1 мм</t>
  </si>
  <si>
    <t>506-1360</t>
  </si>
  <si>
    <t>Припои оловянно-свинцовые бессурьмянистые марки: ПОС61</t>
  </si>
  <si>
    <t>506-1361</t>
  </si>
  <si>
    <t>Припои оловянно-свинцовые бессурьмянистые марки: ПОС40</t>
  </si>
  <si>
    <t>506-1362</t>
  </si>
  <si>
    <t>Припои оловянно-свинцовые бессурьмянистые марки: ПОС30</t>
  </si>
  <si>
    <t>506-1365</t>
  </si>
  <si>
    <t>Припои оловянно-свинцовые малосурьмянистые марки: ПОССу61-0,5</t>
  </si>
  <si>
    <t>507-0701</t>
  </si>
  <si>
    <t>Трубка полихлорвиниловая</t>
  </si>
  <si>
    <t>507-0702</t>
  </si>
  <si>
    <t>Трубка полихлорвиниловая ПХВ-305 диаметром 6-10 мм</t>
  </si>
  <si>
    <t>507-2630</t>
  </si>
  <si>
    <t>Пробки П-М27х2</t>
  </si>
  <si>
    <t>Канат двойной свивки типа ТК, конструкции 6х19(1+6+12)+1 о.с., оцинкованный из проволок марки В, маркировоч-ная группа: 1770 н/мм2, диаметром 5,5 мм...</t>
  </si>
  <si>
    <t>509-0031</t>
  </si>
  <si>
    <t>Муфты соединительные</t>
  </si>
  <si>
    <t>509-0033</t>
  </si>
  <si>
    <t>Сжимы ответвительные</t>
  </si>
  <si>
    <t>509-0038</t>
  </si>
  <si>
    <t>Наконечники кабельные: для электротехнических установок</t>
  </si>
  <si>
    <t>509-0040</t>
  </si>
  <si>
    <t>Наконечники кабельные алюминиевые:</t>
  </si>
  <si>
    <t>509-0041</t>
  </si>
  <si>
    <t>Наконечники кабельные: медные для электротехнических установок</t>
  </si>
  <si>
    <t>509-0042</t>
  </si>
  <si>
    <t>Наконечники кабельные: медные соединительные</t>
  </si>
  <si>
    <t>509-0044</t>
  </si>
  <si>
    <t>Колпачки: изолирующие</t>
  </si>
  <si>
    <t>509-0056</t>
  </si>
  <si>
    <t>Наконечники кабельные: П2.5-4Д-МУ3</t>
  </si>
  <si>
    <t>509-0057</t>
  </si>
  <si>
    <t>Наконечники кабельные: П6-4Д-МУЗ</t>
  </si>
  <si>
    <t>509-0067</t>
  </si>
  <si>
    <t>Профиль монтажный</t>
  </si>
  <si>
    <t>509-0070</t>
  </si>
  <si>
    <t>Кнопки монтажные</t>
  </si>
  <si>
    <t>1000 шт.</t>
  </si>
  <si>
    <t>509-0081</t>
  </si>
  <si>
    <t>Гильзы соединительные</t>
  </si>
  <si>
    <t>509-0090</t>
  </si>
  <si>
    <t>Перемычки гибкие, тип ПГС-50</t>
  </si>
  <si>
    <t>509-0100</t>
  </si>
  <si>
    <t>Зажимы наборные</t>
  </si>
  <si>
    <t>509-0102</t>
  </si>
  <si>
    <t>Скобы</t>
  </si>
  <si>
    <t>509-0109</t>
  </si>
  <si>
    <t>Скоба: К-142</t>
  </si>
  <si>
    <t>509-0126</t>
  </si>
  <si>
    <t>Жир паяльный</t>
  </si>
  <si>
    <t>509-0143</t>
  </si>
  <si>
    <t>Полоски и пряжки для крепления проводов</t>
  </si>
  <si>
    <t>509-0156</t>
  </si>
  <si>
    <t>Оконцеватели маркировочные</t>
  </si>
  <si>
    <t>Серьга</t>
  </si>
  <si>
    <t>509-0167</t>
  </si>
  <si>
    <t>Сжимы соединительные</t>
  </si>
  <si>
    <t>509-0696</t>
  </si>
  <si>
    <t>Лампы люминесцентные ртутные низкого давления типа: ЛБ, ЛД, ЛДЦ, ЛТВ, ЛБХ 20</t>
  </si>
  <si>
    <t>509-0783</t>
  </si>
  <si>
    <t>Втулки изолирующие</t>
  </si>
  <si>
    <t>509-0809</t>
  </si>
  <si>
    <t>Заглушки</t>
  </si>
  <si>
    <t>509-0860</t>
  </si>
  <si>
    <t>Прессшпан листовой, марки А</t>
  </si>
  <si>
    <t>509-0900</t>
  </si>
  <si>
    <t>Уплотнительный состав</t>
  </si>
  <si>
    <t>509-0988</t>
  </si>
  <si>
    <t>Шнур асбестовый общего назначения марки: ШАОН диаметром 3-5 мм</t>
  </si>
  <si>
    <t>509-1206</t>
  </si>
  <si>
    <t>Парафины нефтяные твердые марки Т-1</t>
  </si>
  <si>
    <t>509-1210</t>
  </si>
  <si>
    <t>Вазелин технический</t>
  </si>
  <si>
    <t>548-0023</t>
  </si>
  <si>
    <t>Манжета предохраняющая для заделки концов кожуха трубопроводов Ду100мм</t>
  </si>
  <si>
    <t>548-0036</t>
  </si>
  <si>
    <t>Кольца центрирующие для труб Ду 100 мм</t>
  </si>
  <si>
    <t>данные Заказчика</t>
  </si>
  <si>
    <t>Трубы стальные бесшовные, горячедеформированные с наружным двухслойным полиэтиленовым покрытием с внутренним эпоксидным покрытием д-158*8 мм (2376/3,86)</t>
  </si>
  <si>
    <t>Трубы стальные бесшовные, горячедеформированные д-89*9 мм  (976/3,86)</t>
  </si>
  <si>
    <t>Трубы стальные бесшовные, горячедеформированные с наружным двухслойным полиэтиленовым покрытием д-114*11 мм (2002/3,86)</t>
  </si>
  <si>
    <t>прай-лист</t>
  </si>
  <si>
    <t>Отборное устройство РУ40МПа</t>
  </si>
  <si>
    <t>прайс-лист</t>
  </si>
  <si>
    <t xml:space="preserve">   - Кран шаровый фланцевый ЗАРД 020.160.27-03.Р-ХЛ1</t>
  </si>
  <si>
    <t xml:space="preserve">   - Огнепреградитель ОП-100 д-100 Ру=2,5</t>
  </si>
  <si>
    <t xml:space="preserve">   - Муфты сливные МС-2</t>
  </si>
  <si>
    <t xml:space="preserve">   - Кран шаровый фланцевый ЗАРД П 020.250.40-03-ХЛ1</t>
  </si>
  <si>
    <t xml:space="preserve">   - Кран шаровый фланцевый ЗАРД П 020.250-40-03-ХЛ1</t>
  </si>
  <si>
    <t xml:space="preserve">   - Отвод с переходом на кабель-канал Legrand</t>
  </si>
  <si>
    <t xml:space="preserve">   - Внутренний угол Legrand</t>
  </si>
  <si>
    <t xml:space="preserve">   - Стяжки, 100 шт GTN-360-HDB Hyperline</t>
  </si>
  <si>
    <t xml:space="preserve">   - Заглушка торцевая  Legrand</t>
  </si>
  <si>
    <t xml:space="preserve">   - Накладка на стык профиля Legrand</t>
  </si>
  <si>
    <t xml:space="preserve">   - Угол плоский Legrand</t>
  </si>
  <si>
    <t xml:space="preserve">   - Кабель-канал 105*50 Legrand</t>
  </si>
  <si>
    <t xml:space="preserve">   - DIN-рейка</t>
  </si>
  <si>
    <t xml:space="preserve">   - Перфорированный кабельный канал 40х40</t>
  </si>
  <si>
    <t xml:space="preserve">   - Шины алюминиевые</t>
  </si>
  <si>
    <t xml:space="preserve">   - Плакаты, знаки металлические</t>
  </si>
  <si>
    <t xml:space="preserve">   - Звено промежуточное трехлапчатое ПРТ-7-1</t>
  </si>
  <si>
    <t xml:space="preserve">   - Ушко однолапчатое У1-7-16</t>
  </si>
  <si>
    <t xml:space="preserve">   - Изоляторы подвесные ПС-70Е (422,9/3,32)</t>
  </si>
  <si>
    <t xml:space="preserve">   - Изоляторы штыревые стеклянные ШС-10Д (330/3,32)</t>
  </si>
  <si>
    <t xml:space="preserve">   - Колпачок К-6а (4,75/3,32)</t>
  </si>
  <si>
    <t xml:space="preserve">   - Зажим плашечный шинный KG16 (302,5/1,18/3,32)</t>
  </si>
  <si>
    <t xml:space="preserve">   - Коробка переходная клеммная КПК-1М (3753,6)</t>
  </si>
  <si>
    <t xml:space="preserve">   - Лоток прямой перфорированный металлический оцинкованный ЛМ 100 размер 100х65х2000 мм</t>
  </si>
  <si>
    <t xml:space="preserve">   - Крышка лотка КЛ 100, длиной 2 м</t>
  </si>
  <si>
    <t xml:space="preserve">   - Светильники с лампами накаливания</t>
  </si>
  <si>
    <t xml:space="preserve">   - Металлорукав негерметичный РЗ-Ц-Х-15</t>
  </si>
  <si>
    <t xml:space="preserve">   - Коробка ответвительная металлическая 20 зажимов 7 сальника 360х245 мм У 615</t>
  </si>
  <si>
    <t xml:space="preserve">   - Разъем N T-112B под пайку 2,4 mm pin FIMO (80/3.95)</t>
  </si>
  <si>
    <t xml:space="preserve">   - Крепление для кабеля  LCF 7/8 RSB-78 RFS Радиал (1048/3,95)</t>
  </si>
  <si>
    <t xml:space="preserve">   - Полка стационарная, высотой 2 U ZPAC</t>
  </si>
  <si>
    <t xml:space="preserve">   - Комплект кабелей заземления ZPAC</t>
  </si>
  <si>
    <t xml:space="preserve">   - Втулка  RSB-S12/78 RFS (317/3,95)</t>
  </si>
  <si>
    <t xml:space="preserve">   - Фиксатор монтажной ленты  RSB-301/50шт RFS (4673/3,95)</t>
  </si>
  <si>
    <t xml:space="preserve">   - Лента для монтажа на трубу , 30 м, RSB-301/50шт RFS  (46826/3,95)</t>
  </si>
  <si>
    <t xml:space="preserve">   - Кабель питания с евровилкой 220В GKN6121 Motorola (494/3,95)</t>
  </si>
  <si>
    <t xml:space="preserve">   - Гильза SLFRS 31 Roxtec</t>
  </si>
  <si>
    <t xml:space="preserve">   - Круглое уплотнение RS 31 Roxtec</t>
  </si>
  <si>
    <t xml:space="preserve">   - Разъем BNC T-112B под пайку 2,4 mm pin FIMO (90/3.95)</t>
  </si>
  <si>
    <t xml:space="preserve">   - Медная шина сечением 30*4 мм ZPAC</t>
  </si>
  <si>
    <t xml:space="preserve">   - Кабель питания GKN6266A Motorola (769/3,95)</t>
  </si>
  <si>
    <t xml:space="preserve">   - Розетка открытой проводки с заземлением</t>
  </si>
  <si>
    <t xml:space="preserve">   - Колодка клеммная</t>
  </si>
  <si>
    <t xml:space="preserve">   - Автомат дифференциальный 16А 30мА</t>
  </si>
  <si>
    <t xml:space="preserve">   - Разъем штепсельный</t>
  </si>
  <si>
    <t xml:space="preserve">   - Кабельный сальник MG 16-25</t>
  </si>
  <si>
    <t xml:space="preserve">   - Щит ЩМП 600х600х400 IP31 ЩМП-12</t>
  </si>
  <si>
    <t xml:space="preserve">   - Клемма заземления 124</t>
  </si>
  <si>
    <t xml:space="preserve">   - Кабель КВВГЭнг-LS  10х1,5 мм2</t>
  </si>
  <si>
    <t>1000 м</t>
  </si>
  <si>
    <t xml:space="preserve">   - Кабель КВВГнг  4х1,5 мм2 с медными жилами в изоляции их ПВХ пластиката, с общим экраном из алюминиевой или медной фольги, с наружным покровом из ПВХ пластиката пониженной горючести</t>
  </si>
  <si>
    <t xml:space="preserve">   - Кабель КВВГЭнг  4х1,5 мм2 с медными жилами в изоляции их ПВХ пластиката, с общим экраном из алюминиевой или медной фольги, с наружным покровом из ПВХ пластиката пониженной горючести</t>
  </si>
  <si>
    <t xml:space="preserve">   - Кабель для промышленного интерфейса с многопроволочными медными лужеными проводниками с изоляцией, оболочкой из поливинилхлоридного пластиката повышенной морозостойкости; общий экран из аллюмолавсановой ленты и оплеткой из медных луженых проволок КИПЭВм 2х2х0,6</t>
  </si>
  <si>
    <t xml:space="preserve">   - Кабели контрольные с медными жилами с поливинилхлоридной изоляцией марки КВВГЭ, с числом жил - 10 и сечением 1.0 мм2</t>
  </si>
  <si>
    <t xml:space="preserve">   - Кабель для промышленного интерфейса с многопроволочными медными лужеными проводниками с изоляцией, оболочкой из поливинилхлоридного пластиката повышенной морозостойкости; общий экран из аллюмолавсановой ленты и оплеткой из медных луженых проволок КИПЭВм 2х2х0,6 (80987,84/3,2)</t>
  </si>
  <si>
    <t xml:space="preserve">   - Кабель коаксиальный радиочастотный LMR*400UF TMS</t>
  </si>
  <si>
    <t xml:space="preserve">   - Кабель сигнализации и блокировки СБВГнг 4*0,9</t>
  </si>
  <si>
    <t>Кабель-канал 105*50 Legrand</t>
  </si>
  <si>
    <t>Разъемы РJ6 (САТ-703)</t>
  </si>
  <si>
    <t>СЦМ-101-1513</t>
  </si>
  <si>
    <t>Электроды диаметром 4 мм Э42</t>
  </si>
  <si>
    <t>СЦМ-101-1977</t>
  </si>
  <si>
    <t>Болты строительные с гайками и шайбами</t>
  </si>
  <si>
    <t>СЦМ-101-9090</t>
  </si>
  <si>
    <t>Мастика</t>
  </si>
  <si>
    <t>СЦМ-103-9210-16</t>
  </si>
  <si>
    <t>Трубы стальные сварные водогазопроводные с резьбой черные обыкновенные (неоцинкованные) диаметр условного прохода 32 мм толщина стенки 3.2 мм</t>
  </si>
  <si>
    <t>СЦМ-113-0095</t>
  </si>
  <si>
    <t>Лак ПФ-170 кремнийорганический термостойкий</t>
  </si>
  <si>
    <t>СЦМ-113-0263</t>
  </si>
  <si>
    <t>Эмаль КО-174</t>
  </si>
  <si>
    <t>СЦМ-113-9051</t>
  </si>
  <si>
    <t>Материалы гидроизоляционные рулонные...</t>
  </si>
  <si>
    <t>СЦМ-201-9002</t>
  </si>
  <si>
    <t>Конструкции стальные (сталь листовая 8-10 мм)</t>
  </si>
  <si>
    <t>СЦМ-201-9233-8</t>
  </si>
  <si>
    <t>Металлорукава Д=25 мм</t>
  </si>
  <si>
    <t>СЦМ-300-9124-1</t>
  </si>
  <si>
    <t>Задвижки 30 лс 45 нж Д= 100 мм Р= 25 МПа клиновые с выдвижным шпинделем</t>
  </si>
  <si>
    <t>СЦМ-300-9124-34</t>
  </si>
  <si>
    <t>Задвижки 30 лс 45 нж Д= 50 мм Р=25 МПа клиновые фланцевые с выдвижным шпинделем</t>
  </si>
  <si>
    <t>СЦМ-300-9124-35</t>
  </si>
  <si>
    <t>Задвижки 30 лс 15 нж Д= 80 мм Р=4,0 МПа клиновые фланцевые с выдвижным шпинделем</t>
  </si>
  <si>
    <t>СЦМ-300-9124-36</t>
  </si>
  <si>
    <t>Задвижки 30 с 15 нж Д= 100 мм Р=4,0 МПа клиновые фланцевые с выдвижным шпинделем</t>
  </si>
  <si>
    <t>СЦМ-300-9124-37</t>
  </si>
  <si>
    <t>Задвижки 30 с 15 нж Д= 150 мм Р=4,0 МПа клиновые фланцевые с выдвижным шпинделем</t>
  </si>
  <si>
    <t>СЦМ-300-9124-68</t>
  </si>
  <si>
    <t>Задвижки 31 лс 15 нж Д= 50 мм Р=1,6 МПа клиновые фланцевые с выдвижным шпинделем</t>
  </si>
  <si>
    <t>СЦМ-300-9124-69</t>
  </si>
  <si>
    <t>Задвижки 31 лс 15 нж Д= 80 мм Р=1,6 МПа клиновые фланцевые с выдвижным шпинделем</t>
  </si>
  <si>
    <t>СЦМ-300-9170-067 прим.</t>
  </si>
  <si>
    <t>Задвижки 31 лс 41 нж Д= 25 мм Р=4,0</t>
  </si>
  <si>
    <t>СЦМ-300-9170-119</t>
  </si>
  <si>
    <t>Клапаны 19с53нж д. 80 мм 4 МПа</t>
  </si>
  <si>
    <t>СЦМ-300-9172-023 прим.</t>
  </si>
  <si>
    <t>Клапаны 16c48нж д-20 мм Р=16 МПа</t>
  </si>
  <si>
    <t>СЦМ-300-9911-876</t>
  </si>
  <si>
    <t>Втулки ЦЕ-114-8-1В</t>
  </si>
  <si>
    <t>СЦМ-300-9911-879</t>
  </si>
  <si>
    <t>Втулки ЦЕ-159-8-1В</t>
  </si>
  <si>
    <t>СЦМ-500-9001-004 прим.</t>
  </si>
  <si>
    <t>Кабель силовой ВБбШвнг 5х 25 мм2</t>
  </si>
  <si>
    <t>СЦМ-500-9001-546 прим.</t>
  </si>
  <si>
    <t>ВБбШвнг-0,66 кВ 5х6 мм2</t>
  </si>
  <si>
    <t>СЦМ-500-9002-037</t>
  </si>
  <si>
    <t>Коробка соединительная металлическая КСК 16-30УХЛ1</t>
  </si>
  <si>
    <t>СЦМ-500-9003-009</t>
  </si>
  <si>
    <t>Стойка для прокладки кабеля металлическая оцинкованная К 1150 ЦУТ 1.5,L= 400 мм</t>
  </si>
  <si>
    <t>СЦМ-500-9003-010</t>
  </si>
  <si>
    <t>Стойка для прокладки кабеля металлическая оцинкованная К 1151 ЦУТ 1.5,L= 600 мм</t>
  </si>
  <si>
    <t>СЦМ-500-9003-011</t>
  </si>
  <si>
    <t>Стойка для прокладки кабеля металлическая оцинкованная К 1152 ЦУТ 1.5,L= 800 мм</t>
  </si>
  <si>
    <t>СЦМ-500-9003-019</t>
  </si>
  <si>
    <t>Полка для прокладки кабеля металлическая оцинкованная К 1161 ЦУТ 1.5,L= 265 мм</t>
  </si>
  <si>
    <t>СЦМ-500-9006-006</t>
  </si>
  <si>
    <t>Лампы энергосберегающие</t>
  </si>
  <si>
    <t>СЦМ-503-9041-032</t>
  </si>
  <si>
    <t>Светильники НСП 43М-11-200 взрывозащищенные (без ламп)</t>
  </si>
  <si>
    <t>СЦМ-507-0174</t>
  </si>
  <si>
    <t>Провода неизолированные медные гибкие для электрических установок и антенн марки МГ, сечением 6 мм2</t>
  </si>
  <si>
    <t>СЦМ-541-0106</t>
  </si>
  <si>
    <t>Паронит маслобензостойкий ПМБ</t>
  </si>
  <si>
    <t>СЦМ-546-0305</t>
  </si>
  <si>
    <t>Лампы газоразрядные высокого давления типа ДНаТ 400-5</t>
  </si>
  <si>
    <t>10 шт</t>
  </si>
  <si>
    <t>СЦМ-546-0502-011</t>
  </si>
  <si>
    <t>Прожекторы ЖТУ 17-2х400</t>
  </si>
  <si>
    <t>ТСЦ-101-0324</t>
  </si>
  <si>
    <t>Кислород технический: газообразный...</t>
  </si>
  <si>
    <t>ТСЦ-101-0956</t>
  </si>
  <si>
    <t>Петля накладная</t>
  </si>
  <si>
    <t>ТСЦ-101-1019</t>
  </si>
  <si>
    <t>ТСЦ-101-1045</t>
  </si>
  <si>
    <t>Двутавры № 16</t>
  </si>
  <si>
    <t>ТСЦ-101-1068</t>
  </si>
  <si>
    <t>Просечно-вытяжной прокат ПВ506...</t>
  </si>
  <si>
    <t>ТСЦ-101-1090</t>
  </si>
  <si>
    <t>Прокат угловой горячекатаный нормальной точности прокатки немерной длины из стали: С255</t>
  </si>
  <si>
    <t>ТСЦ-101-1513</t>
  </si>
  <si>
    <t>ТСЦ-101-1515</t>
  </si>
  <si>
    <t>ТСЦ-101-1602</t>
  </si>
  <si>
    <t>ТСЦ-101-1613</t>
  </si>
  <si>
    <t>Сталь круглая д- 8 мм</t>
  </si>
  <si>
    <t>ТСЦ-101-1614</t>
  </si>
  <si>
    <t>ТСЦ-101-1616</t>
  </si>
  <si>
    <t>Сталь  круглая д- 10 мм</t>
  </si>
  <si>
    <t>ТСЦ-101-1617</t>
  </si>
  <si>
    <t>Сталь круглая углеродистая обыкновенного качества марки ВСт3пс5-1 диаметром: 12 мм</t>
  </si>
  <si>
    <t>ТСЦ-101-1619</t>
  </si>
  <si>
    <t>Сталь круглая д-18 мм</t>
  </si>
  <si>
    <t>ТСЦ-101-1620</t>
  </si>
  <si>
    <t>Сталь круглая д-20 мм</t>
  </si>
  <si>
    <t>ТСЦ-101-1627</t>
  </si>
  <si>
    <t>Сталь листовая 6 мм</t>
  </si>
  <si>
    <t>Сталь листовая 4 мм</t>
  </si>
  <si>
    <t>ТСЦ-101-1628</t>
  </si>
  <si>
    <t>Сталь листовая углеродистая обыкновенного качества марки ВСт3пс5 толщиной: 8-20 мм</t>
  </si>
  <si>
    <t>ТСЦ-101-1714</t>
  </si>
  <si>
    <t>ТСЦ-101-1733</t>
  </si>
  <si>
    <t>Сталь листовая 10 мм</t>
  </si>
  <si>
    <t>ТСЦ-101-1734</t>
  </si>
  <si>
    <t>Сталь листовая 16 мм</t>
  </si>
  <si>
    <t>ТСЦ-101-1755</t>
  </si>
  <si>
    <t>Сталь полосовая 150*6 мм</t>
  </si>
  <si>
    <t>Сталь полосовая 150*4 мм</t>
  </si>
  <si>
    <t>0,563176</t>
  </si>
  <si>
    <t>ТСЦ-101-1800</t>
  </si>
  <si>
    <t>Сталь угловая 100*8 мм</t>
  </si>
  <si>
    <t>ТСЦ-101-1977</t>
  </si>
  <si>
    <t>Болты с гайками и шайбами...</t>
  </si>
  <si>
    <t>ТСЦ-101-2467</t>
  </si>
  <si>
    <t>ТСЦ-101-2542</t>
  </si>
  <si>
    <t>Сталь угловая 50*50*5 мм</t>
  </si>
  <si>
    <t>ТСЦ-101-2544</t>
  </si>
  <si>
    <t>Сталь угловая: 63х5 мм</t>
  </si>
  <si>
    <t>ТСЦ-101-2545</t>
  </si>
  <si>
    <t>Сталь угловая 75*75*6 мм</t>
  </si>
  <si>
    <t>ТСЦ-101-3686</t>
  </si>
  <si>
    <t>Швеллеры: № 12...</t>
  </si>
  <si>
    <t>ТСЦ-101-3687</t>
  </si>
  <si>
    <t>Швеллеры: № 14</t>
  </si>
  <si>
    <t>ТСЦ-101-3688</t>
  </si>
  <si>
    <t>Швеллеры: № 16</t>
  </si>
  <si>
    <t>ТСЦ-101-3690</t>
  </si>
  <si>
    <t>Швеллеры: № 20...</t>
  </si>
  <si>
    <t>ТСЦ-101-3719</t>
  </si>
  <si>
    <t>Сталь угловая 45*45*5 мм</t>
  </si>
  <si>
    <t>ТСЦ-101-3721</t>
  </si>
  <si>
    <t>Сталь полосовая: 50х4 мм...</t>
  </si>
  <si>
    <t>ТСЦ-101-3773</t>
  </si>
  <si>
    <t>ТСЦ-101-3775</t>
  </si>
  <si>
    <t>Сталь листовая  6 мм</t>
  </si>
  <si>
    <t>ТСЦ-101-3777</t>
  </si>
  <si>
    <t>Сталь листовая 12 мм</t>
  </si>
  <si>
    <t>1,03953</t>
  </si>
  <si>
    <t>ТСЦ-101-3778</t>
  </si>
  <si>
    <t>Сталь листовая 14 мм</t>
  </si>
  <si>
    <t>ТСЦ-101-3889</t>
  </si>
  <si>
    <t>Сетка  50-3.0-0   (0,0...</t>
  </si>
  <si>
    <t>ТСЦ-102-0023</t>
  </si>
  <si>
    <t>ТСЦ-102-0043</t>
  </si>
  <si>
    <t>Доски обрезные 150 мм</t>
  </si>
  <si>
    <t>ТСЦ-103-0010</t>
  </si>
  <si>
    <t>Трубы стальные сварные водогазопроводные с резьбой черные легкие (неоцинкованные) диаметр условного прохода: 100 мм, толщина стенки 4 мм</t>
  </si>
  <si>
    <t>ТСЦ-103-0130</t>
  </si>
  <si>
    <t>Трубы стальные электросварные прямошовные со снятой фаской из стали марок БСт2кп-БСт4кп и БСт2пс-БСт4пс наружный диаметр: 25 мм, толщина стенки 2,2 мм</t>
  </si>
  <si>
    <t>ТСЦ-103-0132</t>
  </si>
  <si>
    <t>Трубы стальные электросварные прямошовные со снятой фаской из стали марок БСт2кп-БСт4кп и БСт2пс-БСт4пс наружный диаметр: 32 мм, толщина стенки 2,8 мм</t>
  </si>
  <si>
    <t>ТСЦ-103-0157</t>
  </si>
  <si>
    <t>Трубы стальные д-89*5 мм  L=2,45м (0,275)</t>
  </si>
  <si>
    <t>ТСЦ-103-0169</t>
  </si>
  <si>
    <t>Трубы стальные электросварные д-114*5,5 мм (0,026)</t>
  </si>
  <si>
    <t>ТСЦ-103-0178</t>
  </si>
  <si>
    <t>Трубы стальные электросварные д-159*6 мм</t>
  </si>
  <si>
    <t>ТСЦ-103-0190</t>
  </si>
  <si>
    <t>Трубы стальные электросварные д-219*6 мм...</t>
  </si>
  <si>
    <t>ТСЦ-103-0192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</si>
  <si>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8 мм</t>
  </si>
  <si>
    <t>ТСЦ-103-0196</t>
  </si>
  <si>
    <t>Трубы стальные электросварные д-273,6 мм</t>
  </si>
  <si>
    <t>ТСЦ-103-0245</t>
  </si>
  <si>
    <t>Трубы стальные электросварные д-720*9 мм  (0,096)</t>
  </si>
  <si>
    <t>ТСЦ-103-0269</t>
  </si>
  <si>
    <t>Трубы стальные электросварные д-1420*10 мм  (0,702)</t>
  </si>
  <si>
    <t>ТСЦ-103-0341</t>
  </si>
  <si>
    <t>Трубы стальные бесшовные, горячедеформированные д-25*3 мм</t>
  </si>
  <si>
    <t>ТСЦ-103-0362</t>
  </si>
  <si>
    <t>Трубы стальные бесшовные, горячедеформированные д-57*6 мм</t>
  </si>
  <si>
    <t>ТСЦ-103-0392</t>
  </si>
  <si>
    <t>Трубы стальные бесшовные, горячедеформированные д-89*6 мм</t>
  </si>
  <si>
    <t>ТСЦ-103-0393</t>
  </si>
  <si>
    <t>Трубы стальные бесшовные, горячедеформированные д-89*9 мм</t>
  </si>
  <si>
    <t>ТСЦ-103-0414</t>
  </si>
  <si>
    <t>Трубы стальные бесшовные, горячедеформированные д-114*6 мм</t>
  </si>
  <si>
    <t>ТСЦ-103-1539</t>
  </si>
  <si>
    <t xml:space="preserve">Трубы прямоугольные профильные 120*4мм </t>
  </si>
  <si>
    <t>ТСЦ-105-0217</t>
  </si>
  <si>
    <t>Плакаты предупредительные, путевые сигнальные знаки размер 420х220 мм</t>
  </si>
  <si>
    <t>ТСЦ-110-0180</t>
  </si>
  <si>
    <t>Конструкции стальные: прожекторных мачт</t>
  </si>
  <si>
    <t>ТСЦ-113-0263</t>
  </si>
  <si>
    <t>Эмаль кремнийорганическая: КО-174...</t>
  </si>
  <si>
    <t>ТСЦ-401-0001</t>
  </si>
  <si>
    <t>Бетон тяжелый, класс: В3,5 (М50)</t>
  </si>
  <si>
    <t>ТСЦ-401-0061</t>
  </si>
  <si>
    <t>Бетон тяжелый, крупность заполнителя: 20 мм, класс В3,5 (М50)</t>
  </si>
  <si>
    <t>ТСЦ-403-1045</t>
  </si>
  <si>
    <t>Сваи железобетонные С35.12-1/16шт</t>
  </si>
  <si>
    <t>ТСЦ-501-0615</t>
  </si>
  <si>
    <t>Кабели силовые переносные с гибкими медными жилами в резиновой оболочке марки: КГ, с числом жил - 2 и сечением 6 мм2</t>
  </si>
  <si>
    <t>ТСЦ-501-0720</t>
  </si>
  <si>
    <t>Кабели силовые переносные с медными жилами повышенной гибкости в резиновой оболочке марки: КПГ, с числом жил - 4 и сечением 2,5 мм2</t>
  </si>
  <si>
    <t>ТСЦ-501-0796</t>
  </si>
  <si>
    <t>Кабели контрольные с медными жилами с поливинилхлоридной изоляцией и оболочкой марки: КВВГ, с числом жил - 4 и сечением 1 мм2</t>
  </si>
  <si>
    <t>ТСЦ-501-0806</t>
  </si>
  <si>
    <t>Кабели контрольные с медными жилами с поливинилхлоридной изоляцией и оболочкой марки: КВВГ, с числом жил - 4 и сечением 1,5 мм2</t>
  </si>
  <si>
    <t>ТСЦ-501-0809</t>
  </si>
  <si>
    <t>Кабели контрольные с медными жилами с поливинилхлоридной изоляцией и оболочкой марки: КВВГ, с числом жил - 10 и сечением 1,5 мм2</t>
  </si>
  <si>
    <t>ТСЦ-501-0832</t>
  </si>
  <si>
    <t>Кабели контрольные с медными жилами с поливинилхлоридной изоляцией марки: КВВГЭ, с числом жил - 4 и сечением 1,5 мм2</t>
  </si>
  <si>
    <t>ТСЦ-501-0833</t>
  </si>
  <si>
    <t>Кабели контрольные с медными жилами с поливинилхлоридной изоляцией марки: КВВГЭ, с числом жил - 5 и сечением 1,5 мм2</t>
  </si>
  <si>
    <t>ТСЦ-501-0834</t>
  </si>
  <si>
    <t>Кабели контрольные с медными жилами с поливинилхлоридной изоляцией марки: КВВГЭ, с числом жил - 7 и сечением 1,5 мм2</t>
  </si>
  <si>
    <t>ТСЦ-501-8260</t>
  </si>
  <si>
    <t>Кабель силовой с медными жилами с поливинилхлоридной изоляцией в поливинилхлоридной оболочке без защитного покрова: ВВГ, напряжением 1,00 Кв, число жил – 4 и сечением 6,0 мм2</t>
  </si>
  <si>
    <t>ТСЦ-501-8388</t>
  </si>
  <si>
    <t>Кабель силовой с медными жилами с поливинилхлоридной изоляцией с броней из стальной ленты в шланге из поливинилхлорида: ВБбШв, напряжением 0,66 Кв, число жил – 5 и сечением 6,0 мм2</t>
  </si>
  <si>
    <t>ТСЦ-501-8389</t>
  </si>
  <si>
    <t>Кабель силовой с медными жилами с поливинилхлоридной изоляцией с броней из стальной ленты в шланге из поливинилхлорида: ВБбШв, напряжением 0,66 Кв, число жил – 5 и сечением 16 мм2</t>
  </si>
  <si>
    <t>ТСЦ-502-0271</t>
  </si>
  <si>
    <t>Провода неизолированные для воздушных линий электропередачи алюминиевые марки: А, сечением 120 мм2</t>
  </si>
  <si>
    <t>ТСЦ-502-0424</t>
  </si>
  <si>
    <t>Провода неизолированные медные гибкие для электрических установок и антенн марки: МГ, сечением 6 мм2...</t>
  </si>
  <si>
    <t>ТСЦ-502-0493</t>
  </si>
  <si>
    <t>Провода силовые для электрических установок на напряжение до 450 В с медной жилой марки: ПВ1, сечением 1 мм2</t>
  </si>
  <si>
    <t>ТСЦ-502-0501</t>
  </si>
  <si>
    <t>Провода силовые для электрических установок на напряжение до 450 В с медной жилой марки: ПВ1, сечением 6 мм2</t>
  </si>
  <si>
    <t>ТСЦ-502-0512</t>
  </si>
  <si>
    <t>Провода силовые для электрических установок на напряжение до 450 В с медной жилой марки: ПВ3, сечением 1 мм2</t>
  </si>
  <si>
    <t>ТСЦ-507-1133</t>
  </si>
  <si>
    <t>Фланцы 3-65-40</t>
  </si>
  <si>
    <t>ТСЦ-507-1134</t>
  </si>
  <si>
    <t>Фланцы 2-80-40,  2-80-40</t>
  </si>
  <si>
    <t>Фланцы 1-80-250</t>
  </si>
  <si>
    <t>ТСЦ-507-1135</t>
  </si>
  <si>
    <t>Фланцы 1-100-250</t>
  </si>
  <si>
    <t>ТСЦ-507-1981</t>
  </si>
  <si>
    <t>Отводы 90 град.д-89*9 мм</t>
  </si>
  <si>
    <t>Отводы 45 град.д-89*8 мм</t>
  </si>
  <si>
    <t>Отводы 90 град. д-89*6 мм</t>
  </si>
  <si>
    <t>ТСЦ-507-1981 прим</t>
  </si>
  <si>
    <t>ТСЦ-507-1986</t>
  </si>
  <si>
    <t>Отводы 90 град. д-114*6 мм</t>
  </si>
  <si>
    <t>ТСЦ-507-1986 прим</t>
  </si>
  <si>
    <t>Отводы 90 град.д-114*11 мм</t>
  </si>
  <si>
    <t>ТСЦ-507-1998</t>
  </si>
  <si>
    <t>Отводы 90 град.д-159*8 мм</t>
  </si>
  <si>
    <t>ТСЦ-507-2033</t>
  </si>
  <si>
    <t>Отводы 90 град.д-219*6 мм</t>
  </si>
  <si>
    <t>ТСЦ-507-2181</t>
  </si>
  <si>
    <t>Тройники д-159*8 мм</t>
  </si>
  <si>
    <t>Тройники  159х8-114х8 мм</t>
  </si>
  <si>
    <t>ТСЦ-507-2287</t>
  </si>
  <si>
    <t>Переходы 89х8-76х6 мм</t>
  </si>
  <si>
    <t>Переходы  89х10-76х9 мм</t>
  </si>
  <si>
    <t>ТСЦ-507-2287 прим</t>
  </si>
  <si>
    <t>Переходы  89х8-76х9 мм</t>
  </si>
  <si>
    <t>ТСЦ-507-2289</t>
  </si>
  <si>
    <t>Переходы  89х6-57х5 мм</t>
  </si>
  <si>
    <t>ТСЦ-507-2294 прим.</t>
  </si>
  <si>
    <t>Переходы  114х8-89х8 мм</t>
  </si>
  <si>
    <t>ТСЦ-507-2313</t>
  </si>
  <si>
    <t>Переходы  159х8-89х8 мм</t>
  </si>
  <si>
    <t>Переходы 159х8-89х6 мм</t>
  </si>
  <si>
    <t>ТСЦ-507-2321 прим</t>
  </si>
  <si>
    <t>Переходы  219х20-114х11 мм</t>
  </si>
  <si>
    <t>ТСЦ-507-2387</t>
  </si>
  <si>
    <t>Заглушки д-89*10 мм</t>
  </si>
  <si>
    <t>ТСЦ-507-2387 прим.</t>
  </si>
  <si>
    <t>ТСЦ-507-2636</t>
  </si>
  <si>
    <t>Опоры 25-ТП-АСОО</t>
  </si>
  <si>
    <t>ТСЦ-507-2637</t>
  </si>
  <si>
    <t>Опоры  57-КП-А11</t>
  </si>
  <si>
    <t>ТСЦ-507-2639</t>
  </si>
  <si>
    <t>Опоры  89-КП-А11</t>
  </si>
  <si>
    <t>ТСЦ-507-2640</t>
  </si>
  <si>
    <t>Опоры  114-КП-А11</t>
  </si>
  <si>
    <t>ТСЦ-507-2738</t>
  </si>
  <si>
    <t>Опоры  108-КХ-А11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</si>
  <si>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</si>
  <si>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</si>
  <si>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ТСЦ-509-0166</t>
  </si>
  <si>
    <t>ТСЦ-509-0210</t>
  </si>
  <si>
    <t>Вилка аксессуарная HLN945A</t>
  </si>
  <si>
    <t>ТСЦ-509-0262</t>
  </si>
  <si>
    <t>Зажим: плашечный</t>
  </si>
  <si>
    <t>ТСЦ-509-0435</t>
  </si>
  <si>
    <t>Зажим соединительный: для проводов сечением 95-120 мм2 (КС-055)(КС-333)...</t>
  </si>
  <si>
    <t>ТСЦ-509-2160</t>
  </si>
  <si>
    <t xml:space="preserve">Обустройство Северо-Покурского месторождения нефти. Кусты скважин №57бис, 62бис. </t>
  </si>
  <si>
    <t>Куст скважин №57бис.</t>
  </si>
  <si>
    <t xml:space="preserve">   - Ограничители перенапряжения ОПН-6 (2 000\4,03)</t>
  </si>
  <si>
    <t xml:space="preserve">   - ПС-СЭЩ (тип К-112): Пункт АВР (383000/1,18/4,1)</t>
  </si>
  <si>
    <t xml:space="preserve">   - Стоимость подстанции ПКТПВР-6-0,4 кВ (625 229/2,99)</t>
  </si>
  <si>
    <t xml:space="preserve">   - Пункты распределительные ПР8501-1055-54 УЗ</t>
  </si>
  <si>
    <t xml:space="preserve">   - Ящики управления ЯУО 9602-3474 УЗ.1 с фотореле ФР-2</t>
  </si>
  <si>
    <t xml:space="preserve">   - Пост управления кнопочный КУ-91</t>
  </si>
  <si>
    <t xml:space="preserve">   - Блок питания</t>
  </si>
  <si>
    <t xml:space="preserve">   - Контроллер СТМ-ZK 2</t>
  </si>
  <si>
    <t xml:space="preserve">   - Аккумуляторная батарея FNG21803 FIAMM</t>
  </si>
  <si>
    <t xml:space="preserve">   - Антенна направленная типа  Y3 VHF (M) Радиал</t>
  </si>
  <si>
    <t xml:space="preserve">   - Шкаф настенный SU высотой 10U с металлической дверью ZHFC</t>
  </si>
  <si>
    <t xml:space="preserve">   - Устройство для заземления кабеля  LMR-400UF KMT 11-P FIMO (7965/3.95)</t>
  </si>
  <si>
    <t xml:space="preserve">   - Приемо-передатчик Motorola GM 340 (17653/4,31)</t>
  </si>
  <si>
    <t xml:space="preserve">   - Блок питания GPN6145B (10130/4,31)</t>
  </si>
  <si>
    <t xml:space="preserve">   - Грозоразрядник GR-1 с уголком Радиал (2343/3,95)</t>
  </si>
  <si>
    <t xml:space="preserve">   - Контроллер ZTC-91</t>
  </si>
  <si>
    <t xml:space="preserve">   - Стоимость установки дозирования химреагентов УДХ 4/1-2,5/2              (1360000/3,07)</t>
  </si>
  <si>
    <t xml:space="preserve">   - Блок гребенки                                       БГ 21-80-4 (1 150 000/4,1)</t>
  </si>
  <si>
    <t xml:space="preserve">   - Емкость  ЕП 12,5-2000-1-3               (246 800/1,18/3,06) вес 2,68 тн</t>
  </si>
  <si>
    <t>СЦМ-300-9340-25</t>
  </si>
  <si>
    <t>Манометры МП-4-У-250</t>
  </si>
  <si>
    <t>СЦМ-514-0005</t>
  </si>
  <si>
    <t>Ящики силовые серии ЯБПВ типа ЯБПВ-1 на 100А</t>
  </si>
  <si>
    <t>СЦМ-549-5035</t>
  </si>
  <si>
    <t>Посты управления кнопочные КУ-91-1</t>
  </si>
  <si>
    <t>ТСЦ-509-0328</t>
  </si>
  <si>
    <t>Выключатели автоматические: ВА51-31-340010Р-00УХЛ3 I-100А</t>
  </si>
  <si>
    <t>ТСЦ-509-1409</t>
  </si>
  <si>
    <t>Разъединитель с приводом ПР90/180 Л-ХЛ</t>
  </si>
  <si>
    <t>кол-во скважин:</t>
  </si>
  <si>
    <t>Монтаж технологических нефтегазопроводов</t>
  </si>
  <si>
    <t>Монтаж водовода</t>
  </si>
  <si>
    <t>Кабельная эстакада</t>
  </si>
  <si>
    <t>Монтаж АВР</t>
  </si>
  <si>
    <t>Монтаж КТПН</t>
  </si>
  <si>
    <t>Монтаж прожекторной мачты</t>
  </si>
  <si>
    <t>Монтаж сетей электрических</t>
  </si>
  <si>
    <t>Монтаж средств КИПиА БГ</t>
  </si>
  <si>
    <t>Монтаж средств КИПиА ГЗУ</t>
  </si>
  <si>
    <t>Монтаж средств КИПиА УДХ</t>
  </si>
  <si>
    <t>Сети связи</t>
  </si>
  <si>
    <t>Шкаф ЩМП-12</t>
  </si>
  <si>
    <t>Установка опор Кт-10-1-Р</t>
  </si>
  <si>
    <t>в том числе стоимость работ без учета стоимости материалов Заказчика (для лимитированных затрат)</t>
  </si>
  <si>
    <t>ПНР</t>
  </si>
  <si>
    <t>Приложение №5 к форме 8.1</t>
  </si>
  <si>
    <t>Наименование стройки:объекта.</t>
  </si>
  <si>
    <t>Базисный уровень цен 2001г.</t>
  </si>
  <si>
    <t xml:space="preserve">Стоимость объекта </t>
  </si>
  <si>
    <t>Затраты труда</t>
  </si>
  <si>
    <t>Пусконаладочные работы</t>
  </si>
  <si>
    <t>Пусконаладочные работы АВР</t>
  </si>
  <si>
    <t>Пусконаладочные работы БГ</t>
  </si>
  <si>
    <t>Пусконаладочные работы ГЗУ</t>
  </si>
  <si>
    <t>Пусконаладочные работы КТПН</t>
  </si>
  <si>
    <t>Пусконаладочные работы ПМС</t>
  </si>
  <si>
    <t>Пусконаладочные работы сети электрические</t>
  </si>
  <si>
    <t>Пусконаладочные работы УДХ</t>
  </si>
  <si>
    <t xml:space="preserve">ИТОГО по всем работам </t>
  </si>
  <si>
    <t xml:space="preserve">   -   Составление тех.отчета</t>
  </si>
  <si>
    <t>№ п\п</t>
  </si>
  <si>
    <t xml:space="preserve">Ед.изм. </t>
  </si>
  <si>
    <t xml:space="preserve">Уровень оплаты труда </t>
  </si>
  <si>
    <t>руб/мес.</t>
  </si>
  <si>
    <t xml:space="preserve">Индекс к общей сметной стоимости </t>
  </si>
  <si>
    <t>Перевозка рабочих свыше 3км.</t>
  </si>
  <si>
    <t>02-02-01</t>
  </si>
  <si>
    <t>02-02-04</t>
  </si>
  <si>
    <t>Приустьевая кабельная эстакада</t>
  </si>
  <si>
    <t>02-02-05</t>
  </si>
  <si>
    <t>Опоры ОП1, ОП2,ОП3</t>
  </si>
  <si>
    <t>02-02-06</t>
  </si>
  <si>
    <t>Строительные работы   Ограждение</t>
  </si>
  <si>
    <t>02-02-08</t>
  </si>
  <si>
    <t>Колодец  канализационный</t>
  </si>
  <si>
    <t>Устройство основания под установку Мера 40-10-400</t>
  </si>
  <si>
    <t>02-03-01</t>
  </si>
  <si>
    <t>Монтаж измерительной установки Мера 40-14-400</t>
  </si>
  <si>
    <t>02-03-02</t>
  </si>
  <si>
    <t>02-04-01</t>
  </si>
  <si>
    <t>Устройство основания под БКУ</t>
  </si>
  <si>
    <t>Монтаж  блока БКУ</t>
  </si>
  <si>
    <t>02-04-02</t>
  </si>
  <si>
    <t>Устройство основания под УДХ 4-1-2,5-2</t>
  </si>
  <si>
    <t>02-06-01</t>
  </si>
  <si>
    <t>Монтаж установки УДХ 4-1-2,5-2</t>
  </si>
  <si>
    <t xml:space="preserve">02-06-02  </t>
  </si>
  <si>
    <t xml:space="preserve">04-01-01   </t>
  </si>
  <si>
    <t>Устройство основания под пункт АВР</t>
  </si>
  <si>
    <t xml:space="preserve">04-02-01  </t>
  </si>
  <si>
    <t>Устройство порталов, опорных рам пункта АВР</t>
  </si>
  <si>
    <t>04-02-03</t>
  </si>
  <si>
    <t>Устройство основания под ПКТПВР-400-6-0,4 кВ</t>
  </si>
  <si>
    <t xml:space="preserve">04-03-01  </t>
  </si>
  <si>
    <t>Устройство основания под СУ ЭЦН и ТМПН</t>
  </si>
  <si>
    <t xml:space="preserve">04-04-01  </t>
  </si>
  <si>
    <t>Установка прожекторной мачты ПМ1</t>
  </si>
  <si>
    <t xml:space="preserve">04-05-01  </t>
  </si>
  <si>
    <t>Закрепление дренажной емкости V=12,5 м3</t>
  </si>
  <si>
    <t xml:space="preserve">06-01-01  </t>
  </si>
  <si>
    <t>Монтаж дренажной емкости V=12,5 м3</t>
  </si>
  <si>
    <t xml:space="preserve">06-01-02  </t>
  </si>
  <si>
    <t xml:space="preserve">02-09-01  </t>
  </si>
  <si>
    <t xml:space="preserve">02-09-04  </t>
  </si>
  <si>
    <t>02-09-05</t>
  </si>
  <si>
    <t>Опоры ОП1</t>
  </si>
  <si>
    <t xml:space="preserve">04-08-01   </t>
  </si>
  <si>
    <t>02-10-01</t>
  </si>
  <si>
    <t xml:space="preserve">02-10-04   </t>
  </si>
  <si>
    <t xml:space="preserve">02-10-05  </t>
  </si>
  <si>
    <t xml:space="preserve">04-10-01   </t>
  </si>
  <si>
    <t xml:space="preserve">02-11-01  </t>
  </si>
  <si>
    <t xml:space="preserve">02-11-04  </t>
  </si>
  <si>
    <t xml:space="preserve">02-11-05  </t>
  </si>
  <si>
    <t xml:space="preserve">04-12-01   </t>
  </si>
  <si>
    <t xml:space="preserve">02-12-01  </t>
  </si>
  <si>
    <t xml:space="preserve">02-12-04  </t>
  </si>
  <si>
    <t>02-12-05</t>
  </si>
  <si>
    <t xml:space="preserve">04-14-01   </t>
  </si>
  <si>
    <t xml:space="preserve">02-13-01  </t>
  </si>
  <si>
    <t xml:space="preserve">02-13-04  </t>
  </si>
  <si>
    <t xml:space="preserve">02-13-05  </t>
  </si>
  <si>
    <t xml:space="preserve">02-13-06  </t>
  </si>
  <si>
    <t xml:space="preserve">04-16-01   </t>
  </si>
  <si>
    <t xml:space="preserve">02-14-01  </t>
  </si>
  <si>
    <t xml:space="preserve">02-14-04  </t>
  </si>
  <si>
    <t xml:space="preserve">02-14-05  </t>
  </si>
  <si>
    <t>02-14-06</t>
  </si>
  <si>
    <t>02-14-07</t>
  </si>
  <si>
    <t>Устройство основания под БГ-21-80-4</t>
  </si>
  <si>
    <t xml:space="preserve">02-15-01  </t>
  </si>
  <si>
    <t>Монтаж блока гребенки БГ-21-80-4</t>
  </si>
  <si>
    <t xml:space="preserve">02-15-02  </t>
  </si>
  <si>
    <t xml:space="preserve">04-18-01   </t>
  </si>
  <si>
    <t xml:space="preserve">02-16-01  </t>
  </si>
  <si>
    <t xml:space="preserve">02-16-04  </t>
  </si>
  <si>
    <t xml:space="preserve">02-16-05  </t>
  </si>
  <si>
    <t xml:space="preserve">04-20-01   </t>
  </si>
  <si>
    <t>53/2016</t>
  </si>
  <si>
    <t>54/2016</t>
  </si>
  <si>
    <t>55/2016</t>
  </si>
  <si>
    <t>56/2016</t>
  </si>
  <si>
    <t>57/2016</t>
  </si>
  <si>
    <t>58/2016</t>
  </si>
  <si>
    <t>59/2016</t>
  </si>
  <si>
    <t>60/2016</t>
  </si>
  <si>
    <t>61/2016</t>
  </si>
  <si>
    <t>62/2016</t>
  </si>
  <si>
    <t>63/2016</t>
  </si>
  <si>
    <t>64/2016</t>
  </si>
  <si>
    <t>65/2016</t>
  </si>
  <si>
    <t>66/2016</t>
  </si>
  <si>
    <t>67/2016</t>
  </si>
  <si>
    <t>68/2016</t>
  </si>
  <si>
    <t>69/2016</t>
  </si>
  <si>
    <t>Установка "Мера-40-14-400            (2900000/2,99)</t>
  </si>
  <si>
    <t>0</t>
  </si>
  <si>
    <t xml:space="preserve">  </t>
  </si>
  <si>
    <t xml:space="preserve"> -   Затраты по перевозке автомобильным транспортом работников строительно-монтажных организаций</t>
  </si>
  <si>
    <t>Приложение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</si>
  <si>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</si>
  <si>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1 к форме 8.1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</si>
  <si>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</si>
  <si>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</si>
  <si>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</si>
  <si>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</si>
  <si>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</si>
  <si>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</si>
  <si>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</si>
  <si>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</si>
  <si>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</si>
  <si>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</si>
  <si>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</si>
  <si>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</si>
  <si>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</si>
  <si>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</si>
  <si>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</si>
  <si>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</si>
  <si>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</si>
  <si>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</si>
  <si>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</si>
  <si>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Лесовоз</t>
  </si>
  <si>
    <t xml:space="preserve">Лесоматериалы </t>
  </si>
  <si>
    <t xml:space="preserve">Стройка: Обустройство Северо-Покурского месторождения нефти. Кусты скважин №57бис, 62бис. </t>
  </si>
  <si>
    <t>Объект: Куст скважин №57бис.</t>
  </si>
  <si>
    <t>Приложение № 2 к форме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</si>
</sst>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0.0"/>
    <numFmt numFmtId="193" formatCode="#,##0.000"/>
    <numFmt numFmtId="194" formatCode="#,##0.00000000"/>
    <numFmt numFmtId="195" formatCode="#,##0.000000"/>
  </numFmts>
  <fonts count="1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theme="0"/>
      <name val="Times New Roman"/>
      <family val="1"/>
      <charset val="204"/>
    </font>
    <font>
      <u/>
      <sz val="11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269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1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38" fontId="23" fillId="0" borderId="12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3" applyNumberFormat="0" applyAlignment="0" applyProtection="0">
      <alignment horizontal="left" vertical="center"/>
    </xf>
    <xf numFmtId="0" fontId="33" fillId="0" borderId="14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42" fillId="0" borderId="15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6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44" fillId="7" borderId="17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6" fillId="22" borderId="17" applyNumberFormat="0" applyAlignment="0" applyProtection="0"/>
    <xf numFmtId="0" fontId="47" fillId="16" borderId="19"/>
    <xf numFmtId="14" fontId="16" fillId="0" borderId="0">
      <alignment horizontal="right"/>
    </xf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22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51" fillId="0" borderId="23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0" fontId="9" fillId="26" borderId="25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6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7" applyNumberFormat="0" applyAlignment="0" applyProtection="0"/>
    <xf numFmtId="0" fontId="45" fillId="22" borderId="18" applyNumberFormat="0" applyAlignment="0" applyProtection="0"/>
    <xf numFmtId="0" fontId="46" fillId="22" borderId="17" applyNumberFormat="0" applyAlignment="0" applyProtection="0"/>
    <xf numFmtId="0" fontId="48" fillId="0" borderId="20" applyNumberFormat="0" applyFill="0" applyAlignment="0" applyProtection="0"/>
    <xf numFmtId="0" fontId="49" fillId="0" borderId="21" applyNumberFormat="0" applyFill="0" applyAlignment="0" applyProtection="0"/>
    <xf numFmtId="0" fontId="50" fillId="0" borderId="22" applyNumberFormat="0" applyFill="0" applyAlignment="0" applyProtection="0"/>
    <xf numFmtId="0" fontId="51" fillId="0" borderId="23" applyNumberFormat="0" applyFill="0" applyAlignment="0" applyProtection="0"/>
    <xf numFmtId="0" fontId="52" fillId="23" borderId="24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5" applyNumberFormat="0" applyFont="0" applyAlignment="0" applyProtection="0"/>
    <xf numFmtId="0" fontId="62" fillId="0" borderId="27" applyNumberFormat="0" applyFill="0" applyAlignment="0" applyProtection="0"/>
    <xf numFmtId="0" fontId="9" fillId="0" borderId="0"/>
    <xf numFmtId="190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1" fontId="75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6" fillId="0" borderId="0"/>
    <xf numFmtId="0" fontId="10" fillId="0" borderId="0"/>
    <xf numFmtId="0" fontId="86" fillId="0" borderId="0"/>
    <xf numFmtId="0" fontId="10" fillId="0" borderId="0"/>
    <xf numFmtId="4" fontId="16" fillId="0" borderId="0">
      <alignment vertical="center"/>
    </xf>
    <xf numFmtId="0" fontId="103" fillId="0" borderId="0"/>
    <xf numFmtId="0" fontId="10" fillId="0" borderId="0"/>
    <xf numFmtId="0" fontId="10" fillId="0" borderId="0"/>
    <xf numFmtId="0" fontId="10" fillId="0" borderId="0"/>
    <xf numFmtId="0" fontId="105" fillId="0" borderId="0"/>
    <xf numFmtId="9" fontId="10" fillId="0" borderId="0" applyFont="0" applyFill="0" applyBorder="0" applyAlignment="0" applyProtection="0"/>
    <xf numFmtId="0" fontId="10" fillId="0" borderId="0"/>
  </cellStyleXfs>
  <cellXfs count="799">
    <xf numFmtId="0" fontId="0" fillId="0" borderId="0" xfId="0"/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1" fontId="66" fillId="16" borderId="7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0" fontId="10" fillId="0" borderId="0" xfId="0" applyFont="1"/>
    <xf numFmtId="3" fontId="68" fillId="30" borderId="7" xfId="908" applyNumberFormat="1" applyFont="1" applyFill="1" applyBorder="1" applyAlignment="1">
      <alignment horizontal="right" vertical="center" wrapText="1"/>
    </xf>
    <xf numFmtId="3" fontId="67" fillId="30" borderId="7" xfId="908" applyNumberFormat="1" applyFont="1" applyFill="1" applyBorder="1" applyAlignment="1">
      <alignment horizontal="right" vertical="center" wrapText="1"/>
    </xf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0" fontId="11" fillId="0" borderId="0" xfId="2257" applyFont="1" applyFill="1"/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0" fontId="81" fillId="0" borderId="72" xfId="0" applyNumberFormat="1" applyFont="1" applyFill="1" applyBorder="1" applyAlignment="1">
      <alignment horizontal="center" vertical="center" wrapText="1"/>
    </xf>
    <xf numFmtId="0" fontId="81" fillId="0" borderId="66" xfId="0" applyNumberFormat="1" applyFont="1" applyFill="1" applyBorder="1" applyAlignment="1">
      <alignment horizontal="center" vertical="center" wrapText="1"/>
    </xf>
    <xf numFmtId="0" fontId="83" fillId="0" borderId="2" xfId="0" applyFont="1" applyBorder="1" applyAlignment="1">
      <alignment vertical="center"/>
    </xf>
    <xf numFmtId="3" fontId="83" fillId="30" borderId="59" xfId="0" applyNumberFormat="1" applyFont="1" applyFill="1" applyBorder="1" applyAlignment="1">
      <alignment vertical="center"/>
    </xf>
    <xf numFmtId="0" fontId="11" fillId="0" borderId="0" xfId="2257" applyFont="1" applyFill="1" applyAlignment="1">
      <alignment horizontal="right"/>
    </xf>
    <xf numFmtId="49" fontId="83" fillId="0" borderId="2" xfId="0" applyNumberFormat="1" applyFont="1" applyBorder="1" applyAlignment="1">
      <alignment horizontal="right" vertical="top" wrapText="1"/>
    </xf>
    <xf numFmtId="0" fontId="83" fillId="0" borderId="2" xfId="0" applyFont="1" applyBorder="1" applyAlignment="1">
      <alignment horizontal="left" vertical="top" wrapText="1"/>
    </xf>
    <xf numFmtId="0" fontId="83" fillId="0" borderId="48" xfId="0" applyFont="1" applyBorder="1" applyAlignment="1">
      <alignment horizontal="center" vertical="top" wrapText="1"/>
    </xf>
    <xf numFmtId="0" fontId="83" fillId="0" borderId="1" xfId="0" applyFont="1" applyBorder="1" applyAlignment="1">
      <alignment vertical="center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4" fontId="66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horizontal="center" vertical="center" wrapText="1"/>
    </xf>
    <xf numFmtId="0" fontId="69" fillId="0" borderId="7" xfId="908" applyFont="1" applyFill="1" applyBorder="1" applyAlignment="1">
      <alignment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1" fontId="74" fillId="28" borderId="0" xfId="908" applyNumberFormat="1" applyFont="1" applyFill="1" applyBorder="1" applyAlignment="1">
      <alignment horizontal="center" vertical="center"/>
    </xf>
    <xf numFmtId="1" fontId="74" fillId="0" borderId="0" xfId="908" applyNumberFormat="1" applyFont="1" applyBorder="1" applyAlignment="1">
      <alignment horizontal="center" vertical="center"/>
    </xf>
    <xf numFmtId="4" fontId="11" fillId="0" borderId="0" xfId="908" applyNumberFormat="1" applyFont="1" applyAlignment="1">
      <alignment vertical="center"/>
    </xf>
    <xf numFmtId="49" fontId="11" fillId="0" borderId="0" xfId="2257" applyNumberFormat="1" applyFont="1" applyFill="1" applyAlignment="1">
      <alignment horizontal="center"/>
    </xf>
    <xf numFmtId="0" fontId="10" fillId="0" borderId="0" xfId="0" applyFont="1" applyAlignment="1">
      <alignment horizontal="left" vertical="center"/>
    </xf>
    <xf numFmtId="3" fontId="11" fillId="0" borderId="0" xfId="2257" applyNumberFormat="1" applyFont="1" applyFill="1" applyAlignment="1">
      <alignment horizont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10" xfId="0" applyNumberFormat="1" applyFont="1" applyBorder="1" applyAlignment="1">
      <alignment horizontal="left" vertical="center"/>
    </xf>
    <xf numFmtId="0" fontId="81" fillId="0" borderId="10" xfId="0" applyFont="1" applyBorder="1" applyAlignment="1">
      <alignment vertical="center"/>
    </xf>
    <xf numFmtId="0" fontId="81" fillId="0" borderId="10" xfId="0" applyNumberFormat="1" applyFont="1" applyBorder="1" applyAlignment="1">
      <alignment horizontal="right" vertical="center" wrapText="1"/>
    </xf>
    <xf numFmtId="0" fontId="81" fillId="0" borderId="10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49" fontId="81" fillId="0" borderId="0" xfId="0" applyNumberFormat="1" applyFont="1" applyBorder="1" applyAlignment="1">
      <alignment horizontal="right" vertical="center"/>
    </xf>
    <xf numFmtId="0" fontId="81" fillId="0" borderId="0" xfId="0" applyFont="1" applyBorder="1" applyAlignment="1">
      <alignment horizontal="left" vertical="center"/>
    </xf>
    <xf numFmtId="0" fontId="81" fillId="0" borderId="0" xfId="0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center" vertical="center"/>
    </xf>
    <xf numFmtId="4" fontId="11" fillId="0" borderId="0" xfId="908" applyNumberFormat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NumberFormat="1" applyFont="1"/>
    <xf numFmtId="0" fontId="11" fillId="0" borderId="0" xfId="2257" applyNumberFormat="1" applyFont="1" applyFill="1" applyAlignment="1">
      <alignment horizontal="center"/>
    </xf>
    <xf numFmtId="0" fontId="11" fillId="0" borderId="0" xfId="908" applyNumberFormat="1" applyFont="1" applyAlignment="1">
      <alignment horizontal="center" vertical="center"/>
    </xf>
    <xf numFmtId="0" fontId="68" fillId="30" borderId="68" xfId="1567" applyFont="1" applyFill="1" applyBorder="1" applyAlignment="1">
      <alignment horizontal="right" vertical="center" wrapText="1"/>
    </xf>
    <xf numFmtId="3" fontId="68" fillId="30" borderId="68" xfId="908" applyNumberFormat="1" applyFont="1" applyFill="1" applyBorder="1" applyAlignment="1">
      <alignment horizontal="right" vertical="center" wrapText="1"/>
    </xf>
    <xf numFmtId="3" fontId="67" fillId="30" borderId="68" xfId="908" applyNumberFormat="1" applyFont="1" applyFill="1" applyBorder="1" applyAlignment="1">
      <alignment horizontal="right" vertical="center" wrapText="1"/>
    </xf>
    <xf numFmtId="4" fontId="66" fillId="0" borderId="7" xfId="908" applyNumberFormat="1" applyFont="1" applyFill="1" applyBorder="1" applyAlignment="1">
      <alignment horizontal="center" vertical="center" wrapText="1"/>
    </xf>
    <xf numFmtId="4" fontId="66" fillId="0" borderId="6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4" fontId="66" fillId="0" borderId="68" xfId="908" applyNumberFormat="1" applyFont="1" applyFill="1" applyBorder="1" applyAlignment="1">
      <alignment vertical="center" wrapText="1"/>
    </xf>
    <xf numFmtId="4" fontId="69" fillId="0" borderId="68" xfId="908" applyNumberFormat="1" applyFont="1" applyFill="1" applyBorder="1" applyAlignment="1">
      <alignment vertical="center" wrapText="1"/>
    </xf>
    <xf numFmtId="4" fontId="69" fillId="0" borderId="68" xfId="908" applyNumberFormat="1" applyFont="1" applyFill="1" applyBorder="1" applyAlignment="1">
      <alignment horizontal="center" vertical="center" wrapText="1"/>
    </xf>
    <xf numFmtId="0" fontId="11" fillId="0" borderId="28" xfId="908" applyFont="1" applyBorder="1" applyAlignment="1">
      <alignment vertical="center"/>
    </xf>
    <xf numFmtId="0" fontId="11" fillId="0" borderId="26" xfId="908" applyFont="1" applyBorder="1" applyAlignment="1">
      <alignment vertical="center"/>
    </xf>
    <xf numFmtId="4" fontId="66" fillId="0" borderId="71" xfId="908" applyNumberFormat="1" applyFont="1" applyFill="1" applyBorder="1" applyAlignment="1">
      <alignment vertical="center" wrapText="1"/>
    </xf>
    <xf numFmtId="4" fontId="66" fillId="0" borderId="42" xfId="908" applyNumberFormat="1" applyFont="1" applyFill="1" applyBorder="1" applyAlignment="1">
      <alignment vertical="center" wrapText="1"/>
    </xf>
    <xf numFmtId="4" fontId="11" fillId="0" borderId="53" xfId="908" applyNumberFormat="1" applyFont="1" applyFill="1" applyBorder="1" applyAlignment="1">
      <alignment vertical="center" wrapText="1"/>
    </xf>
    <xf numFmtId="4" fontId="66" fillId="0" borderId="53" xfId="908" applyNumberFormat="1" applyFont="1" applyFill="1" applyBorder="1" applyAlignment="1">
      <alignment vertical="center" wrapText="1"/>
    </xf>
    <xf numFmtId="1" fontId="66" fillId="0" borderId="53" xfId="908" applyNumberFormat="1" applyFont="1" applyFill="1" applyBorder="1" applyAlignment="1">
      <alignment vertical="center" wrapText="1"/>
    </xf>
    <xf numFmtId="49" fontId="11" fillId="0" borderId="53" xfId="973" applyNumberFormat="1" applyFont="1" applyFill="1" applyBorder="1" applyAlignment="1">
      <alignment horizontal="left" vertical="center" wrapText="1"/>
    </xf>
    <xf numFmtId="49" fontId="11" fillId="0" borderId="53" xfId="2239" applyNumberFormat="1" applyFont="1" applyBorder="1" applyAlignment="1">
      <alignment horizontal="left" vertical="center" wrapText="1"/>
    </xf>
    <xf numFmtId="0" fontId="68" fillId="30" borderId="28" xfId="1567" applyFont="1" applyFill="1" applyBorder="1" applyAlignment="1">
      <alignment horizontal="right" vertical="center" wrapText="1"/>
    </xf>
    <xf numFmtId="3" fontId="68" fillId="30" borderId="26" xfId="908" applyNumberFormat="1" applyFont="1" applyFill="1" applyBorder="1" applyAlignment="1">
      <alignment horizontal="right" vertical="center" wrapText="1"/>
    </xf>
    <xf numFmtId="4" fontId="66" fillId="0" borderId="70" xfId="908" applyNumberFormat="1" applyFont="1" applyFill="1" applyBorder="1" applyAlignment="1">
      <alignment vertical="center" wrapText="1"/>
    </xf>
    <xf numFmtId="0" fontId="11" fillId="0" borderId="47" xfId="908" applyFont="1" applyBorder="1" applyAlignment="1">
      <alignment vertical="center"/>
    </xf>
    <xf numFmtId="4" fontId="66" fillId="0" borderId="64" xfId="908" applyNumberFormat="1" applyFont="1" applyFill="1" applyBorder="1" applyAlignment="1">
      <alignment vertical="center" wrapText="1"/>
    </xf>
    <xf numFmtId="4" fontId="66" fillId="0" borderId="29" xfId="908" applyNumberFormat="1" applyFont="1" applyFill="1" applyBorder="1" applyAlignment="1">
      <alignment vertical="center" wrapText="1"/>
    </xf>
    <xf numFmtId="2" fontId="73" fillId="0" borderId="29" xfId="908" applyNumberFormat="1" applyFont="1" applyFill="1" applyBorder="1" applyAlignment="1">
      <alignment horizontal="center" vertical="center" wrapText="1"/>
    </xf>
    <xf numFmtId="4" fontId="69" fillId="0" borderId="29" xfId="908" applyNumberFormat="1" applyFont="1" applyFill="1" applyBorder="1" applyAlignment="1">
      <alignment horizontal="center" vertical="center" wrapText="1"/>
    </xf>
    <xf numFmtId="4" fontId="66" fillId="0" borderId="29" xfId="908" applyNumberFormat="1" applyFont="1" applyFill="1" applyBorder="1" applyAlignment="1">
      <alignment horizontal="center" vertical="center" wrapText="1"/>
    </xf>
    <xf numFmtId="4" fontId="66" fillId="0" borderId="65" xfId="908" applyNumberFormat="1" applyFont="1" applyFill="1" applyBorder="1" applyAlignment="1">
      <alignment vertical="center" wrapText="1"/>
    </xf>
    <xf numFmtId="1" fontId="66" fillId="0" borderId="0" xfId="908" applyNumberFormat="1" applyFont="1" applyFill="1" applyBorder="1" applyAlignment="1">
      <alignment vertical="center" wrapText="1"/>
    </xf>
    <xf numFmtId="188" fontId="69" fillId="0" borderId="0" xfId="908" applyNumberFormat="1" applyFont="1" applyFill="1" applyBorder="1" applyAlignment="1">
      <alignment vertical="center" wrapText="1"/>
    </xf>
    <xf numFmtId="2" fontId="66" fillId="30" borderId="7" xfId="908" applyNumberFormat="1" applyFont="1" applyFill="1" applyBorder="1" applyAlignment="1">
      <alignment horizontal="center" vertical="center" wrapText="1"/>
    </xf>
    <xf numFmtId="4" fontId="66" fillId="30" borderId="7" xfId="908" applyNumberFormat="1" applyFont="1" applyFill="1" applyBorder="1" applyAlignment="1">
      <alignment horizontal="center" vertical="center" wrapText="1"/>
    </xf>
    <xf numFmtId="4" fontId="11" fillId="0" borderId="64" xfId="908" applyNumberFormat="1" applyFont="1" applyFill="1" applyBorder="1" applyAlignment="1">
      <alignment vertical="center" wrapText="1"/>
    </xf>
    <xf numFmtId="4" fontId="66" fillId="0" borderId="28" xfId="908" applyNumberFormat="1" applyFont="1" applyFill="1" applyBorder="1" applyAlignment="1">
      <alignment vertical="center" wrapText="1"/>
    </xf>
    <xf numFmtId="4" fontId="66" fillId="0" borderId="26" xfId="908" applyNumberFormat="1" applyFont="1" applyFill="1" applyBorder="1" applyAlignment="1">
      <alignment vertical="center" wrapText="1"/>
    </xf>
    <xf numFmtId="4" fontId="66" fillId="0" borderId="47" xfId="908" applyNumberFormat="1" applyFont="1" applyFill="1" applyBorder="1" applyAlignment="1">
      <alignment vertical="center" wrapText="1"/>
    </xf>
    <xf numFmtId="4" fontId="69" fillId="0" borderId="71" xfId="908" applyNumberFormat="1" applyFont="1" applyFill="1" applyBorder="1" applyAlignment="1">
      <alignment horizontal="center" vertical="center" wrapText="1"/>
    </xf>
    <xf numFmtId="4" fontId="69" fillId="0" borderId="42" xfId="908" applyNumberFormat="1" applyFont="1" applyFill="1" applyBorder="1" applyAlignment="1">
      <alignment horizontal="center" vertical="center" wrapText="1"/>
    </xf>
    <xf numFmtId="4" fontId="69" fillId="0" borderId="65" xfId="908" applyNumberFormat="1" applyFont="1" applyFill="1" applyBorder="1" applyAlignment="1">
      <alignment horizontal="center" vertical="center" wrapText="1"/>
    </xf>
    <xf numFmtId="3" fontId="67" fillId="30" borderId="69" xfId="908" applyNumberFormat="1" applyFont="1" applyFill="1" applyBorder="1" applyAlignment="1">
      <alignment horizontal="right" vertical="center" wrapText="1"/>
    </xf>
    <xf numFmtId="3" fontId="67" fillId="30" borderId="8" xfId="908" applyNumberFormat="1" applyFont="1" applyFill="1" applyBorder="1" applyAlignment="1">
      <alignment horizontal="right" vertical="center" wrapText="1"/>
    </xf>
    <xf numFmtId="4" fontId="69" fillId="0" borderId="69" xfId="908" applyNumberFormat="1" applyFont="1" applyFill="1" applyBorder="1" applyAlignment="1">
      <alignment vertical="center" wrapText="1"/>
    </xf>
    <xf numFmtId="4" fontId="69" fillId="0" borderId="8" xfId="908" applyNumberFormat="1" applyFont="1" applyFill="1" applyBorder="1" applyAlignment="1">
      <alignment vertical="center" wrapText="1"/>
    </xf>
    <xf numFmtId="0" fontId="69" fillId="0" borderId="8" xfId="908" applyFont="1" applyFill="1" applyBorder="1" applyAlignment="1">
      <alignment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2" fontId="73" fillId="0" borderId="66" xfId="908" applyNumberFormat="1" applyFont="1" applyFill="1" applyBorder="1" applyAlignment="1">
      <alignment horizontal="center" vertical="center" wrapText="1"/>
    </xf>
    <xf numFmtId="3" fontId="67" fillId="30" borderId="71" xfId="908" applyNumberFormat="1" applyFont="1" applyFill="1" applyBorder="1" applyAlignment="1">
      <alignment horizontal="right" vertical="center" wrapText="1"/>
    </xf>
    <xf numFmtId="3" fontId="67" fillId="30" borderId="42" xfId="908" applyNumberFormat="1" applyFont="1" applyFill="1" applyBorder="1" applyAlignment="1">
      <alignment horizontal="right" vertical="center" wrapText="1"/>
    </xf>
    <xf numFmtId="4" fontId="69" fillId="0" borderId="71" xfId="908" applyNumberFormat="1" applyFont="1" applyFill="1" applyBorder="1" applyAlignment="1">
      <alignment vertical="center" wrapText="1"/>
    </xf>
    <xf numFmtId="4" fontId="69" fillId="0" borderId="42" xfId="908" applyNumberFormat="1" applyFont="1" applyFill="1" applyBorder="1" applyAlignment="1">
      <alignment vertical="center" wrapText="1"/>
    </xf>
    <xf numFmtId="4" fontId="69" fillId="0" borderId="65" xfId="908" applyNumberFormat="1" applyFont="1" applyFill="1" applyBorder="1" applyAlignment="1">
      <alignment vertical="center" wrapText="1"/>
    </xf>
    <xf numFmtId="0" fontId="68" fillId="30" borderId="71" xfId="1567" applyFont="1" applyFill="1" applyBorder="1" applyAlignment="1">
      <alignment horizontal="right" vertical="center" wrapText="1"/>
    </xf>
    <xf numFmtId="3" fontId="68" fillId="30" borderId="42" xfId="908" applyNumberFormat="1" applyFont="1" applyFill="1" applyBorder="1" applyAlignment="1">
      <alignment horizontal="right" vertical="center" wrapText="1"/>
    </xf>
    <xf numFmtId="3" fontId="11" fillId="32" borderId="68" xfId="908" applyNumberFormat="1" applyFont="1" applyFill="1" applyBorder="1" applyAlignment="1">
      <alignment horizontal="right" vertical="center" wrapText="1"/>
    </xf>
    <xf numFmtId="3" fontId="11" fillId="32" borderId="28" xfId="908" applyNumberFormat="1" applyFont="1" applyFill="1" applyBorder="1" applyAlignment="1">
      <alignment horizontal="right" vertical="center" wrapText="1"/>
    </xf>
    <xf numFmtId="3" fontId="11" fillId="32" borderId="7" xfId="908" applyNumberFormat="1" applyFont="1" applyFill="1" applyBorder="1" applyAlignment="1">
      <alignment horizontal="right" vertical="center" wrapText="1"/>
    </xf>
    <xf numFmtId="3" fontId="11" fillId="32" borderId="26" xfId="908" applyNumberFormat="1" applyFont="1" applyFill="1" applyBorder="1" applyAlignment="1">
      <alignment horizontal="right" vertical="center" wrapText="1"/>
    </xf>
    <xf numFmtId="0" fontId="11" fillId="32" borderId="49" xfId="908" applyFont="1" applyFill="1" applyBorder="1" applyAlignment="1">
      <alignment vertical="center"/>
    </xf>
    <xf numFmtId="4" fontId="66" fillId="32" borderId="50" xfId="908" applyNumberFormat="1" applyFont="1" applyFill="1" applyBorder="1" applyAlignment="1">
      <alignment vertical="center" wrapText="1"/>
    </xf>
    <xf numFmtId="3" fontId="66" fillId="32" borderId="50" xfId="908" applyNumberFormat="1" applyFont="1" applyFill="1" applyBorder="1" applyAlignment="1">
      <alignment vertical="center" wrapText="1"/>
    </xf>
    <xf numFmtId="4" fontId="66" fillId="32" borderId="75" xfId="908" applyNumberFormat="1" applyFont="1" applyFill="1" applyBorder="1" applyAlignment="1">
      <alignment vertical="center" wrapText="1"/>
    </xf>
    <xf numFmtId="4" fontId="66" fillId="32" borderId="4" xfId="908" applyNumberFormat="1" applyFont="1" applyFill="1" applyBorder="1" applyAlignment="1">
      <alignment vertical="center" wrapText="1"/>
    </xf>
    <xf numFmtId="4" fontId="66" fillId="32" borderId="41" xfId="908" applyNumberFormat="1" applyFont="1" applyFill="1" applyBorder="1" applyAlignment="1">
      <alignment vertical="center" wrapText="1"/>
    </xf>
    <xf numFmtId="4" fontId="69" fillId="32" borderId="75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vertical="center" wrapText="1"/>
    </xf>
    <xf numFmtId="4" fontId="69" fillId="32" borderId="4" xfId="908" applyNumberFormat="1" applyFont="1" applyFill="1" applyBorder="1" applyAlignment="1">
      <alignment horizontal="center" vertical="center" wrapText="1"/>
    </xf>
    <xf numFmtId="4" fontId="69" fillId="32" borderId="5" xfId="908" applyNumberFormat="1" applyFont="1" applyFill="1" applyBorder="1" applyAlignment="1">
      <alignment vertical="center" wrapText="1"/>
    </xf>
    <xf numFmtId="4" fontId="69" fillId="32" borderId="75" xfId="908" applyNumberFormat="1" applyFont="1" applyFill="1" applyBorder="1" applyAlignment="1">
      <alignment horizontal="center" vertical="center" wrapText="1"/>
    </xf>
    <xf numFmtId="4" fontId="66" fillId="32" borderId="4" xfId="908" applyNumberFormat="1" applyFont="1" applyFill="1" applyBorder="1" applyAlignment="1">
      <alignment horizontal="center" vertical="center" wrapText="1"/>
    </xf>
    <xf numFmtId="0" fontId="11" fillId="32" borderId="30" xfId="908" applyFont="1" applyFill="1" applyBorder="1" applyAlignment="1">
      <alignment vertical="center"/>
    </xf>
    <xf numFmtId="3" fontId="66" fillId="32" borderId="53" xfId="2240" applyNumberFormat="1" applyFont="1" applyFill="1" applyBorder="1" applyAlignment="1">
      <alignment horizontal="center" vertical="center" wrapText="1"/>
    </xf>
    <xf numFmtId="9" fontId="66" fillId="32" borderId="42" xfId="2240" applyFont="1" applyFill="1" applyBorder="1" applyAlignment="1">
      <alignment horizontal="center" vertical="center" wrapText="1"/>
    </xf>
    <xf numFmtId="9" fontId="66" fillId="32" borderId="7" xfId="2240" applyFont="1" applyFill="1" applyBorder="1" applyAlignment="1">
      <alignment horizontal="center" vertical="center" wrapText="1"/>
    </xf>
    <xf numFmtId="9" fontId="66" fillId="32" borderId="26" xfId="2240" applyFont="1" applyFill="1" applyBorder="1" applyAlignment="1">
      <alignment horizontal="center" vertical="center" wrapText="1"/>
    </xf>
    <xf numFmtId="9" fontId="66" fillId="32" borderId="53" xfId="2240" applyFont="1" applyFill="1" applyBorder="1" applyAlignment="1">
      <alignment horizontal="center" vertical="center" wrapText="1"/>
    </xf>
    <xf numFmtId="9" fontId="69" fillId="32" borderId="42" xfId="2240" applyFont="1" applyFill="1" applyBorder="1" applyAlignment="1">
      <alignment horizontal="center" vertical="center" wrapText="1"/>
    </xf>
    <xf numFmtId="4" fontId="69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69" fillId="32" borderId="42" xfId="908" applyNumberFormat="1" applyFont="1" applyFill="1" applyBorder="1" applyAlignment="1">
      <alignment horizontal="center" vertical="center" wrapText="1"/>
    </xf>
    <xf numFmtId="4" fontId="66" fillId="32" borderId="7" xfId="908" applyNumberFormat="1" applyFont="1" applyFill="1" applyBorder="1" applyAlignment="1">
      <alignment horizontal="center" vertical="center" wrapText="1"/>
    </xf>
    <xf numFmtId="9" fontId="68" fillId="32" borderId="7" xfId="908" applyNumberFormat="1" applyFont="1" applyFill="1" applyBorder="1" applyAlignment="1">
      <alignment horizontal="center" vertical="center" wrapText="1"/>
    </xf>
    <xf numFmtId="3" fontId="66" fillId="32" borderId="64" xfId="908" applyNumberFormat="1" applyFont="1" applyFill="1" applyBorder="1" applyAlignment="1">
      <alignment vertical="center" wrapText="1"/>
    </xf>
    <xf numFmtId="1" fontId="66" fillId="32" borderId="2" xfId="908" applyNumberFormat="1" applyFont="1" applyFill="1" applyBorder="1" applyAlignment="1">
      <alignment horizontal="center" vertical="center" wrapText="1"/>
    </xf>
    <xf numFmtId="1" fontId="66" fillId="32" borderId="68" xfId="908" applyNumberFormat="1" applyFont="1" applyFill="1" applyBorder="1" applyAlignment="1">
      <alignment horizontal="center" vertical="center" wrapText="1"/>
    </xf>
    <xf numFmtId="1" fontId="66" fillId="32" borderId="7" xfId="908" applyNumberFormat="1" applyFont="1" applyFill="1" applyBorder="1" applyAlignment="1">
      <alignment horizontal="center" vertical="center" wrapText="1"/>
    </xf>
    <xf numFmtId="188" fontId="66" fillId="32" borderId="7" xfId="908" applyNumberFormat="1" applyFont="1" applyFill="1" applyBorder="1" applyAlignment="1">
      <alignment horizontal="center" vertical="center"/>
    </xf>
    <xf numFmtId="10" fontId="66" fillId="32" borderId="7" xfId="908" applyNumberFormat="1" applyFont="1" applyFill="1" applyBorder="1" applyAlignment="1">
      <alignment horizontal="center" vertical="center"/>
    </xf>
    <xf numFmtId="10" fontId="85" fillId="32" borderId="7" xfId="908" applyNumberFormat="1" applyFont="1" applyFill="1" applyBorder="1" applyAlignment="1">
      <alignment horizontal="center" vertical="center"/>
    </xf>
    <xf numFmtId="10" fontId="85" fillId="32" borderId="38" xfId="908" applyNumberFormat="1" applyFont="1" applyFill="1" applyBorder="1" applyAlignment="1">
      <alignment horizontal="center" vertical="center"/>
    </xf>
    <xf numFmtId="3" fontId="11" fillId="32" borderId="71" xfId="908" applyNumberFormat="1" applyFont="1" applyFill="1" applyBorder="1" applyAlignment="1">
      <alignment horizontal="right" vertical="center" wrapText="1"/>
    </xf>
    <xf numFmtId="3" fontId="11" fillId="32" borderId="42" xfId="908" applyNumberFormat="1" applyFont="1" applyFill="1" applyBorder="1" applyAlignment="1">
      <alignment horizontal="right" vertical="center" wrapText="1"/>
    </xf>
    <xf numFmtId="0" fontId="66" fillId="28" borderId="0" xfId="908" applyFont="1" applyFill="1" applyAlignment="1">
      <alignment vertical="center"/>
    </xf>
    <xf numFmtId="0" fontId="66" fillId="28" borderId="0" xfId="908" applyFont="1" applyFill="1" applyBorder="1" applyAlignment="1">
      <alignment vertical="center"/>
    </xf>
    <xf numFmtId="3" fontId="66" fillId="32" borderId="70" xfId="908" applyNumberFormat="1" applyFont="1" applyFill="1" applyBorder="1" applyAlignment="1">
      <alignment horizontal="right" vertical="center" wrapText="1"/>
    </xf>
    <xf numFmtId="3" fontId="66" fillId="32" borderId="53" xfId="908" applyNumberFormat="1" applyFont="1" applyFill="1" applyBorder="1" applyAlignment="1">
      <alignment horizontal="right" vertical="center" wrapText="1"/>
    </xf>
    <xf numFmtId="4" fontId="79" fillId="32" borderId="50" xfId="908" applyNumberFormat="1" applyFont="1" applyFill="1" applyBorder="1" applyAlignment="1">
      <alignment vertical="center" wrapText="1"/>
    </xf>
    <xf numFmtId="0" fontId="79" fillId="32" borderId="53" xfId="976" applyFont="1" applyFill="1" applyBorder="1" applyAlignment="1">
      <alignment horizontal="left" vertical="center"/>
    </xf>
    <xf numFmtId="49" fontId="68" fillId="30" borderId="28" xfId="0" applyNumberFormat="1" applyFont="1" applyFill="1" applyBorder="1" applyAlignment="1">
      <alignment horizontal="center" vertical="center" wrapText="1" shrinkToFit="1"/>
    </xf>
    <xf numFmtId="0" fontId="68" fillId="30" borderId="67" xfId="0" applyFont="1" applyFill="1" applyBorder="1" applyAlignment="1">
      <alignment horizontal="left" vertical="center" wrapText="1" shrinkToFit="1"/>
    </xf>
    <xf numFmtId="49" fontId="68" fillId="30" borderId="26" xfId="0" applyNumberFormat="1" applyFont="1" applyFill="1" applyBorder="1" applyAlignment="1">
      <alignment horizontal="center" vertical="center" wrapText="1" shrinkToFit="1"/>
    </xf>
    <xf numFmtId="0" fontId="68" fillId="30" borderId="30" xfId="0" applyFont="1" applyFill="1" applyBorder="1" applyAlignment="1">
      <alignment horizontal="left" vertical="center" wrapText="1" shrinkToFit="1"/>
    </xf>
    <xf numFmtId="187" fontId="68" fillId="32" borderId="65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8" fillId="32" borderId="66" xfId="2238" applyNumberFormat="1" applyFont="1" applyFill="1" applyBorder="1" applyAlignment="1" applyProtection="1">
      <alignment horizontal="center" vertical="center" wrapText="1"/>
      <protection locked="0"/>
    </xf>
    <xf numFmtId="0" fontId="11" fillId="32" borderId="19" xfId="908" applyFont="1" applyFill="1" applyBorder="1" applyAlignment="1">
      <alignment horizontal="center" vertical="center"/>
    </xf>
    <xf numFmtId="1" fontId="11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45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32" borderId="59" xfId="975" quotePrefix="1" applyNumberFormat="1" applyFont="1" applyFill="1" applyBorder="1" applyAlignment="1" applyProtection="1">
      <alignment horizontal="center" vertical="center"/>
      <protection locked="0"/>
    </xf>
    <xf numFmtId="0" fontId="11" fillId="32" borderId="77" xfId="908" applyFont="1" applyFill="1" applyBorder="1" applyAlignment="1">
      <alignment horizontal="center" vertical="center"/>
    </xf>
    <xf numFmtId="4" fontId="66" fillId="32" borderId="70" xfId="908" applyNumberFormat="1" applyFont="1" applyFill="1" applyBorder="1" applyAlignment="1">
      <alignment horizontal="right" vertical="center" wrapText="1"/>
    </xf>
    <xf numFmtId="3" fontId="11" fillId="32" borderId="53" xfId="908" applyNumberFormat="1" applyFont="1" applyFill="1" applyBorder="1" applyAlignment="1">
      <alignment horizontal="right" vertical="center" wrapText="1"/>
    </xf>
    <xf numFmtId="0" fontId="66" fillId="32" borderId="1" xfId="976" applyFont="1" applyFill="1" applyBorder="1" applyAlignment="1">
      <alignment horizontal="center" vertical="center"/>
    </xf>
    <xf numFmtId="0" fontId="66" fillId="32" borderId="2" xfId="976" applyFont="1" applyFill="1" applyBorder="1" applyAlignment="1">
      <alignment horizontal="center" vertical="center"/>
    </xf>
    <xf numFmtId="0" fontId="11" fillId="32" borderId="74" xfId="908" applyFont="1" applyFill="1" applyBorder="1" applyAlignment="1">
      <alignment horizontal="center" vertical="center"/>
    </xf>
    <xf numFmtId="0" fontId="11" fillId="32" borderId="68" xfId="976" applyFont="1" applyFill="1" applyBorder="1" applyAlignment="1">
      <alignment horizontal="left" vertical="center"/>
    </xf>
    <xf numFmtId="0" fontId="11" fillId="32" borderId="68" xfId="908" applyFont="1" applyFill="1" applyBorder="1" applyAlignment="1">
      <alignment horizontal="center" vertical="center"/>
    </xf>
    <xf numFmtId="0" fontId="11" fillId="32" borderId="6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/>
    </xf>
    <xf numFmtId="0" fontId="11" fillId="32" borderId="7" xfId="908" applyFont="1" applyFill="1" applyBorder="1" applyAlignment="1">
      <alignment horizontal="center" vertical="center"/>
    </xf>
    <xf numFmtId="0" fontId="11" fillId="32" borderId="7" xfId="976" applyFont="1" applyFill="1" applyBorder="1" applyAlignment="1">
      <alignment horizontal="left" vertical="center" wrapText="1"/>
    </xf>
    <xf numFmtId="0" fontId="11" fillId="32" borderId="37" xfId="908" applyFont="1" applyFill="1" applyBorder="1" applyAlignment="1">
      <alignment horizontal="center" vertical="center"/>
    </xf>
    <xf numFmtId="0" fontId="11" fillId="32" borderId="38" xfId="976" applyFont="1" applyFill="1" applyBorder="1" applyAlignment="1">
      <alignment horizontal="left" vertical="center"/>
    </xf>
    <xf numFmtId="0" fontId="11" fillId="32" borderId="38" xfId="908" applyFont="1" applyFill="1" applyBorder="1" applyAlignment="1">
      <alignment horizontal="center" vertical="center"/>
    </xf>
    <xf numFmtId="0" fontId="79" fillId="32" borderId="40" xfId="908" applyFont="1" applyFill="1" applyBorder="1" applyAlignment="1">
      <alignment vertical="center"/>
    </xf>
    <xf numFmtId="4" fontId="79" fillId="32" borderId="40" xfId="908" applyNumberFormat="1" applyFont="1" applyFill="1" applyBorder="1" applyAlignment="1">
      <alignment vertical="center" wrapText="1"/>
    </xf>
    <xf numFmtId="3" fontId="79" fillId="32" borderId="19" xfId="908" applyNumberFormat="1" applyFont="1" applyFill="1" applyBorder="1" applyAlignment="1">
      <alignment horizontal="right" vertical="center" wrapText="1"/>
    </xf>
    <xf numFmtId="3" fontId="79" fillId="32" borderId="45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48" xfId="908" applyNumberFormat="1" applyFont="1" applyFill="1" applyBorder="1" applyAlignment="1">
      <alignment horizontal="right" vertical="center" wrapText="1"/>
    </xf>
    <xf numFmtId="3" fontId="79" fillId="32" borderId="19" xfId="908" applyNumberFormat="1" applyFont="1" applyFill="1" applyBorder="1" applyAlignment="1">
      <alignment horizontal="center" vertical="center" wrapText="1"/>
    </xf>
    <xf numFmtId="3" fontId="79" fillId="32" borderId="70" xfId="908" applyNumberFormat="1" applyFont="1" applyFill="1" applyBorder="1" applyAlignment="1">
      <alignment horizontal="center" vertical="center" wrapText="1"/>
    </xf>
    <xf numFmtId="3" fontId="79" fillId="32" borderId="53" xfId="908" applyNumberFormat="1" applyFont="1" applyFill="1" applyBorder="1" applyAlignment="1">
      <alignment horizontal="center" vertical="center" wrapText="1"/>
    </xf>
    <xf numFmtId="3" fontId="80" fillId="32" borderId="53" xfId="908" applyNumberFormat="1" applyFont="1" applyFill="1" applyBorder="1" applyAlignment="1">
      <alignment horizontal="center" vertical="center" wrapText="1"/>
    </xf>
    <xf numFmtId="3" fontId="79" fillId="32" borderId="53" xfId="908" applyNumberFormat="1" applyFont="1" applyFill="1" applyBorder="1" applyAlignment="1">
      <alignment horizontal="center" vertical="center"/>
    </xf>
    <xf numFmtId="3" fontId="80" fillId="30" borderId="53" xfId="908" applyNumberFormat="1" applyFont="1" applyFill="1" applyBorder="1" applyAlignment="1">
      <alignment horizontal="center" vertical="center" wrapText="1"/>
    </xf>
    <xf numFmtId="3" fontId="80" fillId="32" borderId="64" xfId="908" applyNumberFormat="1" applyFont="1" applyFill="1" applyBorder="1" applyAlignment="1">
      <alignment horizontal="center" vertical="center" wrapText="1"/>
    </xf>
    <xf numFmtId="3" fontId="79" fillId="32" borderId="50" xfId="908" applyNumberFormat="1" applyFont="1" applyFill="1" applyBorder="1" applyAlignment="1">
      <alignment horizontal="center" vertical="center" wrapText="1"/>
    </xf>
    <xf numFmtId="4" fontId="69" fillId="0" borderId="0" xfId="908" applyNumberFormat="1" applyFont="1" applyFill="1" applyBorder="1" applyAlignment="1">
      <alignment vertical="center" wrapText="1"/>
    </xf>
    <xf numFmtId="3" fontId="69" fillId="0" borderId="0" xfId="908" applyNumberFormat="1" applyFont="1" applyFill="1" applyBorder="1" applyAlignment="1">
      <alignment horizontal="center" vertical="center" wrapText="1"/>
    </xf>
    <xf numFmtId="0" fontId="11" fillId="32" borderId="54" xfId="908" applyFont="1" applyFill="1" applyBorder="1" applyAlignment="1">
      <alignment vertical="center"/>
    </xf>
    <xf numFmtId="4" fontId="79" fillId="32" borderId="51" xfId="908" applyNumberFormat="1" applyFont="1" applyFill="1" applyBorder="1" applyAlignment="1">
      <alignment vertical="center" wrapText="1"/>
    </xf>
    <xf numFmtId="3" fontId="66" fillId="32" borderId="51" xfId="908" applyNumberFormat="1" applyFont="1" applyFill="1" applyBorder="1" applyAlignment="1">
      <alignment vertical="center" wrapText="1"/>
    </xf>
    <xf numFmtId="4" fontId="66" fillId="32" borderId="44" xfId="908" applyNumberFormat="1" applyFont="1" applyFill="1" applyBorder="1" applyAlignment="1">
      <alignment vertical="center" wrapText="1"/>
    </xf>
    <xf numFmtId="4" fontId="66" fillId="32" borderId="38" xfId="908" applyNumberFormat="1" applyFont="1" applyFill="1" applyBorder="1" applyAlignment="1">
      <alignment vertical="center" wrapText="1"/>
    </xf>
    <xf numFmtId="4" fontId="66" fillId="32" borderId="46" xfId="908" applyNumberFormat="1" applyFont="1" applyFill="1" applyBorder="1" applyAlignment="1">
      <alignment vertical="center" wrapText="1"/>
    </xf>
    <xf numFmtId="4" fontId="66" fillId="32" borderId="51" xfId="908" applyNumberFormat="1" applyFont="1" applyFill="1" applyBorder="1" applyAlignment="1">
      <alignment vertical="center" wrapText="1"/>
    </xf>
    <xf numFmtId="4" fontId="69" fillId="32" borderId="44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vertical="center" wrapText="1"/>
    </xf>
    <xf numFmtId="4" fontId="69" fillId="32" borderId="38" xfId="908" applyNumberFormat="1" applyFont="1" applyFill="1" applyBorder="1" applyAlignment="1">
      <alignment horizontal="center" vertical="center" wrapText="1"/>
    </xf>
    <xf numFmtId="4" fontId="69" fillId="32" borderId="39" xfId="908" applyNumberFormat="1" applyFont="1" applyFill="1" applyBorder="1" applyAlignment="1">
      <alignment vertical="center" wrapText="1"/>
    </xf>
    <xf numFmtId="4" fontId="69" fillId="32" borderId="44" xfId="908" applyNumberFormat="1" applyFont="1" applyFill="1" applyBorder="1" applyAlignment="1">
      <alignment horizontal="center" vertical="center" wrapText="1"/>
    </xf>
    <xf numFmtId="4" fontId="66" fillId="32" borderId="38" xfId="908" applyNumberFormat="1" applyFont="1" applyFill="1" applyBorder="1" applyAlignment="1">
      <alignment horizontal="center" vertical="center" wrapText="1"/>
    </xf>
    <xf numFmtId="3" fontId="79" fillId="32" borderId="51" xfId="908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center"/>
    </xf>
    <xf numFmtId="49" fontId="83" fillId="0" borderId="0" xfId="0" applyNumberFormat="1" applyFont="1" applyAlignment="1">
      <alignment horizontal="left" vertical="center"/>
    </xf>
    <xf numFmtId="49" fontId="81" fillId="0" borderId="0" xfId="0" applyNumberFormat="1" applyFont="1" applyBorder="1" applyAlignment="1">
      <alignment horizontal="left" vertical="center"/>
    </xf>
    <xf numFmtId="0" fontId="81" fillId="0" borderId="0" xfId="0" applyFont="1" applyBorder="1" applyAlignment="1">
      <alignment vertical="center"/>
    </xf>
    <xf numFmtId="0" fontId="81" fillId="0" borderId="0" xfId="0" applyNumberFormat="1" applyFont="1" applyBorder="1" applyAlignment="1">
      <alignment horizontal="right" vertical="center" wrapText="1"/>
    </xf>
    <xf numFmtId="0" fontId="81" fillId="0" borderId="0" xfId="0" applyNumberFormat="1" applyFont="1" applyBorder="1" applyAlignment="1">
      <alignment horizontal="right" vertical="center"/>
    </xf>
    <xf numFmtId="4" fontId="87" fillId="0" borderId="0" xfId="798" applyNumberFormat="1" applyFont="1" applyFill="1" applyBorder="1" applyAlignment="1" applyProtection="1">
      <alignment horizontal="center" vertical="center"/>
    </xf>
    <xf numFmtId="4" fontId="88" fillId="0" borderId="0" xfId="798" applyNumberFormat="1" applyFont="1" applyFill="1" applyBorder="1" applyAlignment="1" applyProtection="1">
      <alignment horizontal="center" vertical="center"/>
    </xf>
    <xf numFmtId="4" fontId="87" fillId="0" borderId="0" xfId="798" applyNumberFormat="1" applyFont="1" applyFill="1" applyBorder="1" applyAlignment="1" applyProtection="1">
      <alignment horizontal="right" vertical="center"/>
    </xf>
    <xf numFmtId="0" fontId="87" fillId="0" borderId="0" xfId="798" applyNumberFormat="1" applyFont="1" applyFill="1" applyBorder="1" applyAlignment="1" applyProtection="1">
      <alignment vertical="top"/>
    </xf>
    <xf numFmtId="0" fontId="90" fillId="0" borderId="0" xfId="798" applyNumberFormat="1" applyFont="1" applyFill="1" applyBorder="1" applyAlignment="1" applyProtection="1">
      <alignment vertical="top"/>
    </xf>
    <xf numFmtId="4" fontId="91" fillId="0" borderId="0" xfId="798" applyNumberFormat="1" applyFont="1" applyFill="1" applyBorder="1" applyAlignment="1" applyProtection="1">
      <alignment horizontal="center" vertical="center" wrapText="1"/>
    </xf>
    <xf numFmtId="4" fontId="92" fillId="0" borderId="0" xfId="798" applyNumberFormat="1" applyFont="1" applyFill="1" applyBorder="1" applyAlignment="1" applyProtection="1">
      <alignment horizontal="center" vertical="center" wrapText="1"/>
    </xf>
    <xf numFmtId="4" fontId="93" fillId="0" borderId="0" xfId="798" applyNumberFormat="1" applyFont="1" applyFill="1" applyBorder="1" applyAlignment="1" applyProtection="1">
      <alignment horizontal="center" vertical="center" wrapText="1"/>
    </xf>
    <xf numFmtId="4" fontId="87" fillId="0" borderId="0" xfId="798" applyNumberFormat="1" applyFont="1" applyFill="1" applyBorder="1" applyAlignment="1" applyProtection="1">
      <alignment horizontal="left" wrapText="1"/>
    </xf>
    <xf numFmtId="4" fontId="94" fillId="0" borderId="0" xfId="798" applyNumberFormat="1" applyFont="1" applyFill="1" applyBorder="1" applyAlignment="1" applyProtection="1">
      <alignment horizontal="right" wrapText="1"/>
    </xf>
    <xf numFmtId="0" fontId="95" fillId="0" borderId="0" xfId="798" applyNumberFormat="1" applyFont="1" applyFill="1" applyBorder="1" applyAlignment="1" applyProtection="1">
      <alignment vertical="top"/>
    </xf>
    <xf numFmtId="4" fontId="95" fillId="0" borderId="19" xfId="798" applyNumberFormat="1" applyFont="1" applyFill="1" applyBorder="1" applyAlignment="1" applyProtection="1">
      <alignment horizontal="center" vertical="center" wrapText="1"/>
    </xf>
    <xf numFmtId="3" fontId="99" fillId="0" borderId="1" xfId="798" applyNumberFormat="1" applyFont="1" applyFill="1" applyBorder="1" applyAlignment="1" applyProtection="1">
      <alignment horizontal="center" vertical="center" wrapText="1"/>
    </xf>
    <xf numFmtId="3" fontId="99" fillId="0" borderId="2" xfId="798" applyNumberFormat="1" applyFont="1" applyFill="1" applyBorder="1" applyAlignment="1" applyProtection="1">
      <alignment horizontal="center" vertical="center" wrapText="1"/>
    </xf>
    <xf numFmtId="3" fontId="99" fillId="0" borderId="19" xfId="798" applyNumberFormat="1" applyFont="1" applyFill="1" applyBorder="1" applyAlignment="1" applyProtection="1">
      <alignment horizontal="center" vertical="center" wrapText="1"/>
    </xf>
    <xf numFmtId="3" fontId="99" fillId="0" borderId="45" xfId="798" applyNumberFormat="1" applyFont="1" applyFill="1" applyBorder="1" applyAlignment="1" applyProtection="1">
      <alignment horizontal="center" vertical="center" wrapText="1"/>
    </xf>
    <xf numFmtId="3" fontId="99" fillId="0" borderId="48" xfId="798" applyNumberFormat="1" applyFont="1" applyFill="1" applyBorder="1" applyAlignment="1" applyProtection="1">
      <alignment horizontal="center" vertical="center" wrapText="1"/>
    </xf>
    <xf numFmtId="3" fontId="99" fillId="0" borderId="59" xfId="798" applyNumberFormat="1" applyFont="1" applyFill="1" applyBorder="1" applyAlignment="1" applyProtection="1">
      <alignment horizontal="center" vertical="center" wrapText="1"/>
    </xf>
    <xf numFmtId="0" fontId="99" fillId="0" borderId="0" xfId="798" applyNumberFormat="1" applyFont="1" applyFill="1" applyBorder="1" applyAlignment="1" applyProtection="1">
      <alignment vertical="top"/>
    </xf>
    <xf numFmtId="3" fontId="98" fillId="0" borderId="13" xfId="798" applyNumberFormat="1" applyFont="1" applyFill="1" applyBorder="1" applyAlignment="1" applyProtection="1">
      <alignment vertical="center" wrapText="1"/>
    </xf>
    <xf numFmtId="3" fontId="98" fillId="0" borderId="13" xfId="798" applyNumberFormat="1" applyFont="1" applyFill="1" applyBorder="1" applyAlignment="1" applyProtection="1">
      <alignment horizontal="center" vertical="center"/>
    </xf>
    <xf numFmtId="0" fontId="92" fillId="0" borderId="0" xfId="798" applyNumberFormat="1" applyFont="1" applyFill="1" applyBorder="1" applyAlignment="1" applyProtection="1">
      <alignment vertical="top"/>
    </xf>
    <xf numFmtId="0" fontId="97" fillId="0" borderId="68" xfId="798" applyNumberFormat="1" applyFont="1" applyFill="1" applyBorder="1" applyAlignment="1" applyProtection="1">
      <alignment horizontal="left" vertical="center" wrapText="1"/>
    </xf>
    <xf numFmtId="0" fontId="92" fillId="0" borderId="68" xfId="798" applyNumberFormat="1" applyFont="1" applyFill="1" applyBorder="1" applyAlignment="1" applyProtection="1">
      <alignment horizontal="center" vertical="center" wrapText="1"/>
    </xf>
    <xf numFmtId="0" fontId="100" fillId="0" borderId="68" xfId="798" applyNumberFormat="1" applyFont="1" applyFill="1" applyBorder="1" applyAlignment="1" applyProtection="1">
      <alignment horizontal="center" vertical="center"/>
    </xf>
    <xf numFmtId="3" fontId="97" fillId="0" borderId="68" xfId="798" applyNumberFormat="1" applyFont="1" applyFill="1" applyBorder="1" applyAlignment="1" applyProtection="1">
      <alignment horizontal="center" vertical="center"/>
    </xf>
    <xf numFmtId="4" fontId="97" fillId="0" borderId="68" xfId="798" applyNumberFormat="1" applyFont="1" applyFill="1" applyBorder="1" applyAlignment="1" applyProtection="1">
      <alignment horizontal="center" vertical="center"/>
    </xf>
    <xf numFmtId="4" fontId="97" fillId="0" borderId="28" xfId="798" applyNumberFormat="1" applyFont="1" applyFill="1" applyBorder="1" applyAlignment="1" applyProtection="1">
      <alignment horizontal="center" vertical="center"/>
    </xf>
    <xf numFmtId="0" fontId="97" fillId="0" borderId="0" xfId="798" applyNumberFormat="1" applyFont="1" applyFill="1" applyBorder="1" applyAlignment="1" applyProtection="1">
      <alignment vertical="top"/>
    </xf>
    <xf numFmtId="1" fontId="97" fillId="0" borderId="0" xfId="798" applyNumberFormat="1" applyFont="1" applyFill="1" applyBorder="1" applyAlignment="1" applyProtection="1">
      <alignment vertical="top"/>
    </xf>
    <xf numFmtId="0" fontId="97" fillId="0" borderId="7" xfId="798" applyNumberFormat="1" applyFont="1" applyFill="1" applyBorder="1" applyAlignment="1" applyProtection="1">
      <alignment horizontal="left" vertical="center" wrapText="1"/>
    </xf>
    <xf numFmtId="0" fontId="92" fillId="0" borderId="7" xfId="798" applyNumberFormat="1" applyFont="1" applyFill="1" applyBorder="1" applyAlignment="1" applyProtection="1">
      <alignment horizontal="center" vertical="center" wrapText="1"/>
    </xf>
    <xf numFmtId="0" fontId="100" fillId="0" borderId="7" xfId="798" applyNumberFormat="1" applyFont="1" applyFill="1" applyBorder="1" applyAlignment="1" applyProtection="1">
      <alignment horizontal="center" vertical="center"/>
    </xf>
    <xf numFmtId="3" fontId="97" fillId="0" borderId="7" xfId="798" applyNumberFormat="1" applyFont="1" applyFill="1" applyBorder="1" applyAlignment="1" applyProtection="1">
      <alignment horizontal="center" vertical="center"/>
    </xf>
    <xf numFmtId="0" fontId="97" fillId="0" borderId="38" xfId="798" applyNumberFormat="1" applyFont="1" applyFill="1" applyBorder="1" applyAlignment="1" applyProtection="1">
      <alignment horizontal="left" vertical="center" wrapText="1"/>
    </xf>
    <xf numFmtId="0" fontId="92" fillId="0" borderId="38" xfId="798" applyNumberFormat="1" applyFont="1" applyFill="1" applyBorder="1" applyAlignment="1" applyProtection="1">
      <alignment horizontal="center" vertical="center" wrapText="1"/>
    </xf>
    <xf numFmtId="0" fontId="100" fillId="0" borderId="38" xfId="798" applyNumberFormat="1" applyFont="1" applyFill="1" applyBorder="1" applyAlignment="1" applyProtection="1">
      <alignment horizontal="center" vertical="center"/>
    </xf>
    <xf numFmtId="3" fontId="97" fillId="0" borderId="38" xfId="798" applyNumberFormat="1" applyFont="1" applyFill="1" applyBorder="1" applyAlignment="1" applyProtection="1">
      <alignment horizontal="center" vertical="center"/>
    </xf>
    <xf numFmtId="2" fontId="97" fillId="0" borderId="0" xfId="798" applyNumberFormat="1" applyFont="1" applyFill="1" applyBorder="1" applyAlignment="1" applyProtection="1">
      <alignment vertical="top"/>
    </xf>
    <xf numFmtId="4" fontId="97" fillId="33" borderId="1" xfId="798" applyNumberFormat="1" applyFont="1" applyFill="1" applyBorder="1" applyAlignment="1" applyProtection="1">
      <alignment horizontal="center" vertical="center" wrapText="1"/>
    </xf>
    <xf numFmtId="0" fontId="97" fillId="33" borderId="2" xfId="798" applyNumberFormat="1" applyFont="1" applyFill="1" applyBorder="1" applyAlignment="1" applyProtection="1">
      <alignment horizontal="left" vertical="center" wrapText="1"/>
    </xf>
    <xf numFmtId="0" fontId="92" fillId="33" borderId="2" xfId="798" applyNumberFormat="1" applyFont="1" applyFill="1" applyBorder="1" applyAlignment="1" applyProtection="1">
      <alignment horizontal="center" vertical="center" wrapText="1"/>
    </xf>
    <xf numFmtId="189" fontId="97" fillId="33" borderId="2" xfId="798" applyNumberFormat="1" applyFont="1" applyFill="1" applyBorder="1" applyAlignment="1" applyProtection="1">
      <alignment horizontal="center" vertical="center" wrapText="1"/>
    </xf>
    <xf numFmtId="3" fontId="97" fillId="33" borderId="2" xfId="798" applyNumberFormat="1" applyFont="1" applyFill="1" applyBorder="1" applyAlignment="1" applyProtection="1">
      <alignment horizontal="center" vertical="center" wrapText="1"/>
    </xf>
    <xf numFmtId="189" fontId="97" fillId="33" borderId="48" xfId="798" applyNumberFormat="1" applyFont="1" applyFill="1" applyBorder="1" applyAlignment="1" applyProtection="1">
      <alignment horizontal="center" vertical="center" wrapText="1"/>
    </xf>
    <xf numFmtId="4" fontId="97" fillId="33" borderId="2" xfId="798" applyNumberFormat="1" applyFont="1" applyFill="1" applyBorder="1" applyAlignment="1" applyProtection="1">
      <alignment horizontal="center" vertical="center" wrapText="1"/>
    </xf>
    <xf numFmtId="4" fontId="97" fillId="33" borderId="48" xfId="798" applyNumberFormat="1" applyFont="1" applyFill="1" applyBorder="1" applyAlignment="1" applyProtection="1">
      <alignment horizontal="center" vertical="center" wrapText="1"/>
    </xf>
    <xf numFmtId="189" fontId="97" fillId="33" borderId="19" xfId="798" applyNumberFormat="1" applyFont="1" applyFill="1" applyBorder="1" applyAlignment="1" applyProtection="1">
      <alignment horizontal="center" vertical="center" wrapText="1"/>
    </xf>
    <xf numFmtId="4" fontId="97" fillId="0" borderId="13" xfId="798" applyNumberFormat="1" applyFont="1" applyFill="1" applyBorder="1" applyAlignment="1" applyProtection="1">
      <alignment vertical="center" wrapText="1"/>
    </xf>
    <xf numFmtId="4" fontId="95" fillId="0" borderId="13" xfId="798" applyNumberFormat="1" applyFont="1" applyFill="1" applyBorder="1" applyAlignment="1" applyProtection="1">
      <alignment horizontal="center" vertical="center"/>
    </xf>
    <xf numFmtId="3" fontId="100" fillId="0" borderId="7" xfId="798" applyNumberFormat="1" applyFont="1" applyFill="1" applyBorder="1" applyAlignment="1" applyProtection="1">
      <alignment horizontal="center" vertical="center"/>
    </xf>
    <xf numFmtId="4" fontId="97" fillId="0" borderId="7" xfId="798" applyNumberFormat="1" applyFont="1" applyFill="1" applyBorder="1" applyAlignment="1" applyProtection="1">
      <alignment horizontal="center" vertical="center"/>
    </xf>
    <xf numFmtId="167" fontId="97" fillId="0" borderId="7" xfId="798" applyNumberFormat="1" applyFont="1" applyFill="1" applyBorder="1" applyAlignment="1" applyProtection="1">
      <alignment horizontal="center" vertical="center"/>
    </xf>
    <xf numFmtId="0" fontId="97" fillId="0" borderId="29" xfId="798" applyNumberFormat="1" applyFont="1" applyFill="1" applyBorder="1" applyAlignment="1" applyProtection="1">
      <alignment horizontal="left" vertical="center" wrapText="1"/>
    </xf>
    <xf numFmtId="0" fontId="92" fillId="0" borderId="29" xfId="798" applyNumberFormat="1" applyFont="1" applyFill="1" applyBorder="1" applyAlignment="1" applyProtection="1">
      <alignment horizontal="center" vertical="center" wrapText="1"/>
    </xf>
    <xf numFmtId="3" fontId="100" fillId="0" borderId="29" xfId="798" applyNumberFormat="1" applyFont="1" applyFill="1" applyBorder="1" applyAlignment="1" applyProtection="1">
      <alignment horizontal="center" vertical="center"/>
    </xf>
    <xf numFmtId="167" fontId="97" fillId="0" borderId="29" xfId="798" applyNumberFormat="1" applyFont="1" applyFill="1" applyBorder="1" applyAlignment="1" applyProtection="1">
      <alignment horizontal="center" vertical="center"/>
    </xf>
    <xf numFmtId="3" fontId="97" fillId="33" borderId="1" xfId="798" applyNumberFormat="1" applyFont="1" applyFill="1" applyBorder="1" applyAlignment="1" applyProtection="1">
      <alignment horizontal="center" vertical="center" wrapText="1"/>
    </xf>
    <xf numFmtId="3" fontId="97" fillId="0" borderId="13" xfId="798" applyNumberFormat="1" applyFont="1" applyFill="1" applyBorder="1" applyAlignment="1" applyProtection="1">
      <alignment vertical="center" wrapText="1"/>
    </xf>
    <xf numFmtId="3" fontId="95" fillId="0" borderId="13" xfId="798" applyNumberFormat="1" applyFont="1" applyFill="1" applyBorder="1" applyAlignment="1" applyProtection="1">
      <alignment horizontal="center" vertical="center"/>
    </xf>
    <xf numFmtId="3" fontId="100" fillId="28" borderId="7" xfId="798" applyNumberFormat="1" applyFont="1" applyFill="1" applyBorder="1" applyAlignment="1" applyProtection="1">
      <alignment horizontal="center" vertical="center"/>
    </xf>
    <xf numFmtId="3" fontId="100" fillId="28" borderId="38" xfId="798" applyNumberFormat="1" applyFont="1" applyFill="1" applyBorder="1" applyAlignment="1" applyProtection="1">
      <alignment horizontal="center" vertical="center"/>
    </xf>
    <xf numFmtId="2" fontId="97" fillId="33" borderId="2" xfId="798" applyNumberFormat="1" applyFont="1" applyFill="1" applyBorder="1" applyAlignment="1" applyProtection="1">
      <alignment horizontal="center" vertical="center" wrapText="1"/>
    </xf>
    <xf numFmtId="192" fontId="97" fillId="33" borderId="48" xfId="798" applyNumberFormat="1" applyFont="1" applyFill="1" applyBorder="1" applyAlignment="1" applyProtection="1">
      <alignment horizontal="center" vertical="center" wrapText="1"/>
    </xf>
    <xf numFmtId="3" fontId="100" fillId="0" borderId="68" xfId="798" applyNumberFormat="1" applyFont="1" applyFill="1" applyBorder="1" applyAlignment="1" applyProtection="1">
      <alignment horizontal="center" vertical="center"/>
    </xf>
    <xf numFmtId="3" fontId="87" fillId="0" borderId="1" xfId="798" applyNumberFormat="1" applyFont="1" applyFill="1" applyBorder="1" applyAlignment="1" applyProtection="1">
      <alignment horizontal="center" vertical="center" wrapText="1"/>
    </xf>
    <xf numFmtId="3" fontId="101" fillId="0" borderId="2" xfId="798" applyNumberFormat="1" applyFont="1" applyFill="1" applyBorder="1" applyAlignment="1" applyProtection="1">
      <alignment horizontal="left" vertical="center" wrapText="1"/>
    </xf>
    <xf numFmtId="3" fontId="88" fillId="0" borderId="2" xfId="798" applyNumberFormat="1" applyFont="1" applyFill="1" applyBorder="1" applyAlignment="1" applyProtection="1">
      <alignment horizontal="center" vertical="center" wrapText="1"/>
    </xf>
    <xf numFmtId="3" fontId="87" fillId="0" borderId="2" xfId="798" applyNumberFormat="1" applyFont="1" applyFill="1" applyBorder="1" applyAlignment="1" applyProtection="1">
      <alignment horizontal="center" vertical="center" wrapText="1"/>
    </xf>
    <xf numFmtId="3" fontId="87" fillId="0" borderId="48" xfId="798" applyNumberFormat="1" applyFont="1" applyFill="1" applyBorder="1" applyAlignment="1" applyProtection="1">
      <alignment horizontal="center" vertical="center" wrapText="1"/>
    </xf>
    <xf numFmtId="193" fontId="87" fillId="0" borderId="0" xfId="798" applyNumberFormat="1" applyFont="1" applyFill="1" applyBorder="1" applyAlignment="1" applyProtection="1">
      <alignment horizontal="center" vertical="center"/>
    </xf>
    <xf numFmtId="3" fontId="87" fillId="0" borderId="0" xfId="798" applyNumberFormat="1" applyFont="1" applyFill="1" applyBorder="1" applyAlignment="1" applyProtection="1">
      <alignment horizontal="center" vertical="center"/>
    </xf>
    <xf numFmtId="4" fontId="87" fillId="0" borderId="0" xfId="798" applyNumberFormat="1" applyFont="1" applyFill="1" applyBorder="1" applyAlignment="1" applyProtection="1">
      <alignment horizontal="center" vertical="center" wrapText="1"/>
    </xf>
    <xf numFmtId="193" fontId="87" fillId="0" borderId="0" xfId="798" applyNumberFormat="1" applyFont="1" applyFill="1" applyBorder="1" applyAlignment="1" applyProtection="1">
      <alignment horizontal="left" vertical="center"/>
    </xf>
    <xf numFmtId="0" fontId="87" fillId="0" borderId="0" xfId="2260" applyFont="1" applyBorder="1" applyAlignment="1">
      <alignment horizontal="center"/>
    </xf>
    <xf numFmtId="0" fontId="87" fillId="0" borderId="0" xfId="2260" applyFont="1"/>
    <xf numFmtId="4" fontId="87" fillId="0" borderId="0" xfId="2261" applyFont="1">
      <alignment vertical="center"/>
    </xf>
    <xf numFmtId="0" fontId="87" fillId="0" borderId="10" xfId="2260" applyFont="1" applyBorder="1" applyAlignment="1">
      <alignment horizontal="center"/>
    </xf>
    <xf numFmtId="4" fontId="87" fillId="0" borderId="0" xfId="798" applyNumberFormat="1" applyFont="1" applyFill="1" applyBorder="1" applyAlignment="1" applyProtection="1">
      <alignment horizontal="left" vertical="center"/>
    </xf>
    <xf numFmtId="0" fontId="11" fillId="0" borderId="0" xfId="2260" applyFont="1"/>
    <xf numFmtId="0" fontId="81" fillId="0" borderId="65" xfId="0" applyNumberFormat="1" applyFont="1" applyFill="1" applyBorder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2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42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11" fillId="0" borderId="0" xfId="2260" applyFont="1" applyBorder="1" applyAlignment="1">
      <alignment horizontal="center"/>
    </xf>
    <xf numFmtId="4" fontId="97" fillId="0" borderId="29" xfId="798" applyNumberFormat="1" applyFont="1" applyFill="1" applyBorder="1" applyAlignment="1" applyProtection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11" fillId="32" borderId="59" xfId="908" applyFont="1" applyFill="1" applyBorder="1" applyAlignment="1">
      <alignment horizontal="center" vertical="center"/>
    </xf>
    <xf numFmtId="0" fontId="81" fillId="0" borderId="7" xfId="0" applyFont="1" applyBorder="1" applyAlignment="1">
      <alignment horizontal="left" vertical="center" wrapText="1"/>
    </xf>
    <xf numFmtId="0" fontId="81" fillId="0" borderId="10" xfId="0" applyFont="1" applyBorder="1" applyAlignment="1">
      <alignment horizontal="center" vertical="center"/>
    </xf>
    <xf numFmtId="0" fontId="81" fillId="0" borderId="0" xfId="0" applyFont="1" applyAlignment="1">
      <alignment horizontal="center" vertical="center" wrapText="1" shrinkToFit="1"/>
    </xf>
    <xf numFmtId="0" fontId="81" fillId="0" borderId="0" xfId="0" applyFont="1" applyBorder="1" applyAlignment="1">
      <alignment horizontal="center" vertical="center" wrapText="1" shrinkToFit="1"/>
    </xf>
    <xf numFmtId="49" fontId="81" fillId="0" borderId="0" xfId="0" applyNumberFormat="1" applyFont="1" applyAlignment="1">
      <alignment horizontal="left" vertical="center" wrapText="1" shrinkToFit="1"/>
    </xf>
    <xf numFmtId="0" fontId="81" fillId="0" borderId="0" xfId="0" applyFont="1" applyAlignment="1">
      <alignment horizontal="right" vertical="center" wrapText="1" shrinkToFit="1"/>
    </xf>
    <xf numFmtId="0" fontId="83" fillId="0" borderId="0" xfId="0" applyFont="1" applyAlignment="1">
      <alignment horizontal="right" vertical="center" wrapText="1" shrinkToFit="1"/>
    </xf>
    <xf numFmtId="0" fontId="83" fillId="0" borderId="0" xfId="0" applyFont="1" applyAlignment="1">
      <alignment horizontal="center" vertical="center" wrapText="1" shrinkToFit="1"/>
    </xf>
    <xf numFmtId="0" fontId="83" fillId="0" borderId="0" xfId="0" applyFont="1" applyAlignment="1">
      <alignment vertical="center" wrapText="1" shrinkToFit="1"/>
    </xf>
    <xf numFmtId="49" fontId="83" fillId="0" borderId="0" xfId="0" applyNumberFormat="1" applyFont="1" applyAlignment="1">
      <alignment horizontal="center" vertical="center" wrapText="1" shrinkToFit="1"/>
    </xf>
    <xf numFmtId="49" fontId="83" fillId="0" borderId="0" xfId="0" applyNumberFormat="1" applyFont="1" applyAlignment="1">
      <alignment vertical="center" wrapText="1" shrinkToFit="1"/>
    </xf>
    <xf numFmtId="49" fontId="83" fillId="0" borderId="0" xfId="0" applyNumberFormat="1" applyFont="1" applyAlignment="1">
      <alignment horizontal="right" vertical="center" wrapText="1" shrinkToFit="1"/>
    </xf>
    <xf numFmtId="0" fontId="81" fillId="0" borderId="0" xfId="0" applyFont="1" applyAlignment="1">
      <alignment vertical="center" wrapText="1" shrinkToFit="1"/>
    </xf>
    <xf numFmtId="0" fontId="81" fillId="0" borderId="72" xfId="0" applyNumberFormat="1" applyFont="1" applyFill="1" applyBorder="1" applyAlignment="1">
      <alignment horizontal="center" vertical="center" wrapText="1" shrinkToFit="1"/>
    </xf>
    <xf numFmtId="0" fontId="81" fillId="0" borderId="29" xfId="0" applyNumberFormat="1" applyFont="1" applyFill="1" applyBorder="1" applyAlignment="1">
      <alignment horizontal="center" vertical="center" wrapText="1" shrinkToFit="1"/>
    </xf>
    <xf numFmtId="0" fontId="81" fillId="0" borderId="66" xfId="0" applyNumberFormat="1" applyFont="1" applyFill="1" applyBorder="1" applyAlignment="1">
      <alignment horizontal="center" vertical="center" wrapText="1" shrinkToFit="1"/>
    </xf>
    <xf numFmtId="0" fontId="81" fillId="0" borderId="65" xfId="0" applyNumberFormat="1" applyFont="1" applyFill="1" applyBorder="1" applyAlignment="1">
      <alignment horizontal="center" vertical="center" wrapText="1" shrinkToFit="1"/>
    </xf>
    <xf numFmtId="0" fontId="81" fillId="0" borderId="1" xfId="0" applyFont="1" applyBorder="1" applyAlignment="1">
      <alignment horizontal="center" vertical="center" wrapText="1" shrinkToFit="1"/>
    </xf>
    <xf numFmtId="0" fontId="81" fillId="0" borderId="2" xfId="0" applyFont="1" applyFill="1" applyBorder="1" applyAlignment="1">
      <alignment horizontal="center" vertical="center" wrapText="1" shrinkToFit="1"/>
    </xf>
    <xf numFmtId="0" fontId="81" fillId="0" borderId="48" xfId="0" applyFont="1" applyFill="1" applyBorder="1" applyAlignment="1">
      <alignment horizontal="center" vertical="center" wrapText="1" shrinkToFit="1"/>
    </xf>
    <xf numFmtId="0" fontId="81" fillId="0" borderId="1" xfId="0" applyFont="1" applyFill="1" applyBorder="1" applyAlignment="1">
      <alignment horizontal="center" vertical="center" wrapText="1" shrinkToFit="1"/>
    </xf>
    <xf numFmtId="0" fontId="81" fillId="0" borderId="59" xfId="0" applyFont="1" applyFill="1" applyBorder="1" applyAlignment="1">
      <alignment horizontal="center" vertical="center" wrapText="1" shrinkToFit="1"/>
    </xf>
    <xf numFmtId="0" fontId="81" fillId="0" borderId="45" xfId="0" applyFont="1" applyFill="1" applyBorder="1" applyAlignment="1">
      <alignment horizontal="center" vertical="center" wrapText="1" shrinkToFit="1"/>
    </xf>
    <xf numFmtId="0" fontId="81" fillId="0" borderId="74" xfId="0" applyFont="1" applyBorder="1" applyAlignment="1">
      <alignment horizontal="center" vertical="center" wrapText="1" shrinkToFit="1"/>
    </xf>
    <xf numFmtId="49" fontId="81" fillId="0" borderId="7" xfId="0" applyNumberFormat="1" applyFont="1" applyBorder="1" applyAlignment="1">
      <alignment horizontal="right" vertical="center" wrapText="1" shrinkToFit="1"/>
    </xf>
    <xf numFmtId="0" fontId="81" fillId="0" borderId="26" xfId="0" applyFont="1" applyBorder="1" applyAlignment="1">
      <alignment horizontal="center" vertical="center" wrapText="1" shrinkToFit="1"/>
    </xf>
    <xf numFmtId="49" fontId="81" fillId="0" borderId="3" xfId="0" applyNumberFormat="1" applyFont="1" applyBorder="1" applyAlignment="1">
      <alignment horizontal="center" vertical="center" wrapText="1" shrinkToFit="1"/>
    </xf>
    <xf numFmtId="0" fontId="81" fillId="0" borderId="4" xfId="0" applyFont="1" applyBorder="1" applyAlignment="1">
      <alignment horizontal="right" vertical="center" wrapText="1" shrinkToFit="1"/>
    </xf>
    <xf numFmtId="3" fontId="81" fillId="30" borderId="5" xfId="0" applyNumberFormat="1" applyFont="1" applyFill="1" applyBorder="1" applyAlignment="1">
      <alignment vertical="center" wrapText="1" shrinkToFit="1"/>
    </xf>
    <xf numFmtId="49" fontId="81" fillId="0" borderId="74" xfId="0" applyNumberFormat="1" applyFont="1" applyBorder="1" applyAlignment="1">
      <alignment horizontal="center" vertical="center" wrapText="1" shrinkToFit="1"/>
    </xf>
    <xf numFmtId="0" fontId="81" fillId="0" borderId="68" xfId="0" applyFont="1" applyBorder="1" applyAlignment="1">
      <alignment horizontal="right" vertical="center" wrapText="1" shrinkToFit="1"/>
    </xf>
    <xf numFmtId="3" fontId="81" fillId="30" borderId="69" xfId="0" applyNumberFormat="1" applyFont="1" applyFill="1" applyBorder="1" applyAlignment="1">
      <alignment vertical="center" wrapText="1" shrinkToFit="1"/>
    </xf>
    <xf numFmtId="3" fontId="81" fillId="0" borderId="74" xfId="0" applyNumberFormat="1" applyFont="1" applyBorder="1" applyAlignment="1">
      <alignment horizontal="center" vertical="center" wrapText="1" shrinkToFit="1"/>
    </xf>
    <xf numFmtId="189" fontId="81" fillId="0" borderId="74" xfId="0" applyNumberFormat="1" applyFont="1" applyBorder="1" applyAlignment="1">
      <alignment horizontal="center" vertical="center" wrapText="1" shrinkToFit="1"/>
    </xf>
    <xf numFmtId="4" fontId="81" fillId="0" borderId="74" xfId="0" applyNumberFormat="1" applyFont="1" applyBorder="1" applyAlignment="1">
      <alignment horizontal="center" vertical="center" wrapText="1" shrinkToFit="1"/>
    </xf>
    <xf numFmtId="193" fontId="81" fillId="0" borderId="74" xfId="0" applyNumberFormat="1" applyFont="1" applyBorder="1" applyAlignment="1">
      <alignment horizontal="center" vertical="center" wrapText="1" shrinkToFit="1"/>
    </xf>
    <xf numFmtId="0" fontId="83" fillId="0" borderId="1" xfId="0" applyFont="1" applyBorder="1" applyAlignment="1">
      <alignment vertical="center" wrapText="1" shrinkToFit="1"/>
    </xf>
    <xf numFmtId="0" fontId="83" fillId="0" borderId="2" xfId="0" applyFont="1" applyBorder="1" applyAlignment="1">
      <alignment vertical="center" wrapText="1" shrinkToFit="1"/>
    </xf>
    <xf numFmtId="3" fontId="83" fillId="30" borderId="59" xfId="0" applyNumberFormat="1" applyFont="1" applyFill="1" applyBorder="1" applyAlignment="1">
      <alignment vertical="center" wrapText="1" shrinkToFit="1"/>
    </xf>
    <xf numFmtId="0" fontId="81" fillId="0" borderId="0" xfId="0" applyNumberFormat="1" applyFont="1" applyAlignment="1">
      <alignment horizontal="center" vertical="center" wrapText="1" shrinkToFit="1"/>
    </xf>
    <xf numFmtId="0" fontId="81" fillId="0" borderId="0" xfId="0" applyFont="1" applyAlignment="1">
      <alignment horizontal="left" vertical="center" wrapText="1" shrinkToFit="1"/>
    </xf>
    <xf numFmtId="49" fontId="81" fillId="0" borderId="0" xfId="0" applyNumberFormat="1" applyFont="1" applyAlignment="1">
      <alignment horizontal="right" vertical="center" wrapText="1" shrinkToFit="1"/>
    </xf>
    <xf numFmtId="0" fontId="81" fillId="0" borderId="0" xfId="0" applyNumberFormat="1" applyFont="1" applyAlignment="1">
      <alignment horizontal="left" vertical="center" wrapText="1" shrinkToFit="1"/>
    </xf>
    <xf numFmtId="49" fontId="81" fillId="0" borderId="0" xfId="0" applyNumberFormat="1" applyFont="1" applyAlignment="1">
      <alignment horizontal="center" vertical="center" wrapText="1" shrinkToFit="1"/>
    </xf>
    <xf numFmtId="0" fontId="81" fillId="0" borderId="0" xfId="0" applyNumberFormat="1" applyFont="1" applyAlignment="1">
      <alignment horizontal="right" vertical="center" wrapText="1" shrinkToFit="1"/>
    </xf>
    <xf numFmtId="4" fontId="81" fillId="0" borderId="68" xfId="0" applyNumberFormat="1" applyFont="1" applyBorder="1" applyAlignment="1">
      <alignment horizontal="right" vertical="center" wrapText="1" shrinkToFit="1"/>
    </xf>
    <xf numFmtId="49" fontId="81" fillId="0" borderId="7" xfId="0" applyNumberFormat="1" applyFont="1" applyBorder="1" applyAlignment="1">
      <alignment horizontal="right" vertical="top" wrapText="1"/>
    </xf>
    <xf numFmtId="0" fontId="81" fillId="0" borderId="7" xfId="0" applyFont="1" applyBorder="1" applyAlignment="1">
      <alignment horizontal="left" vertical="top" wrapText="1"/>
    </xf>
    <xf numFmtId="49" fontId="81" fillId="0" borderId="0" xfId="0" applyNumberFormat="1" applyFont="1" applyBorder="1" applyAlignment="1">
      <alignment horizontal="right" vertical="top" wrapText="1"/>
    </xf>
    <xf numFmtId="0" fontId="81" fillId="0" borderId="0" xfId="0" applyFont="1" applyBorder="1" applyAlignment="1">
      <alignment horizontal="left" vertical="top" wrapText="1"/>
    </xf>
    <xf numFmtId="0" fontId="81" fillId="0" borderId="0" xfId="0" applyFont="1" applyBorder="1" applyAlignment="1">
      <alignment horizontal="center" vertical="top" wrapText="1"/>
    </xf>
    <xf numFmtId="49" fontId="81" fillId="0" borderId="0" xfId="0" applyNumberFormat="1" applyFont="1" applyBorder="1" applyAlignment="1">
      <alignment horizontal="center" vertical="top" wrapText="1"/>
    </xf>
    <xf numFmtId="49" fontId="83" fillId="0" borderId="0" xfId="0" applyNumberFormat="1" applyFont="1" applyBorder="1" applyAlignment="1">
      <alignment horizontal="right" vertical="top" wrapText="1"/>
    </xf>
    <xf numFmtId="0" fontId="83" fillId="0" borderId="0" xfId="0" applyFont="1" applyBorder="1" applyAlignment="1">
      <alignment horizontal="left" vertical="top" wrapText="1"/>
    </xf>
    <xf numFmtId="0" fontId="83" fillId="0" borderId="0" xfId="0" applyFont="1" applyBorder="1" applyAlignment="1">
      <alignment horizontal="center" vertical="top" wrapText="1"/>
    </xf>
    <xf numFmtId="49" fontId="83" fillId="0" borderId="0" xfId="0" applyNumberFormat="1" applyFont="1" applyBorder="1" applyAlignment="1">
      <alignment horizontal="center" vertical="top" wrapText="1"/>
    </xf>
    <xf numFmtId="49" fontId="81" fillId="0" borderId="4" xfId="0" applyNumberFormat="1" applyFont="1" applyBorder="1" applyAlignment="1">
      <alignment horizontal="right" vertical="top" wrapText="1"/>
    </xf>
    <xf numFmtId="0" fontId="81" fillId="0" borderId="4" xfId="0" applyFont="1" applyBorder="1" applyAlignment="1">
      <alignment horizontal="left" vertical="top" wrapText="1"/>
    </xf>
    <xf numFmtId="0" fontId="81" fillId="0" borderId="41" xfId="0" applyFont="1" applyBorder="1" applyAlignment="1">
      <alignment horizontal="center" vertical="top" wrapText="1"/>
    </xf>
    <xf numFmtId="0" fontId="81" fillId="0" borderId="26" xfId="0" applyFont="1" applyBorder="1" applyAlignment="1">
      <alignment horizontal="center" vertical="top" wrapText="1"/>
    </xf>
    <xf numFmtId="0" fontId="81" fillId="0" borderId="75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Border="1" applyAlignment="1">
      <alignment horizontal="center" vertical="top" wrapText="1"/>
    </xf>
    <xf numFmtId="0" fontId="81" fillId="0" borderId="6" xfId="0" applyNumberFormat="1" applyFont="1" applyBorder="1" applyAlignment="1">
      <alignment horizontal="center" vertical="top" wrapText="1"/>
    </xf>
    <xf numFmtId="49" fontId="81" fillId="0" borderId="29" xfId="0" applyNumberFormat="1" applyFont="1" applyBorder="1" applyAlignment="1">
      <alignment horizontal="right" vertical="top" wrapText="1"/>
    </xf>
    <xf numFmtId="0" fontId="81" fillId="0" borderId="29" xfId="0" applyFont="1" applyBorder="1" applyAlignment="1">
      <alignment horizontal="left" vertical="top" wrapText="1"/>
    </xf>
    <xf numFmtId="0" fontId="81" fillId="0" borderId="47" xfId="0" applyFont="1" applyBorder="1" applyAlignment="1">
      <alignment horizontal="center" vertical="top" wrapText="1"/>
    </xf>
    <xf numFmtId="0" fontId="81" fillId="0" borderId="72" xfId="0" applyNumberFormat="1" applyFont="1" applyBorder="1" applyAlignment="1">
      <alignment horizontal="center" vertical="top" wrapText="1"/>
    </xf>
    <xf numFmtId="0" fontId="66" fillId="0" borderId="0" xfId="908" applyFont="1" applyFill="1" applyAlignment="1">
      <alignment horizontal="left" vertical="center"/>
    </xf>
    <xf numFmtId="0" fontId="66" fillId="32" borderId="40" xfId="908" applyFont="1" applyFill="1" applyBorder="1" applyAlignment="1">
      <alignment vertical="center"/>
    </xf>
    <xf numFmtId="0" fontId="66" fillId="32" borderId="13" xfId="908" applyFont="1" applyFill="1" applyBorder="1" applyAlignment="1">
      <alignment vertical="center"/>
    </xf>
    <xf numFmtId="0" fontId="66" fillId="32" borderId="77" xfId="908" applyFont="1" applyFill="1" applyBorder="1" applyAlignment="1">
      <alignment vertical="center"/>
    </xf>
    <xf numFmtId="3" fontId="66" fillId="32" borderId="64" xfId="908" applyNumberFormat="1" applyFont="1" applyFill="1" applyBorder="1" applyAlignment="1">
      <alignment horizontal="right" vertical="center" wrapText="1"/>
    </xf>
    <xf numFmtId="1" fontId="66" fillId="32" borderId="59" xfId="908" applyNumberFormat="1" applyFont="1" applyFill="1" applyBorder="1" applyAlignment="1">
      <alignment horizontal="center" vertical="center" wrapText="1"/>
    </xf>
    <xf numFmtId="2" fontId="66" fillId="30" borderId="69" xfId="908" applyNumberFormat="1" applyFont="1" applyFill="1" applyBorder="1" applyAlignment="1">
      <alignment horizontal="center" vertical="center" wrapText="1"/>
    </xf>
    <xf numFmtId="192" fontId="66" fillId="32" borderId="8" xfId="908" applyNumberFormat="1" applyFont="1" applyFill="1" applyBorder="1" applyAlignment="1">
      <alignment horizontal="center" vertical="center" wrapText="1"/>
    </xf>
    <xf numFmtId="188" fontId="66" fillId="32" borderId="8" xfId="908" applyNumberFormat="1" applyFont="1" applyFill="1" applyBorder="1" applyAlignment="1">
      <alignment horizontal="center" vertical="center" wrapText="1"/>
    </xf>
    <xf numFmtId="1" fontId="66" fillId="32" borderId="8" xfId="908" applyNumberFormat="1" applyFont="1" applyFill="1" applyBorder="1" applyAlignment="1">
      <alignment horizontal="center" vertical="center"/>
    </xf>
    <xf numFmtId="188" fontId="66" fillId="32" borderId="8" xfId="908" applyNumberFormat="1" applyFont="1" applyFill="1" applyBorder="1" applyAlignment="1">
      <alignment horizontal="center" vertical="center"/>
    </xf>
    <xf numFmtId="10" fontId="85" fillId="32" borderId="8" xfId="908" applyNumberFormat="1" applyFont="1" applyFill="1" applyBorder="1" applyAlignment="1">
      <alignment horizontal="center" vertical="center" wrapText="1"/>
    </xf>
    <xf numFmtId="9" fontId="85" fillId="32" borderId="39" xfId="908" applyNumberFormat="1" applyFont="1" applyFill="1" applyBorder="1" applyAlignment="1">
      <alignment horizontal="center" vertical="center" wrapText="1"/>
    </xf>
    <xf numFmtId="0" fontId="36" fillId="0" borderId="0" xfId="2260" applyFont="1"/>
    <xf numFmtId="0" fontId="66" fillId="30" borderId="0" xfId="908" applyFont="1" applyFill="1" applyAlignment="1">
      <alignment vertical="center"/>
    </xf>
    <xf numFmtId="49" fontId="66" fillId="30" borderId="55" xfId="908" applyNumberFormat="1" applyFont="1" applyFill="1" applyBorder="1" applyAlignment="1">
      <alignment vertical="center"/>
    </xf>
    <xf numFmtId="0" fontId="66" fillId="30" borderId="55" xfId="908" applyNumberFormat="1" applyFont="1" applyFill="1" applyBorder="1" applyAlignment="1">
      <alignment vertical="center"/>
    </xf>
    <xf numFmtId="49" fontId="66" fillId="30" borderId="0" xfId="908" applyNumberFormat="1" applyFont="1" applyFill="1" applyBorder="1" applyAlignment="1">
      <alignment vertical="center"/>
    </xf>
    <xf numFmtId="0" fontId="11" fillId="32" borderId="40" xfId="2260" applyFont="1" applyFill="1" applyBorder="1" applyAlignment="1">
      <alignment horizontal="center"/>
    </xf>
    <xf numFmtId="1" fontId="11" fillId="32" borderId="19" xfId="975" quotePrefix="1" applyNumberFormat="1" applyFont="1" applyFill="1" applyBorder="1" applyAlignment="1" applyProtection="1">
      <alignment horizontal="center"/>
      <protection locked="0"/>
    </xf>
    <xf numFmtId="1" fontId="11" fillId="32" borderId="9" xfId="975" quotePrefix="1" applyNumberFormat="1" applyFont="1" applyFill="1" applyBorder="1" applyAlignment="1" applyProtection="1">
      <alignment horizontal="center"/>
      <protection locked="0"/>
    </xf>
    <xf numFmtId="1" fontId="11" fillId="32" borderId="79" xfId="975" quotePrefix="1" applyNumberFormat="1" applyFont="1" applyFill="1" applyBorder="1" applyAlignment="1" applyProtection="1">
      <alignment horizontal="center"/>
      <protection locked="0"/>
    </xf>
    <xf numFmtId="1" fontId="11" fillId="32" borderId="80" xfId="975" quotePrefix="1" applyNumberFormat="1" applyFont="1" applyFill="1" applyBorder="1" applyAlignment="1" applyProtection="1">
      <alignment horizontal="center"/>
      <protection locked="0"/>
    </xf>
    <xf numFmtId="1" fontId="11" fillId="32" borderId="1" xfId="975" quotePrefix="1" applyNumberFormat="1" applyFont="1" applyFill="1" applyBorder="1" applyAlignment="1" applyProtection="1">
      <alignment horizontal="center"/>
      <protection locked="0"/>
    </xf>
    <xf numFmtId="1" fontId="11" fillId="32" borderId="2" xfId="975" quotePrefix="1" applyNumberFormat="1" applyFont="1" applyFill="1" applyBorder="1" applyAlignment="1" applyProtection="1">
      <alignment horizontal="center"/>
      <protection locked="0"/>
    </xf>
    <xf numFmtId="1" fontId="11" fillId="32" borderId="59" xfId="975" quotePrefix="1" applyNumberFormat="1" applyFont="1" applyFill="1" applyBorder="1" applyAlignment="1" applyProtection="1">
      <alignment horizontal="center"/>
      <protection locked="0"/>
    </xf>
    <xf numFmtId="0" fontId="68" fillId="30" borderId="49" xfId="908" applyFont="1" applyFill="1" applyBorder="1" applyAlignment="1">
      <alignment horizontal="center" vertical="center"/>
    </xf>
    <xf numFmtId="49" fontId="68" fillId="30" borderId="50" xfId="2239" applyNumberFormat="1" applyFont="1" applyFill="1" applyBorder="1" applyAlignment="1">
      <alignment horizontal="left" vertical="center" wrapText="1"/>
    </xf>
    <xf numFmtId="3" fontId="66" fillId="32" borderId="50" xfId="2260" applyNumberFormat="1" applyFont="1" applyFill="1" applyBorder="1" applyAlignment="1">
      <alignment horizontal="center" vertical="center" wrapText="1"/>
    </xf>
    <xf numFmtId="3" fontId="68" fillId="30" borderId="75" xfId="2260" applyNumberFormat="1" applyFont="1" applyFill="1" applyBorder="1" applyAlignment="1">
      <alignment horizontal="center" vertical="center" wrapText="1"/>
    </xf>
    <xf numFmtId="3" fontId="68" fillId="30" borderId="4" xfId="2260" applyNumberFormat="1" applyFont="1" applyFill="1" applyBorder="1" applyAlignment="1">
      <alignment horizontal="center" vertical="center" wrapText="1"/>
    </xf>
    <xf numFmtId="4" fontId="68" fillId="30" borderId="41" xfId="2260" applyNumberFormat="1" applyFont="1" applyFill="1" applyBorder="1" applyAlignment="1">
      <alignment horizontal="center" vertical="center" wrapText="1"/>
    </xf>
    <xf numFmtId="3" fontId="11" fillId="32" borderId="3" xfId="2260" applyNumberFormat="1" applyFont="1" applyFill="1" applyBorder="1" applyAlignment="1">
      <alignment vertical="center"/>
    </xf>
    <xf numFmtId="3" fontId="11" fillId="32" borderId="4" xfId="2260" applyNumberFormat="1" applyFont="1" applyFill="1" applyBorder="1" applyAlignment="1">
      <alignment vertical="center"/>
    </xf>
    <xf numFmtId="3" fontId="11" fillId="32" borderId="41" xfId="2260" applyNumberFormat="1" applyFont="1" applyFill="1" applyBorder="1" applyAlignment="1">
      <alignment vertical="center"/>
    </xf>
    <xf numFmtId="3" fontId="66" fillId="32" borderId="50" xfId="2260" applyNumberFormat="1" applyFont="1" applyFill="1" applyBorder="1" applyAlignment="1">
      <alignment horizontal="right" vertical="center"/>
    </xf>
    <xf numFmtId="0" fontId="68" fillId="30" borderId="30" xfId="908" applyFont="1" applyFill="1" applyBorder="1" applyAlignment="1">
      <alignment horizontal="center" vertical="center"/>
    </xf>
    <xf numFmtId="49" fontId="68" fillId="30" borderId="53" xfId="2239" applyNumberFormat="1" applyFont="1" applyFill="1" applyBorder="1" applyAlignment="1">
      <alignment horizontal="left" vertical="center" wrapText="1"/>
    </xf>
    <xf numFmtId="3" fontId="66" fillId="32" borderId="53" xfId="2260" applyNumberFormat="1" applyFont="1" applyFill="1" applyBorder="1" applyAlignment="1">
      <alignment horizontal="center" vertical="center" wrapText="1"/>
    </xf>
    <xf numFmtId="3" fontId="68" fillId="30" borderId="42" xfId="2260" applyNumberFormat="1" applyFont="1" applyFill="1" applyBorder="1" applyAlignment="1">
      <alignment horizontal="center" vertical="center" wrapText="1"/>
    </xf>
    <xf numFmtId="3" fontId="68" fillId="30" borderId="7" xfId="2260" applyNumberFormat="1" applyFont="1" applyFill="1" applyBorder="1" applyAlignment="1">
      <alignment horizontal="center" vertical="center" wrapText="1"/>
    </xf>
    <xf numFmtId="4" fontId="68" fillId="30" borderId="26" xfId="2260" applyNumberFormat="1" applyFont="1" applyFill="1" applyBorder="1" applyAlignment="1">
      <alignment horizontal="center" vertical="center" wrapText="1"/>
    </xf>
    <xf numFmtId="3" fontId="11" fillId="32" borderId="6" xfId="2260" applyNumberFormat="1" applyFont="1" applyFill="1" applyBorder="1" applyAlignment="1">
      <alignment vertical="center"/>
    </xf>
    <xf numFmtId="3" fontId="11" fillId="32" borderId="7" xfId="2260" applyNumberFormat="1" applyFont="1" applyFill="1" applyBorder="1" applyAlignment="1">
      <alignment vertical="center"/>
    </xf>
    <xf numFmtId="3" fontId="11" fillId="32" borderId="26" xfId="2260" applyNumberFormat="1" applyFont="1" applyFill="1" applyBorder="1" applyAlignment="1">
      <alignment vertical="center"/>
    </xf>
    <xf numFmtId="3" fontId="66" fillId="32" borderId="53" xfId="2260" applyNumberFormat="1" applyFont="1" applyFill="1" applyBorder="1" applyAlignment="1">
      <alignment horizontal="right" vertical="center"/>
    </xf>
    <xf numFmtId="0" fontId="68" fillId="30" borderId="54" xfId="908" applyFont="1" applyFill="1" applyBorder="1" applyAlignment="1">
      <alignment horizontal="center" vertical="center"/>
    </xf>
    <xf numFmtId="49" fontId="68" fillId="30" borderId="51" xfId="2239" applyNumberFormat="1" applyFont="1" applyFill="1" applyBorder="1" applyAlignment="1">
      <alignment horizontal="left" vertical="center" wrapText="1"/>
    </xf>
    <xf numFmtId="3" fontId="68" fillId="30" borderId="44" xfId="2260" applyNumberFormat="1" applyFont="1" applyFill="1" applyBorder="1" applyAlignment="1">
      <alignment horizontal="center" vertical="center" wrapText="1"/>
    </xf>
    <xf numFmtId="3" fontId="68" fillId="30" borderId="38" xfId="2260" applyNumberFormat="1" applyFont="1" applyFill="1" applyBorder="1" applyAlignment="1">
      <alignment horizontal="center" vertical="center" wrapText="1"/>
    </xf>
    <xf numFmtId="4" fontId="68" fillId="30" borderId="46" xfId="2260" applyNumberFormat="1" applyFont="1" applyFill="1" applyBorder="1" applyAlignment="1">
      <alignment horizontal="center" vertical="center" wrapText="1"/>
    </xf>
    <xf numFmtId="3" fontId="11" fillId="32" borderId="37" xfId="2260" applyNumberFormat="1" applyFont="1" applyFill="1" applyBorder="1" applyAlignment="1">
      <alignment vertical="center"/>
    </xf>
    <xf numFmtId="3" fontId="11" fillId="32" borderId="38" xfId="2260" applyNumberFormat="1" applyFont="1" applyFill="1" applyBorder="1" applyAlignment="1">
      <alignment vertical="center"/>
    </xf>
    <xf numFmtId="3" fontId="11" fillId="32" borderId="46" xfId="2260" applyNumberFormat="1" applyFont="1" applyFill="1" applyBorder="1" applyAlignment="1">
      <alignment vertical="center"/>
    </xf>
    <xf numFmtId="3" fontId="66" fillId="32" borderId="51" xfId="2260" applyNumberFormat="1" applyFont="1" applyFill="1" applyBorder="1" applyAlignment="1">
      <alignment horizontal="right" vertical="center"/>
    </xf>
    <xf numFmtId="4" fontId="66" fillId="32" borderId="19" xfId="2260" applyNumberFormat="1" applyFont="1" applyFill="1" applyBorder="1" applyAlignment="1">
      <alignment vertical="top" wrapText="1"/>
    </xf>
    <xf numFmtId="3" fontId="66" fillId="32" borderId="19" xfId="2260" applyNumberFormat="1" applyFont="1" applyFill="1" applyBorder="1" applyAlignment="1">
      <alignment horizontal="center" vertical="center" wrapText="1"/>
    </xf>
    <xf numFmtId="3" fontId="66" fillId="32" borderId="45" xfId="2260" applyNumberFormat="1" applyFont="1" applyFill="1" applyBorder="1" applyAlignment="1">
      <alignment horizontal="center" vertical="center" wrapText="1"/>
    </xf>
    <xf numFmtId="3" fontId="66" fillId="32" borderId="2" xfId="2260" applyNumberFormat="1" applyFont="1" applyFill="1" applyBorder="1" applyAlignment="1">
      <alignment horizontal="center" vertical="center" wrapText="1"/>
    </xf>
    <xf numFmtId="4" fontId="66" fillId="32" borderId="48" xfId="2260" applyNumberFormat="1" applyFont="1" applyFill="1" applyBorder="1" applyAlignment="1">
      <alignment horizontal="center" vertical="center" wrapText="1"/>
    </xf>
    <xf numFmtId="3" fontId="66" fillId="32" borderId="1" xfId="2260" applyNumberFormat="1" applyFont="1" applyFill="1" applyBorder="1" applyAlignment="1">
      <alignment vertical="center"/>
    </xf>
    <xf numFmtId="3" fontId="66" fillId="32" borderId="2" xfId="2260" applyNumberFormat="1" applyFont="1" applyFill="1" applyBorder="1" applyAlignment="1">
      <alignment vertical="center"/>
    </xf>
    <xf numFmtId="3" fontId="66" fillId="32" borderId="48" xfId="2260" applyNumberFormat="1" applyFont="1" applyFill="1" applyBorder="1" applyAlignment="1">
      <alignment vertical="center"/>
    </xf>
    <xf numFmtId="3" fontId="66" fillId="32" borderId="19" xfId="2260" applyNumberFormat="1" applyFont="1" applyFill="1" applyBorder="1" applyAlignment="1">
      <alignment horizontal="right" vertical="center"/>
    </xf>
    <xf numFmtId="0" fontId="11" fillId="28" borderId="6" xfId="2260" applyFont="1" applyFill="1" applyBorder="1" applyAlignment="1">
      <alignment horizontal="center"/>
    </xf>
    <xf numFmtId="49" fontId="11" fillId="28" borderId="30" xfId="973" applyNumberFormat="1" applyFont="1" applyFill="1" applyBorder="1" applyAlignment="1">
      <alignment horizontal="left" vertical="center" wrapText="1"/>
    </xf>
    <xf numFmtId="3" fontId="11" fillId="32" borderId="53" xfId="908" applyNumberFormat="1" applyFont="1" applyFill="1" applyBorder="1" applyAlignment="1">
      <alignment horizontal="center" vertical="center" wrapText="1"/>
    </xf>
    <xf numFmtId="4" fontId="66" fillId="0" borderId="42" xfId="2260" applyNumberFormat="1" applyFont="1" applyFill="1" applyBorder="1" applyAlignment="1">
      <alignment vertical="top" wrapText="1"/>
    </xf>
    <xf numFmtId="4" fontId="66" fillId="0" borderId="7" xfId="2260" applyNumberFormat="1" applyFont="1" applyFill="1" applyBorder="1" applyAlignment="1">
      <alignment vertical="top" wrapText="1"/>
    </xf>
    <xf numFmtId="4" fontId="66" fillId="0" borderId="26" xfId="2260" applyNumberFormat="1" applyFont="1" applyFill="1" applyBorder="1" applyAlignment="1">
      <alignment vertical="top" wrapText="1"/>
    </xf>
    <xf numFmtId="4" fontId="66" fillId="0" borderId="6" xfId="2260" applyNumberFormat="1" applyFont="1" applyFill="1" applyBorder="1" applyAlignment="1">
      <alignment horizontal="center" vertical="top" wrapText="1"/>
    </xf>
    <xf numFmtId="4" fontId="66" fillId="0" borderId="7" xfId="2260" applyNumberFormat="1" applyFont="1" applyFill="1" applyBorder="1" applyAlignment="1">
      <alignment horizontal="center" vertical="top" wrapText="1"/>
    </xf>
    <xf numFmtId="4" fontId="66" fillId="0" borderId="26" xfId="2260" applyNumberFormat="1" applyFont="1" applyFill="1" applyBorder="1" applyAlignment="1">
      <alignment horizontal="center" vertical="top" wrapText="1"/>
    </xf>
    <xf numFmtId="3" fontId="11" fillId="32" borderId="53" xfId="2260" applyNumberFormat="1" applyFont="1" applyFill="1" applyBorder="1" applyAlignment="1">
      <alignment horizontal="right" vertical="center" wrapText="1"/>
    </xf>
    <xf numFmtId="1" fontId="11" fillId="28" borderId="30" xfId="908" applyNumberFormat="1" applyFont="1" applyFill="1" applyBorder="1" applyAlignment="1">
      <alignment vertical="center" wrapText="1"/>
    </xf>
    <xf numFmtId="4" fontId="66" fillId="28" borderId="30" xfId="2260" applyNumberFormat="1" applyFont="1" applyFill="1" applyBorder="1" applyAlignment="1">
      <alignment vertical="center" wrapText="1"/>
    </xf>
    <xf numFmtId="3" fontId="66" fillId="32" borderId="53" xfId="908" applyNumberFormat="1" applyFont="1" applyFill="1" applyBorder="1" applyAlignment="1">
      <alignment horizontal="center" vertical="center" wrapText="1"/>
    </xf>
    <xf numFmtId="4" fontId="66" fillId="28" borderId="42" xfId="2260" applyNumberFormat="1" applyFont="1" applyFill="1" applyBorder="1" applyAlignment="1">
      <alignment vertical="top" wrapText="1"/>
    </xf>
    <xf numFmtId="4" fontId="66" fillId="28" borderId="7" xfId="2260" applyNumberFormat="1" applyFont="1" applyFill="1" applyBorder="1" applyAlignment="1">
      <alignment vertical="top" wrapText="1"/>
    </xf>
    <xf numFmtId="4" fontId="66" fillId="28" borderId="26" xfId="2260" applyNumberFormat="1" applyFont="1" applyFill="1" applyBorder="1" applyAlignment="1">
      <alignment vertical="top" wrapText="1"/>
    </xf>
    <xf numFmtId="4" fontId="66" fillId="28" borderId="6" xfId="2260" applyNumberFormat="1" applyFont="1" applyFill="1" applyBorder="1" applyAlignment="1">
      <alignment horizontal="center" vertical="top" wrapText="1"/>
    </xf>
    <xf numFmtId="4" fontId="66" fillId="28" borderId="7" xfId="2260" applyNumberFormat="1" applyFont="1" applyFill="1" applyBorder="1" applyAlignment="1">
      <alignment horizontal="center" vertical="top" wrapText="1"/>
    </xf>
    <xf numFmtId="4" fontId="66" fillId="28" borderId="26" xfId="2260" applyNumberFormat="1" applyFont="1" applyFill="1" applyBorder="1" applyAlignment="1">
      <alignment horizontal="center" vertical="top" wrapText="1"/>
    </xf>
    <xf numFmtId="3" fontId="66" fillId="32" borderId="53" xfId="2260" applyNumberFormat="1" applyFont="1" applyFill="1" applyBorder="1" applyAlignment="1">
      <alignment horizontal="right" vertical="center" wrapText="1"/>
    </xf>
    <xf numFmtId="0" fontId="11" fillId="28" borderId="72" xfId="2260" applyFont="1" applyFill="1" applyBorder="1" applyAlignment="1">
      <alignment horizontal="center"/>
    </xf>
    <xf numFmtId="4" fontId="11" fillId="28" borderId="63" xfId="2260" applyNumberFormat="1" applyFont="1" applyFill="1" applyBorder="1" applyAlignment="1">
      <alignment vertical="center" wrapText="1"/>
    </xf>
    <xf numFmtId="4" fontId="66" fillId="28" borderId="65" xfId="2260" applyNumberFormat="1" applyFont="1" applyFill="1" applyBorder="1" applyAlignment="1">
      <alignment vertical="top" wrapText="1"/>
    </xf>
    <xf numFmtId="4" fontId="66" fillId="28" borderId="29" xfId="2260" applyNumberFormat="1" applyFont="1" applyFill="1" applyBorder="1" applyAlignment="1">
      <alignment vertical="top" wrapText="1"/>
    </xf>
    <xf numFmtId="4" fontId="66" fillId="28" borderId="47" xfId="2260" applyNumberFormat="1" applyFont="1" applyFill="1" applyBorder="1" applyAlignment="1">
      <alignment vertical="top" wrapText="1"/>
    </xf>
    <xf numFmtId="4" fontId="66" fillId="28" borderId="72" xfId="2260" applyNumberFormat="1" applyFont="1" applyFill="1" applyBorder="1" applyAlignment="1">
      <alignment horizontal="center" vertical="top" wrapText="1"/>
    </xf>
    <xf numFmtId="4" fontId="66" fillId="28" borderId="29" xfId="2260" applyNumberFormat="1" applyFont="1" applyFill="1" applyBorder="1" applyAlignment="1">
      <alignment horizontal="center" vertical="top" wrapText="1"/>
    </xf>
    <xf numFmtId="4" fontId="66" fillId="28" borderId="47" xfId="2260" applyNumberFormat="1" applyFont="1" applyFill="1" applyBorder="1" applyAlignment="1">
      <alignment horizontal="center" vertical="top" wrapText="1"/>
    </xf>
    <xf numFmtId="3" fontId="66" fillId="32" borderId="64" xfId="2260" applyNumberFormat="1" applyFont="1" applyFill="1" applyBorder="1" applyAlignment="1">
      <alignment horizontal="right" vertical="center" wrapText="1"/>
    </xf>
    <xf numFmtId="0" fontId="106" fillId="28" borderId="19" xfId="2260" applyFont="1" applyFill="1" applyBorder="1" applyAlignment="1"/>
    <xf numFmtId="4" fontId="66" fillId="28" borderId="13" xfId="2260" applyNumberFormat="1" applyFont="1" applyFill="1" applyBorder="1" applyAlignment="1">
      <alignment vertical="top" wrapText="1"/>
    </xf>
    <xf numFmtId="4" fontId="66" fillId="28" borderId="45" xfId="2260" applyNumberFormat="1" applyFont="1" applyFill="1" applyBorder="1" applyAlignment="1">
      <alignment vertical="top" wrapText="1"/>
    </xf>
    <xf numFmtId="4" fontId="66" fillId="28" borderId="2" xfId="2260" applyNumberFormat="1" applyFont="1" applyFill="1" applyBorder="1" applyAlignment="1">
      <alignment vertical="top" wrapText="1"/>
    </xf>
    <xf numFmtId="4" fontId="66" fillId="28" borderId="48" xfId="2260" applyNumberFormat="1" applyFont="1" applyFill="1" applyBorder="1" applyAlignment="1">
      <alignment vertical="top" wrapText="1"/>
    </xf>
    <xf numFmtId="4" fontId="66" fillId="28" borderId="1" xfId="2260" applyNumberFormat="1" applyFont="1" applyFill="1" applyBorder="1" applyAlignment="1">
      <alignment horizontal="center" vertical="top" wrapText="1"/>
    </xf>
    <xf numFmtId="4" fontId="66" fillId="28" borderId="2" xfId="2260" applyNumberFormat="1" applyFont="1" applyFill="1" applyBorder="1" applyAlignment="1">
      <alignment horizontal="center" vertical="top" wrapText="1"/>
    </xf>
    <xf numFmtId="4" fontId="66" fillId="28" borderId="48" xfId="2260" applyNumberFormat="1" applyFont="1" applyFill="1" applyBorder="1" applyAlignment="1">
      <alignment horizontal="center" vertical="top" wrapText="1"/>
    </xf>
    <xf numFmtId="3" fontId="66" fillId="32" borderId="19" xfId="2260" applyNumberFormat="1" applyFont="1" applyFill="1" applyBorder="1" applyAlignment="1">
      <alignment horizontal="right" vertical="top" wrapText="1"/>
    </xf>
    <xf numFmtId="0" fontId="106" fillId="28" borderId="70" xfId="2260" applyFont="1" applyFill="1" applyBorder="1" applyAlignment="1"/>
    <xf numFmtId="0" fontId="66" fillId="28" borderId="10" xfId="976" applyFont="1" applyFill="1" applyBorder="1" applyAlignment="1">
      <alignment horizontal="left" vertical="top"/>
    </xf>
    <xf numFmtId="9" fontId="68" fillId="32" borderId="70" xfId="2260" applyNumberFormat="1" applyFont="1" applyFill="1" applyBorder="1" applyAlignment="1">
      <alignment vertical="top" wrapText="1"/>
    </xf>
    <xf numFmtId="9" fontId="66" fillId="28" borderId="71" xfId="1015" applyFont="1" applyFill="1" applyBorder="1" applyAlignment="1">
      <alignment horizontal="center" vertical="top" wrapText="1"/>
    </xf>
    <xf numFmtId="9" fontId="66" fillId="28" borderId="68" xfId="1015" applyFont="1" applyFill="1" applyBorder="1" applyAlignment="1">
      <alignment horizontal="center" vertical="top" wrapText="1"/>
    </xf>
    <xf numFmtId="9" fontId="66" fillId="28" borderId="28" xfId="1015" applyFont="1" applyFill="1" applyBorder="1" applyAlignment="1">
      <alignment horizontal="center" vertical="top" wrapText="1"/>
    </xf>
    <xf numFmtId="4" fontId="66" fillId="28" borderId="74" xfId="2260" applyNumberFormat="1" applyFont="1" applyFill="1" applyBorder="1" applyAlignment="1">
      <alignment horizontal="center" vertical="top" wrapText="1"/>
    </xf>
    <xf numFmtId="4" fontId="66" fillId="28" borderId="68" xfId="2260" applyNumberFormat="1" applyFont="1" applyFill="1" applyBorder="1" applyAlignment="1">
      <alignment horizontal="center" vertical="top" wrapText="1"/>
    </xf>
    <xf numFmtId="9" fontId="68" fillId="28" borderId="28" xfId="2260" applyNumberFormat="1" applyFont="1" applyFill="1" applyBorder="1" applyAlignment="1">
      <alignment horizontal="right" vertical="top" wrapText="1"/>
    </xf>
    <xf numFmtId="4" fontId="66" fillId="32" borderId="70" xfId="2260" applyNumberFormat="1" applyFont="1" applyFill="1" applyBorder="1" applyAlignment="1">
      <alignment horizontal="right" vertical="top" wrapText="1"/>
    </xf>
    <xf numFmtId="0" fontId="106" fillId="28" borderId="51" xfId="2260" applyFont="1" applyFill="1" applyBorder="1" applyAlignment="1"/>
    <xf numFmtId="4" fontId="66" fillId="28" borderId="81" xfId="2260" applyNumberFormat="1" applyFont="1" applyFill="1" applyBorder="1" applyAlignment="1">
      <alignment vertical="top" wrapText="1"/>
    </xf>
    <xf numFmtId="4" fontId="66" fillId="32" borderId="51" xfId="2260" applyNumberFormat="1" applyFont="1" applyFill="1" applyBorder="1" applyAlignment="1">
      <alignment vertical="top" wrapText="1"/>
    </xf>
    <xf numFmtId="4" fontId="66" fillId="28" borderId="44" xfId="2260" applyNumberFormat="1" applyFont="1" applyFill="1" applyBorder="1" applyAlignment="1">
      <alignment vertical="top" wrapText="1"/>
    </xf>
    <xf numFmtId="4" fontId="66" fillId="28" borderId="38" xfId="2260" applyNumberFormat="1" applyFont="1" applyFill="1" applyBorder="1" applyAlignment="1">
      <alignment vertical="top" wrapText="1"/>
    </xf>
    <xf numFmtId="4" fontId="66" fillId="28" borderId="46" xfId="2260" applyNumberFormat="1" applyFont="1" applyFill="1" applyBorder="1" applyAlignment="1">
      <alignment vertical="top" wrapText="1"/>
    </xf>
    <xf numFmtId="4" fontId="66" fillId="28" borderId="37" xfId="2260" applyNumberFormat="1" applyFont="1" applyFill="1" applyBorder="1" applyAlignment="1">
      <alignment horizontal="center" vertical="top" wrapText="1"/>
    </xf>
    <xf numFmtId="4" fontId="66" fillId="28" borderId="38" xfId="2260" applyNumberFormat="1" applyFont="1" applyFill="1" applyBorder="1" applyAlignment="1">
      <alignment horizontal="center" vertical="top" wrapText="1"/>
    </xf>
    <xf numFmtId="4" fontId="66" fillId="28" borderId="46" xfId="2260" applyNumberFormat="1" applyFont="1" applyFill="1" applyBorder="1" applyAlignment="1">
      <alignment horizontal="center" vertical="top" wrapText="1"/>
    </xf>
    <xf numFmtId="4" fontId="66" fillId="32" borderId="51" xfId="2260" applyNumberFormat="1" applyFont="1" applyFill="1" applyBorder="1" applyAlignment="1">
      <alignment horizontal="right" vertical="top" wrapText="1"/>
    </xf>
    <xf numFmtId="0" fontId="66" fillId="0" borderId="0" xfId="976" applyFont="1" applyFill="1" applyBorder="1" applyAlignment="1">
      <alignment horizontal="left" vertical="top"/>
    </xf>
    <xf numFmtId="0" fontId="66" fillId="28" borderId="0" xfId="976" applyFont="1" applyFill="1" applyBorder="1" applyAlignment="1">
      <alignment horizontal="left" vertical="top"/>
    </xf>
    <xf numFmtId="0" fontId="11" fillId="28" borderId="0" xfId="2260" applyFont="1" applyFill="1" applyBorder="1"/>
    <xf numFmtId="1" fontId="66" fillId="0" borderId="0" xfId="2260" applyNumberFormat="1" applyFont="1" applyFill="1" applyBorder="1" applyAlignment="1">
      <alignment horizontal="center"/>
    </xf>
    <xf numFmtId="1" fontId="66" fillId="0" borderId="0" xfId="2260" applyNumberFormat="1" applyFont="1" applyBorder="1" applyAlignment="1">
      <alignment horizontal="center"/>
    </xf>
    <xf numFmtId="0" fontId="66" fillId="32" borderId="56" xfId="976" applyFont="1" applyFill="1" applyBorder="1" applyAlignment="1">
      <alignment horizontal="center" vertical="center"/>
    </xf>
    <xf numFmtId="0" fontId="66" fillId="32" borderId="61" xfId="976" applyFont="1" applyFill="1" applyBorder="1" applyAlignment="1">
      <alignment horizontal="center" vertical="center"/>
    </xf>
    <xf numFmtId="1" fontId="66" fillId="32" borderId="62" xfId="2260" applyNumberFormat="1" applyFont="1" applyFill="1" applyBorder="1" applyAlignment="1">
      <alignment horizontal="center" vertical="center" wrapText="1"/>
    </xf>
    <xf numFmtId="1" fontId="107" fillId="28" borderId="0" xfId="2260" applyNumberFormat="1" applyFont="1" applyFill="1" applyBorder="1" applyAlignment="1">
      <alignment horizontal="center" vertical="top" wrapText="1"/>
    </xf>
    <xf numFmtId="0" fontId="11" fillId="28" borderId="0" xfId="2260" applyFont="1" applyFill="1"/>
    <xf numFmtId="0" fontId="11" fillId="32" borderId="3" xfId="2260" applyFont="1" applyFill="1" applyBorder="1" applyAlignment="1">
      <alignment horizontal="center"/>
    </xf>
    <xf numFmtId="0" fontId="66" fillId="32" borderId="4" xfId="976" applyFont="1" applyFill="1" applyBorder="1" applyAlignment="1">
      <alignment horizontal="left" vertical="top"/>
    </xf>
    <xf numFmtId="0" fontId="11" fillId="32" borderId="4" xfId="2260" applyFont="1" applyFill="1" applyBorder="1" applyAlignment="1">
      <alignment horizontal="center"/>
    </xf>
    <xf numFmtId="2" fontId="66" fillId="30" borderId="5" xfId="2260" applyNumberFormat="1" applyFont="1" applyFill="1" applyBorder="1" applyAlignment="1">
      <alignment horizontal="center" vertical="center" wrapText="1"/>
    </xf>
    <xf numFmtId="1" fontId="66" fillId="0" borderId="0" xfId="2260" applyNumberFormat="1" applyFont="1" applyFill="1" applyBorder="1" applyAlignment="1">
      <alignment horizontal="center" vertical="center" wrapText="1"/>
    </xf>
    <xf numFmtId="1" fontId="107" fillId="0" borderId="0" xfId="2260" applyNumberFormat="1" applyFont="1" applyFill="1" applyBorder="1" applyAlignment="1">
      <alignment horizontal="center" vertical="center" wrapText="1"/>
    </xf>
    <xf numFmtId="0" fontId="11" fillId="0" borderId="0" xfId="2260" applyFont="1" applyFill="1" applyBorder="1"/>
    <xf numFmtId="0" fontId="11" fillId="32" borderId="6" xfId="2260" applyFont="1" applyFill="1" applyBorder="1" applyAlignment="1">
      <alignment horizontal="center" vertical="center"/>
    </xf>
    <xf numFmtId="0" fontId="66" fillId="32" borderId="7" xfId="976" applyFont="1" applyFill="1" applyBorder="1" applyAlignment="1">
      <alignment horizontal="left" vertical="top"/>
    </xf>
    <xf numFmtId="0" fontId="11" fillId="32" borderId="7" xfId="2260" applyFont="1" applyFill="1" applyBorder="1" applyAlignment="1">
      <alignment horizontal="center"/>
    </xf>
    <xf numFmtId="189" fontId="66" fillId="32" borderId="8" xfId="2260" applyNumberFormat="1" applyFont="1" applyFill="1" applyBorder="1" applyAlignment="1">
      <alignment horizontal="center" vertical="center" wrapText="1"/>
    </xf>
    <xf numFmtId="2" fontId="66" fillId="0" borderId="0" xfId="2260" applyNumberFormat="1" applyFont="1" applyFill="1" applyBorder="1" applyAlignment="1">
      <alignment horizontal="center" vertical="center" wrapText="1"/>
    </xf>
    <xf numFmtId="194" fontId="66" fillId="0" borderId="0" xfId="2260" applyNumberFormat="1" applyFont="1" applyFill="1" applyBorder="1" applyAlignment="1">
      <alignment horizontal="center" vertical="center" wrapText="1"/>
    </xf>
    <xf numFmtId="188" fontId="107" fillId="0" borderId="0" xfId="2260" applyNumberFormat="1" applyFont="1" applyFill="1" applyBorder="1" applyAlignment="1">
      <alignment horizontal="center" vertical="center" wrapText="1"/>
    </xf>
    <xf numFmtId="0" fontId="11" fillId="32" borderId="6" xfId="2260" applyFont="1" applyFill="1" applyBorder="1" applyAlignment="1">
      <alignment horizontal="center"/>
    </xf>
    <xf numFmtId="49" fontId="66" fillId="32" borderId="7" xfId="973" applyNumberFormat="1" applyFont="1" applyFill="1" applyBorder="1" applyAlignment="1">
      <alignment horizontal="left" vertical="top" wrapText="1"/>
    </xf>
    <xf numFmtId="188" fontId="66" fillId="32" borderId="8" xfId="2260" applyNumberFormat="1" applyFont="1" applyFill="1" applyBorder="1" applyAlignment="1">
      <alignment horizontal="center" vertical="center"/>
    </xf>
    <xf numFmtId="0" fontId="108" fillId="0" borderId="0" xfId="2260" applyFont="1"/>
    <xf numFmtId="4" fontId="66" fillId="32" borderId="7" xfId="2260" applyNumberFormat="1" applyFont="1" applyFill="1" applyBorder="1" applyAlignment="1">
      <alignment vertical="top" wrapText="1"/>
    </xf>
    <xf numFmtId="10" fontId="66" fillId="32" borderId="8" xfId="2260" applyNumberFormat="1" applyFont="1" applyFill="1" applyBorder="1" applyAlignment="1">
      <alignment horizontal="center" vertical="center"/>
    </xf>
    <xf numFmtId="0" fontId="11" fillId="32" borderId="37" xfId="2260" applyFont="1" applyFill="1" applyBorder="1" applyAlignment="1">
      <alignment horizontal="center"/>
    </xf>
    <xf numFmtId="0" fontId="66" fillId="32" borderId="38" xfId="976" applyFont="1" applyFill="1" applyBorder="1" applyAlignment="1">
      <alignment horizontal="left" vertical="top"/>
    </xf>
    <xf numFmtId="0" fontId="11" fillId="32" borderId="38" xfId="2260" applyFont="1" applyFill="1" applyBorder="1" applyAlignment="1">
      <alignment horizontal="center"/>
    </xf>
    <xf numFmtId="9" fontId="66" fillId="32" borderId="39" xfId="2260" applyNumberFormat="1" applyFont="1" applyFill="1" applyBorder="1" applyAlignment="1">
      <alignment horizontal="center" vertical="center"/>
    </xf>
    <xf numFmtId="0" fontId="108" fillId="28" borderId="0" xfId="2260" applyFont="1" applyFill="1" applyBorder="1"/>
    <xf numFmtId="0" fontId="109" fillId="0" borderId="0" xfId="2260" applyFont="1" applyBorder="1" applyAlignment="1">
      <alignment vertical="center"/>
    </xf>
    <xf numFmtId="0" fontId="11" fillId="0" borderId="0" xfId="2260" applyFont="1" applyBorder="1"/>
    <xf numFmtId="0" fontId="110" fillId="28" borderId="0" xfId="2260" applyFont="1" applyFill="1" applyBorder="1"/>
    <xf numFmtId="195" fontId="110" fillId="28" borderId="0" xfId="2260" applyNumberFormat="1" applyFont="1" applyFill="1" applyBorder="1"/>
    <xf numFmtId="0" fontId="112" fillId="32" borderId="2" xfId="908" applyFont="1" applyFill="1" applyBorder="1" applyAlignment="1">
      <alignment horizontal="center" vertical="center"/>
    </xf>
    <xf numFmtId="1" fontId="112" fillId="32" borderId="48" xfId="975" quotePrefix="1" applyNumberFormat="1" applyFont="1" applyFill="1" applyBorder="1" applyAlignment="1" applyProtection="1">
      <alignment horizontal="center" vertical="center"/>
      <protection locked="0"/>
    </xf>
    <xf numFmtId="0" fontId="113" fillId="32" borderId="13" xfId="908" applyFont="1" applyFill="1" applyBorder="1" applyAlignment="1">
      <alignment vertical="center"/>
    </xf>
    <xf numFmtId="2" fontId="111" fillId="30" borderId="68" xfId="908" applyNumberFormat="1" applyFont="1" applyFill="1" applyBorder="1" applyAlignment="1">
      <alignment horizontal="right" vertical="center" wrapText="1"/>
    </xf>
    <xf numFmtId="2" fontId="111" fillId="30" borderId="28" xfId="908" applyNumberFormat="1" applyFont="1" applyFill="1" applyBorder="1" applyAlignment="1">
      <alignment horizontal="right" vertical="center" wrapText="1"/>
    </xf>
    <xf numFmtId="2" fontId="111" fillId="30" borderId="7" xfId="908" applyNumberFormat="1" applyFont="1" applyFill="1" applyBorder="1" applyAlignment="1">
      <alignment horizontal="right" vertical="center" wrapText="1"/>
    </xf>
    <xf numFmtId="2" fontId="111" fillId="30" borderId="26" xfId="908" applyNumberFormat="1" applyFont="1" applyFill="1" applyBorder="1" applyAlignment="1">
      <alignment horizontal="right" vertical="center" wrapText="1"/>
    </xf>
    <xf numFmtId="4" fontId="114" fillId="32" borderId="2" xfId="908" applyNumberFormat="1" applyFont="1" applyFill="1" applyBorder="1" applyAlignment="1">
      <alignment horizontal="right" vertical="center" wrapText="1"/>
    </xf>
    <xf numFmtId="4" fontId="114" fillId="32" borderId="48" xfId="908" applyNumberFormat="1" applyFont="1" applyFill="1" applyBorder="1" applyAlignment="1">
      <alignment horizontal="right" vertical="center" wrapText="1"/>
    </xf>
    <xf numFmtId="49" fontId="11" fillId="0" borderId="0" xfId="908" applyNumberFormat="1" applyFont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193" fontId="10" fillId="0" borderId="0" xfId="0" applyNumberFormat="1" applyFont="1" applyAlignment="1">
      <alignment horizontal="center" vertical="center"/>
    </xf>
    <xf numFmtId="49" fontId="11" fillId="0" borderId="0" xfId="2257" applyNumberFormat="1" applyFont="1" applyFill="1" applyAlignment="1">
      <alignment horizontal="center" vertical="center"/>
    </xf>
    <xf numFmtId="0" fontId="11" fillId="0" borderId="0" xfId="2257" applyNumberFormat="1" applyFont="1" applyFill="1" applyAlignment="1">
      <alignment horizontal="center" vertical="center"/>
    </xf>
    <xf numFmtId="0" fontId="66" fillId="30" borderId="0" xfId="908" applyNumberFormat="1" applyFont="1" applyFill="1" applyBorder="1" applyAlignment="1">
      <alignment horizontal="left" vertical="center"/>
    </xf>
    <xf numFmtId="0" fontId="81" fillId="0" borderId="6" xfId="0" applyFont="1" applyBorder="1" applyAlignment="1">
      <alignment horizontal="center" vertical="center"/>
    </xf>
    <xf numFmtId="0" fontId="81" fillId="0" borderId="7" xfId="0" applyNumberFormat="1" applyFont="1" applyFill="1" applyBorder="1" applyAlignment="1">
      <alignment horizontal="center" vertical="center" wrapText="1"/>
    </xf>
    <xf numFmtId="0" fontId="66" fillId="28" borderId="0" xfId="908" applyNumberFormat="1" applyFont="1" applyFill="1" applyBorder="1" applyAlignment="1">
      <alignment vertical="center"/>
    </xf>
    <xf numFmtId="0" fontId="81" fillId="0" borderId="31" xfId="0" applyFont="1" applyBorder="1" applyAlignment="1">
      <alignment horizontal="center" vertical="center"/>
    </xf>
    <xf numFmtId="0" fontId="81" fillId="0" borderId="32" xfId="0" applyNumberFormat="1" applyFont="1" applyFill="1" applyBorder="1" applyAlignment="1">
      <alignment horizontal="center" vertical="center" wrapText="1"/>
    </xf>
    <xf numFmtId="0" fontId="81" fillId="0" borderId="78" xfId="0" applyNumberFormat="1" applyFont="1" applyFill="1" applyBorder="1" applyAlignment="1">
      <alignment horizontal="center" vertical="center" wrapText="1"/>
    </xf>
    <xf numFmtId="0" fontId="81" fillId="0" borderId="31" xfId="0" applyNumberFormat="1" applyFont="1" applyFill="1" applyBorder="1" applyAlignment="1">
      <alignment horizontal="center" vertical="center" wrapText="1"/>
    </xf>
    <xf numFmtId="0" fontId="81" fillId="0" borderId="73" xfId="0" applyNumberFormat="1" applyFont="1" applyFill="1" applyBorder="1" applyAlignment="1">
      <alignment horizontal="center" vertical="center" wrapText="1"/>
    </xf>
    <xf numFmtId="0" fontId="81" fillId="0" borderId="43" xfId="0" applyNumberFormat="1" applyFont="1" applyFill="1" applyBorder="1" applyAlignment="1">
      <alignment horizontal="center" vertical="center" wrapText="1"/>
    </xf>
    <xf numFmtId="4" fontId="95" fillId="0" borderId="33" xfId="798" applyNumberFormat="1" applyFont="1" applyFill="1" applyBorder="1" applyAlignment="1" applyProtection="1">
      <alignment horizontal="center" vertical="center" wrapText="1"/>
    </xf>
    <xf numFmtId="4" fontId="71" fillId="0" borderId="0" xfId="2261" applyFont="1" applyAlignment="1"/>
    <xf numFmtId="4" fontId="71" fillId="0" borderId="0" xfId="2261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61" applyFont="1">
      <alignment vertical="center"/>
    </xf>
    <xf numFmtId="0" fontId="115" fillId="0" borderId="0" xfId="797" applyFont="1" applyFill="1" applyAlignment="1"/>
    <xf numFmtId="0" fontId="66" fillId="0" borderId="0" xfId="2261" applyNumberFormat="1" applyFont="1" applyAlignment="1"/>
    <xf numFmtId="4" fontId="11" fillId="25" borderId="6" xfId="2261" applyFont="1" applyFill="1" applyBorder="1" applyAlignment="1">
      <alignment vertical="center" wrapText="1"/>
    </xf>
    <xf numFmtId="4" fontId="11" fillId="25" borderId="7" xfId="2261" applyFont="1" applyFill="1" applyBorder="1" applyAlignment="1">
      <alignment horizontal="left" vertical="center" wrapText="1"/>
    </xf>
    <xf numFmtId="3" fontId="11" fillId="0" borderId="7" xfId="2261" applyNumberFormat="1" applyFont="1" applyBorder="1" applyAlignment="1">
      <alignment horizontal="center" vertical="center" wrapText="1"/>
    </xf>
    <xf numFmtId="4" fontId="11" fillId="0" borderId="7" xfId="2261" applyNumberFormat="1" applyFont="1" applyBorder="1" applyAlignment="1">
      <alignment horizontal="center" vertical="center" wrapText="1"/>
    </xf>
    <xf numFmtId="4" fontId="11" fillId="0" borderId="8" xfId="2261" applyNumberFormat="1" applyFont="1" applyBorder="1" applyAlignment="1">
      <alignment horizontal="center" vertical="center" wrapText="1"/>
    </xf>
    <xf numFmtId="4" fontId="11" fillId="0" borderId="6" xfId="2261" applyFont="1" applyFill="1" applyBorder="1" applyAlignment="1">
      <alignment horizontal="left" vertical="center" wrapText="1"/>
    </xf>
    <xf numFmtId="4" fontId="71" fillId="25" borderId="7" xfId="2261" applyFont="1" applyFill="1" applyBorder="1" applyAlignment="1">
      <alignment horizontal="left" vertical="center" wrapText="1"/>
    </xf>
    <xf numFmtId="4" fontId="11" fillId="0" borderId="7" xfId="2261" applyFont="1" applyBorder="1" applyAlignment="1">
      <alignment horizontal="center" vertical="center" wrapText="1"/>
    </xf>
    <xf numFmtId="4" fontId="11" fillId="0" borderId="37" xfId="2261" applyFont="1" applyFill="1" applyBorder="1" applyAlignment="1">
      <alignment horizontal="left" vertical="center" wrapText="1"/>
    </xf>
    <xf numFmtId="4" fontId="71" fillId="25" borderId="38" xfId="2261" applyFont="1" applyFill="1" applyBorder="1" applyAlignment="1">
      <alignment horizontal="left" vertical="center" wrapText="1"/>
    </xf>
    <xf numFmtId="3" fontId="11" fillId="0" borderId="38" xfId="2261" applyNumberFormat="1" applyFont="1" applyBorder="1" applyAlignment="1">
      <alignment horizontal="center" vertical="center" wrapText="1"/>
    </xf>
    <xf numFmtId="4" fontId="11" fillId="0" borderId="38" xfId="2261" applyNumberFormat="1" applyFont="1" applyBorder="1" applyAlignment="1">
      <alignment horizontal="center" vertical="center" wrapText="1"/>
    </xf>
    <xf numFmtId="4" fontId="11" fillId="0" borderId="38" xfId="2261" applyFont="1" applyBorder="1" applyAlignment="1">
      <alignment horizontal="center" vertical="center" wrapText="1"/>
    </xf>
    <xf numFmtId="4" fontId="11" fillId="0" borderId="39" xfId="2261" applyNumberFormat="1" applyFont="1" applyBorder="1" applyAlignment="1">
      <alignment horizontal="center" vertical="center" wrapText="1"/>
    </xf>
    <xf numFmtId="4" fontId="66" fillId="0" borderId="19" xfId="2261" applyNumberFormat="1" applyFont="1" applyBorder="1" applyAlignment="1">
      <alignment horizontal="right" vertical="top" wrapText="1"/>
    </xf>
    <xf numFmtId="0" fontId="11" fillId="0" borderId="10" xfId="2260" applyFont="1" applyBorder="1"/>
    <xf numFmtId="0" fontId="116" fillId="28" borderId="0" xfId="798" applyNumberFormat="1" applyFont="1" applyFill="1" applyAlignment="1">
      <alignment vertical="center" wrapText="1"/>
    </xf>
    <xf numFmtId="4" fontId="73" fillId="28" borderId="0" xfId="2261" applyFont="1" applyFill="1">
      <alignment vertical="center"/>
    </xf>
    <xf numFmtId="3" fontId="98" fillId="0" borderId="40" xfId="798" applyNumberFormat="1" applyFont="1" applyFill="1" applyBorder="1" applyAlignment="1" applyProtection="1">
      <alignment vertical="center" wrapText="1"/>
    </xf>
    <xf numFmtId="3" fontId="98" fillId="0" borderId="77" xfId="798" applyNumberFormat="1" applyFont="1" applyFill="1" applyBorder="1" applyAlignment="1" applyProtection="1">
      <alignment vertical="center" wrapText="1"/>
    </xf>
    <xf numFmtId="3" fontId="97" fillId="0" borderId="69" xfId="798" applyNumberFormat="1" applyFont="1" applyFill="1" applyBorder="1" applyAlignment="1" applyProtection="1">
      <alignment horizontal="center" vertical="center" wrapText="1"/>
    </xf>
    <xf numFmtId="2" fontId="97" fillId="0" borderId="7" xfId="798" applyNumberFormat="1" applyFont="1" applyFill="1" applyBorder="1" applyAlignment="1" applyProtection="1">
      <alignment horizontal="center" vertical="center"/>
    </xf>
    <xf numFmtId="3" fontId="100" fillId="0" borderId="38" xfId="798" applyNumberFormat="1" applyFont="1" applyFill="1" applyBorder="1" applyAlignment="1" applyProtection="1">
      <alignment horizontal="center" vertical="center"/>
    </xf>
    <xf numFmtId="2" fontId="97" fillId="0" borderId="38" xfId="798" applyNumberFormat="1" applyFont="1" applyFill="1" applyBorder="1" applyAlignment="1" applyProtection="1">
      <alignment horizontal="center" vertical="center"/>
    </xf>
    <xf numFmtId="4" fontId="97" fillId="0" borderId="40" xfId="798" applyNumberFormat="1" applyFont="1" applyFill="1" applyBorder="1" applyAlignment="1" applyProtection="1">
      <alignment vertical="center" wrapText="1"/>
    </xf>
    <xf numFmtId="4" fontId="97" fillId="0" borderId="77" xfId="798" applyNumberFormat="1" applyFont="1" applyFill="1" applyBorder="1" applyAlignment="1" applyProtection="1">
      <alignment vertical="center" wrapText="1"/>
    </xf>
    <xf numFmtId="189" fontId="100" fillId="0" borderId="68" xfId="798" applyNumberFormat="1" applyFont="1" applyFill="1" applyBorder="1" applyAlignment="1" applyProtection="1">
      <alignment horizontal="center" vertical="center"/>
    </xf>
    <xf numFmtId="2" fontId="97" fillId="0" borderId="68" xfId="798" applyNumberFormat="1" applyFont="1" applyFill="1" applyBorder="1" applyAlignment="1" applyProtection="1">
      <alignment horizontal="center" vertical="center"/>
    </xf>
    <xf numFmtId="2" fontId="97" fillId="0" borderId="28" xfId="798" applyNumberFormat="1" applyFont="1" applyFill="1" applyBorder="1" applyAlignment="1" applyProtection="1">
      <alignment horizontal="center" vertical="center"/>
    </xf>
    <xf numFmtId="2" fontId="97" fillId="0" borderId="26" xfId="798" applyNumberFormat="1" applyFont="1" applyFill="1" applyBorder="1" applyAlignment="1" applyProtection="1">
      <alignment horizontal="center" vertical="center"/>
    </xf>
    <xf numFmtId="2" fontId="97" fillId="0" borderId="47" xfId="798" applyNumberFormat="1" applyFont="1" applyFill="1" applyBorder="1" applyAlignment="1" applyProtection="1">
      <alignment horizontal="center" vertical="center"/>
    </xf>
    <xf numFmtId="3" fontId="97" fillId="0" borderId="40" xfId="798" applyNumberFormat="1" applyFont="1" applyFill="1" applyBorder="1" applyAlignment="1" applyProtection="1">
      <alignment vertical="center" wrapText="1"/>
    </xf>
    <xf numFmtId="3" fontId="97" fillId="0" borderId="77" xfId="798" applyNumberFormat="1" applyFont="1" applyFill="1" applyBorder="1" applyAlignment="1" applyProtection="1">
      <alignment vertical="center" wrapText="1"/>
    </xf>
    <xf numFmtId="192" fontId="97" fillId="0" borderId="28" xfId="798" applyNumberFormat="1" applyFont="1" applyFill="1" applyBorder="1" applyAlignment="1" applyProtection="1">
      <alignment horizontal="center" vertical="center"/>
    </xf>
    <xf numFmtId="3" fontId="97" fillId="28" borderId="7" xfId="798" applyNumberFormat="1" applyFont="1" applyFill="1" applyBorder="1" applyAlignment="1" applyProtection="1">
      <alignment horizontal="center" vertical="center"/>
    </xf>
    <xf numFmtId="0" fontId="92" fillId="28" borderId="7" xfId="798" applyNumberFormat="1" applyFont="1" applyFill="1" applyBorder="1" applyAlignment="1" applyProtection="1">
      <alignment horizontal="center" vertical="center" wrapText="1"/>
    </xf>
    <xf numFmtId="189" fontId="100" fillId="28" borderId="7" xfId="798" applyNumberFormat="1" applyFont="1" applyFill="1" applyBorder="1" applyAlignment="1" applyProtection="1">
      <alignment horizontal="center" vertical="center"/>
    </xf>
    <xf numFmtId="3" fontId="97" fillId="28" borderId="38" xfId="798" applyNumberFormat="1" applyFont="1" applyFill="1" applyBorder="1" applyAlignment="1" applyProtection="1">
      <alignment horizontal="center" vertical="center"/>
    </xf>
    <xf numFmtId="0" fontId="92" fillId="28" borderId="38" xfId="798" applyNumberFormat="1" applyFont="1" applyFill="1" applyBorder="1" applyAlignment="1" applyProtection="1">
      <alignment horizontal="center" vertical="center" wrapText="1"/>
    </xf>
    <xf numFmtId="192" fontId="97" fillId="0" borderId="46" xfId="798" applyNumberFormat="1" applyFont="1" applyFill="1" applyBorder="1" applyAlignment="1" applyProtection="1">
      <alignment horizontal="center" vertical="center"/>
    </xf>
    <xf numFmtId="192" fontId="97" fillId="0" borderId="26" xfId="798" applyNumberFormat="1" applyFont="1" applyFill="1" applyBorder="1" applyAlignment="1" applyProtection="1">
      <alignment horizontal="center" vertical="center"/>
    </xf>
    <xf numFmtId="189" fontId="100" fillId="0" borderId="29" xfId="798" applyNumberFormat="1" applyFont="1" applyFill="1" applyBorder="1" applyAlignment="1" applyProtection="1">
      <alignment horizontal="center" vertical="center"/>
    </xf>
    <xf numFmtId="2" fontId="97" fillId="0" borderId="29" xfId="798" applyNumberFormat="1" applyFont="1" applyFill="1" applyBorder="1" applyAlignment="1" applyProtection="1">
      <alignment horizontal="center" vertical="center"/>
    </xf>
    <xf numFmtId="3" fontId="101" fillId="34" borderId="59" xfId="798" applyNumberFormat="1" applyFont="1" applyFill="1" applyBorder="1" applyAlignment="1" applyProtection="1">
      <alignment horizontal="center" vertical="center" wrapText="1"/>
    </xf>
    <xf numFmtId="0" fontId="87" fillId="0" borderId="0" xfId="2268" applyFont="1"/>
    <xf numFmtId="4" fontId="88" fillId="0" borderId="0" xfId="798" applyNumberFormat="1" applyFont="1" applyFill="1" applyBorder="1" applyAlignment="1" applyProtection="1">
      <alignment horizontal="right" vertical="center"/>
    </xf>
    <xf numFmtId="3" fontId="79" fillId="30" borderId="45" xfId="908" applyNumberFormat="1" applyFont="1" applyFill="1" applyBorder="1" applyAlignment="1">
      <alignment horizontal="right" vertical="center" wrapText="1"/>
    </xf>
    <xf numFmtId="3" fontId="79" fillId="30" borderId="2" xfId="908" applyNumberFormat="1" applyFont="1" applyFill="1" applyBorder="1" applyAlignment="1">
      <alignment horizontal="right" vertical="center" wrapText="1"/>
    </xf>
    <xf numFmtId="3" fontId="79" fillId="30" borderId="59" xfId="908" applyNumberFormat="1" applyFont="1" applyFill="1" applyBorder="1" applyAlignment="1">
      <alignment horizontal="right" vertical="center" wrapText="1"/>
    </xf>
    <xf numFmtId="0" fontId="11" fillId="32" borderId="49" xfId="975" applyFont="1" applyFill="1" applyBorder="1" applyAlignment="1" applyProtection="1">
      <alignment horizontal="center" vertical="center" wrapText="1"/>
      <protection locked="0"/>
    </xf>
    <xf numFmtId="0" fontId="11" fillId="32" borderId="30" xfId="975" applyFont="1" applyFill="1" applyBorder="1" applyAlignment="1" applyProtection="1">
      <alignment horizontal="center" vertical="center" wrapText="1"/>
      <protection locked="0"/>
    </xf>
    <xf numFmtId="0" fontId="11" fillId="32" borderId="63" xfId="975" applyFont="1" applyFill="1" applyBorder="1" applyAlignment="1" applyProtection="1">
      <alignment horizontal="center" vertical="center" wrapText="1"/>
      <protection locked="0"/>
    </xf>
    <xf numFmtId="0" fontId="11" fillId="32" borderId="34" xfId="908" applyFont="1" applyFill="1" applyBorder="1" applyAlignment="1">
      <alignment horizontal="center" vertical="center"/>
    </xf>
    <xf numFmtId="0" fontId="11" fillId="32" borderId="52" xfId="908" applyFont="1" applyFill="1" applyBorder="1" applyAlignment="1">
      <alignment horizontal="center" vertical="center"/>
    </xf>
    <xf numFmtId="0" fontId="11" fillId="32" borderId="58" xfId="908" applyFont="1" applyFill="1" applyBorder="1" applyAlignment="1">
      <alignment horizontal="center" vertical="center"/>
    </xf>
    <xf numFmtId="0" fontId="11" fillId="32" borderId="45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11" fillId="32" borderId="59" xfId="908" applyFont="1" applyFill="1" applyBorder="1" applyAlignment="1">
      <alignment horizontal="center" vertical="center"/>
    </xf>
    <xf numFmtId="0" fontId="11" fillId="32" borderId="50" xfId="975" applyFont="1" applyFill="1" applyBorder="1" applyAlignment="1" applyProtection="1">
      <alignment horizontal="center" vertical="center" wrapText="1"/>
      <protection locked="0"/>
    </xf>
    <xf numFmtId="0" fontId="11" fillId="32" borderId="53" xfId="975" applyFont="1" applyFill="1" applyBorder="1" applyAlignment="1" applyProtection="1">
      <alignment horizontal="center" vertical="center" wrapText="1"/>
      <protection locked="0"/>
    </xf>
    <xf numFmtId="0" fontId="11" fillId="32" borderId="64" xfId="975" applyFont="1" applyFill="1" applyBorder="1" applyAlignment="1" applyProtection="1">
      <alignment horizontal="center" vertical="center" wrapText="1"/>
      <protection locked="0"/>
    </xf>
    <xf numFmtId="0" fontId="11" fillId="32" borderId="75" xfId="908" applyFont="1" applyFill="1" applyBorder="1" applyAlignment="1">
      <alignment horizontal="center" vertical="center"/>
    </xf>
    <xf numFmtId="0" fontId="11" fillId="32" borderId="4" xfId="908" applyFont="1" applyFill="1" applyBorder="1" applyAlignment="1">
      <alignment horizontal="center" vertical="center"/>
    </xf>
    <xf numFmtId="0" fontId="111" fillId="32" borderId="4" xfId="974" applyFont="1" applyFill="1" applyBorder="1" applyAlignment="1">
      <alignment horizontal="center" vertical="center" wrapText="1"/>
    </xf>
    <xf numFmtId="0" fontId="111" fillId="32" borderId="7" xfId="974" applyFont="1" applyFill="1" applyBorder="1" applyAlignment="1">
      <alignment horizontal="center" vertical="center" wrapText="1"/>
    </xf>
    <xf numFmtId="0" fontId="111" fillId="32" borderId="29" xfId="974" applyFont="1" applyFill="1" applyBorder="1" applyAlignment="1">
      <alignment horizontal="center" vertical="center" wrapText="1"/>
    </xf>
    <xf numFmtId="0" fontId="111" fillId="32" borderId="41" xfId="974" applyFont="1" applyFill="1" applyBorder="1" applyAlignment="1">
      <alignment horizontal="center" vertical="center" wrapText="1"/>
    </xf>
    <xf numFmtId="0" fontId="111" fillId="32" borderId="26" xfId="974" applyFont="1" applyFill="1" applyBorder="1" applyAlignment="1">
      <alignment horizontal="center" vertical="center" wrapText="1"/>
    </xf>
    <xf numFmtId="0" fontId="111" fillId="32" borderId="47" xfId="974" applyFont="1" applyFill="1" applyBorder="1" applyAlignment="1">
      <alignment horizontal="center" vertical="center" wrapText="1"/>
    </xf>
    <xf numFmtId="187" fontId="80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80" fillId="32" borderId="76" xfId="975" applyNumberFormat="1" applyFont="1" applyFill="1" applyBorder="1" applyAlignment="1" applyProtection="1">
      <alignment horizontal="center" vertical="center" wrapText="1"/>
      <protection locked="0"/>
    </xf>
    <xf numFmtId="0" fontId="11" fillId="32" borderId="42" xfId="975" applyFont="1" applyFill="1" applyBorder="1" applyAlignment="1" applyProtection="1">
      <alignment horizontal="center" vertical="center" wrapText="1"/>
      <protection locked="0"/>
    </xf>
    <xf numFmtId="0" fontId="11" fillId="32" borderId="65" xfId="975" applyFont="1" applyFill="1" applyBorder="1" applyAlignment="1" applyProtection="1">
      <alignment horizontal="center" vertical="center" wrapText="1"/>
      <protection locked="0"/>
    </xf>
    <xf numFmtId="0" fontId="11" fillId="32" borderId="7" xfId="975" applyFont="1" applyFill="1" applyBorder="1" applyAlignment="1" applyProtection="1">
      <alignment horizontal="center" vertical="center" wrapText="1"/>
      <protection locked="0"/>
    </xf>
    <xf numFmtId="0" fontId="11" fillId="32" borderId="29" xfId="975" applyFont="1" applyFill="1" applyBorder="1" applyAlignment="1" applyProtection="1">
      <alignment horizontal="center" vertical="center" wrapText="1"/>
      <protection locked="0"/>
    </xf>
    <xf numFmtId="0" fontId="11" fillId="32" borderId="62" xfId="974" applyFont="1" applyFill="1" applyBorder="1" applyAlignment="1">
      <alignment horizontal="center" vertical="center" wrapText="1"/>
    </xf>
    <xf numFmtId="0" fontId="11" fillId="32" borderId="73" xfId="974" applyFont="1" applyFill="1" applyBorder="1" applyAlignment="1">
      <alignment horizontal="center" vertical="center" wrapText="1"/>
    </xf>
    <xf numFmtId="0" fontId="11" fillId="32" borderId="57" xfId="974" applyFont="1" applyFill="1" applyBorder="1" applyAlignment="1">
      <alignment horizontal="center" vertical="center" wrapText="1"/>
    </xf>
    <xf numFmtId="0" fontId="11" fillId="32" borderId="43" xfId="974" applyFont="1" applyFill="1" applyBorder="1" applyAlignment="1">
      <alignment horizontal="center" vertical="center" wrapText="1"/>
    </xf>
    <xf numFmtId="4" fontId="66" fillId="16" borderId="7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4" fontId="67" fillId="25" borderId="7" xfId="908" applyNumberFormat="1" applyFont="1" applyFill="1" applyBorder="1" applyAlignment="1">
      <alignment horizontal="center" vertical="center" wrapText="1"/>
    </xf>
    <xf numFmtId="4" fontId="67" fillId="25" borderId="7" xfId="908" applyNumberFormat="1" applyFont="1" applyFill="1" applyBorder="1" applyAlignment="1">
      <alignment horizontal="left" vertical="center" wrapText="1"/>
    </xf>
    <xf numFmtId="0" fontId="66" fillId="30" borderId="0" xfId="908" applyNumberFormat="1" applyFont="1" applyFill="1" applyAlignment="1">
      <alignment horizontal="left" vertical="center"/>
    </xf>
    <xf numFmtId="49" fontId="66" fillId="30" borderId="0" xfId="908" applyNumberFormat="1" applyFont="1" applyFill="1" applyBorder="1" applyAlignment="1">
      <alignment horizontal="left" vertical="center"/>
    </xf>
    <xf numFmtId="0" fontId="66" fillId="30" borderId="0" xfId="908" applyNumberFormat="1" applyFont="1" applyFill="1" applyBorder="1" applyAlignment="1">
      <alignment horizontal="left" vertical="center"/>
    </xf>
    <xf numFmtId="0" fontId="11" fillId="32" borderId="61" xfId="974" applyFont="1" applyFill="1" applyBorder="1" applyAlignment="1">
      <alignment horizontal="center" vertical="center" wrapText="1"/>
    </xf>
    <xf numFmtId="0" fontId="11" fillId="32" borderId="32" xfId="974" applyFont="1" applyFill="1" applyBorder="1" applyAlignment="1">
      <alignment horizontal="center" vertical="center" wrapText="1"/>
    </xf>
    <xf numFmtId="187" fontId="68" fillId="32" borderId="7" xfId="975" applyNumberFormat="1" applyFont="1" applyFill="1" applyBorder="1" applyAlignment="1" applyProtection="1">
      <alignment horizontal="center" vertical="center"/>
      <protection locked="0"/>
    </xf>
    <xf numFmtId="187" fontId="68" fillId="32" borderId="8" xfId="975" applyNumberFormat="1" applyFont="1" applyFill="1" applyBorder="1" applyAlignment="1" applyProtection="1">
      <alignment horizontal="center" vertical="center"/>
      <protection locked="0"/>
    </xf>
    <xf numFmtId="187" fontId="68" fillId="32" borderId="42" xfId="975" applyNumberFormat="1" applyFont="1" applyFill="1" applyBorder="1" applyAlignment="1" applyProtection="1">
      <alignment horizontal="center" vertical="center"/>
      <protection locked="0"/>
    </xf>
    <xf numFmtId="0" fontId="68" fillId="32" borderId="33" xfId="975" applyFont="1" applyFill="1" applyBorder="1" applyAlignment="1" applyProtection="1">
      <alignment horizontal="center" vertical="center" wrapText="1"/>
      <protection locked="0"/>
    </xf>
    <xf numFmtId="0" fontId="68" fillId="32" borderId="76" xfId="975" applyFont="1" applyFill="1" applyBorder="1" applyAlignment="1" applyProtection="1">
      <alignment horizontal="center" vertical="center" wrapText="1"/>
      <protection locked="0"/>
    </xf>
    <xf numFmtId="0" fontId="68" fillId="32" borderId="75" xfId="908" applyFont="1" applyFill="1" applyBorder="1" applyAlignment="1">
      <alignment horizontal="center" vertical="center"/>
    </xf>
    <xf numFmtId="0" fontId="68" fillId="32" borderId="4" xfId="908" applyFont="1" applyFill="1" applyBorder="1" applyAlignment="1">
      <alignment horizontal="center" vertical="center"/>
    </xf>
    <xf numFmtId="0" fontId="68" fillId="32" borderId="5" xfId="908" applyFont="1" applyFill="1" applyBorder="1" applyAlignment="1">
      <alignment horizontal="center" vertical="center"/>
    </xf>
    <xf numFmtId="4" fontId="72" fillId="0" borderId="0" xfId="2261" applyFont="1" applyAlignment="1">
      <alignment horizontal="center" vertical="center"/>
    </xf>
    <xf numFmtId="4" fontId="66" fillId="0" borderId="0" xfId="2261" applyFont="1" applyAlignment="1">
      <alignment horizontal="center"/>
    </xf>
    <xf numFmtId="0" fontId="115" fillId="0" borderId="0" xfId="797" applyFont="1" applyFill="1" applyAlignment="1">
      <alignment horizontal="center"/>
    </xf>
    <xf numFmtId="4" fontId="11" fillId="0" borderId="33" xfId="2261" applyFont="1" applyBorder="1" applyAlignment="1">
      <alignment horizontal="center" vertical="center" wrapText="1"/>
    </xf>
    <xf numFmtId="4" fontId="11" fillId="0" borderId="35" xfId="2261" applyFont="1" applyBorder="1" applyAlignment="1">
      <alignment horizontal="center" vertical="center" wrapText="1"/>
    </xf>
    <xf numFmtId="0" fontId="11" fillId="0" borderId="0" xfId="2260" applyFont="1" applyBorder="1" applyAlignment="1">
      <alignment horizontal="center"/>
    </xf>
    <xf numFmtId="4" fontId="11" fillId="0" borderId="34" xfId="2261" applyFont="1" applyBorder="1" applyAlignment="1">
      <alignment horizontal="center" vertical="center" wrapText="1"/>
    </xf>
    <xf numFmtId="4" fontId="11" fillId="0" borderId="36" xfId="2261" applyFont="1" applyBorder="1" applyAlignment="1">
      <alignment horizontal="center" vertical="center" wrapText="1"/>
    </xf>
    <xf numFmtId="4" fontId="66" fillId="0" borderId="40" xfId="2261" applyFont="1" applyBorder="1" applyAlignment="1">
      <alignment horizontal="center" vertical="top" wrapText="1"/>
    </xf>
    <xf numFmtId="4" fontId="66" fillId="0" borderId="13" xfId="2261" applyFont="1" applyBorder="1" applyAlignment="1">
      <alignment horizontal="center" vertical="top" wrapText="1"/>
    </xf>
    <xf numFmtId="4" fontId="66" fillId="0" borderId="77" xfId="2261" applyFont="1" applyBorder="1" applyAlignment="1">
      <alignment horizontal="center" vertical="top" wrapText="1"/>
    </xf>
    <xf numFmtId="0" fontId="11" fillId="0" borderId="10" xfId="2260" applyFont="1" applyBorder="1" applyAlignment="1">
      <alignment horizontal="center"/>
    </xf>
    <xf numFmtId="3" fontId="97" fillId="0" borderId="31" xfId="798" applyNumberFormat="1" applyFont="1" applyFill="1" applyBorder="1" applyAlignment="1" applyProtection="1">
      <alignment horizontal="center" vertical="center"/>
    </xf>
    <xf numFmtId="3" fontId="97" fillId="0" borderId="9" xfId="798" applyNumberFormat="1" applyFont="1" applyFill="1" applyBorder="1" applyAlignment="1" applyProtection="1">
      <alignment horizontal="center" vertical="center"/>
    </xf>
    <xf numFmtId="0" fontId="89" fillId="0" borderId="0" xfId="798" applyNumberFormat="1" applyFont="1" applyFill="1" applyBorder="1" applyAlignment="1" applyProtection="1">
      <alignment horizontal="center" vertical="center" wrapText="1"/>
    </xf>
    <xf numFmtId="0" fontId="90" fillId="0" borderId="0" xfId="798" applyNumberFormat="1" applyFont="1" applyFill="1" applyBorder="1" applyAlignment="1" applyProtection="1">
      <alignment horizontal="center" vertical="center" wrapText="1"/>
    </xf>
    <xf numFmtId="4" fontId="95" fillId="0" borderId="34" xfId="798" applyNumberFormat="1" applyFont="1" applyFill="1" applyBorder="1" applyAlignment="1" applyProtection="1">
      <alignment horizontal="center" vertical="center" wrapText="1"/>
    </xf>
    <xf numFmtId="4" fontId="95" fillId="0" borderId="36" xfId="798" applyNumberFormat="1" applyFont="1" applyFill="1" applyBorder="1" applyAlignment="1" applyProtection="1">
      <alignment horizontal="center" vertical="center" wrapText="1"/>
    </xf>
    <xf numFmtId="4" fontId="95" fillId="0" borderId="33" xfId="798" applyNumberFormat="1" applyFont="1" applyFill="1" applyBorder="1" applyAlignment="1" applyProtection="1">
      <alignment horizontal="center" vertical="center" wrapText="1"/>
    </xf>
    <xf numFmtId="4" fontId="95" fillId="0" borderId="35" xfId="798" applyNumberFormat="1" applyFont="1" applyFill="1" applyBorder="1" applyAlignment="1" applyProtection="1">
      <alignment horizontal="center" vertical="center" wrapText="1"/>
    </xf>
    <xf numFmtId="0" fontId="95" fillId="0" borderId="33" xfId="798" applyNumberFormat="1" applyFont="1" applyFill="1" applyBorder="1" applyAlignment="1" applyProtection="1">
      <alignment horizontal="center" vertical="center" wrapText="1"/>
    </xf>
    <xf numFmtId="0" fontId="95" fillId="0" borderId="35" xfId="798" applyNumberFormat="1" applyFont="1" applyFill="1" applyBorder="1" applyAlignment="1" applyProtection="1">
      <alignment horizontal="center" vertical="center" wrapText="1"/>
    </xf>
    <xf numFmtId="4" fontId="95" fillId="0" borderId="58" xfId="798" applyNumberFormat="1" applyFont="1" applyFill="1" applyBorder="1" applyAlignment="1" applyProtection="1">
      <alignment horizontal="center" vertical="center" wrapText="1"/>
    </xf>
    <xf numFmtId="4" fontId="95" fillId="0" borderId="60" xfId="798" applyNumberFormat="1" applyFont="1" applyFill="1" applyBorder="1" applyAlignment="1" applyProtection="1">
      <alignment horizontal="center" vertical="center" wrapText="1"/>
    </xf>
    <xf numFmtId="4" fontId="95" fillId="0" borderId="40" xfId="798" applyNumberFormat="1" applyFont="1" applyFill="1" applyBorder="1" applyAlignment="1" applyProtection="1">
      <alignment horizontal="center" vertical="center" wrapText="1"/>
    </xf>
    <xf numFmtId="4" fontId="95" fillId="0" borderId="13" xfId="798" applyNumberFormat="1" applyFont="1" applyFill="1" applyBorder="1" applyAlignment="1" applyProtection="1">
      <alignment horizontal="center" vertical="center" wrapText="1"/>
    </xf>
    <xf numFmtId="4" fontId="95" fillId="0" borderId="77" xfId="798" applyNumberFormat="1" applyFont="1" applyFill="1" applyBorder="1" applyAlignment="1" applyProtection="1">
      <alignment horizontal="center" vertical="center" wrapText="1"/>
    </xf>
    <xf numFmtId="0" fontId="102" fillId="0" borderId="0" xfId="798" applyNumberFormat="1" applyFont="1" applyFill="1" applyBorder="1" applyAlignment="1" applyProtection="1">
      <alignment horizontal="left" vertical="top" wrapText="1"/>
    </xf>
    <xf numFmtId="0" fontId="87" fillId="0" borderId="0" xfId="798" applyNumberFormat="1" applyFont="1" applyFill="1" applyBorder="1" applyAlignment="1" applyProtection="1">
      <alignment horizontal="left" vertical="top" wrapText="1"/>
    </xf>
    <xf numFmtId="4" fontId="87" fillId="0" borderId="0" xfId="798" applyNumberFormat="1" applyFont="1" applyFill="1" applyBorder="1" applyAlignment="1" applyProtection="1">
      <alignment horizontal="left" vertical="center" wrapText="1"/>
    </xf>
    <xf numFmtId="0" fontId="87" fillId="0" borderId="0" xfId="2260" applyFont="1" applyBorder="1" applyAlignment="1">
      <alignment horizontal="center" wrapText="1"/>
    </xf>
    <xf numFmtId="0" fontId="81" fillId="0" borderId="1" xfId="0" applyFont="1" applyBorder="1" applyAlignment="1">
      <alignment horizontal="center" vertical="center" wrapText="1" shrinkToFit="1"/>
    </xf>
    <xf numFmtId="0" fontId="81" fillId="0" borderId="2" xfId="0" applyFont="1" applyBorder="1" applyAlignment="1">
      <alignment horizontal="center" vertical="center" wrapText="1" shrinkToFit="1"/>
    </xf>
    <xf numFmtId="0" fontId="81" fillId="0" borderId="48" xfId="0" applyFont="1" applyBorder="1" applyAlignment="1">
      <alignment horizontal="center" vertical="center" wrapText="1" shrinkToFit="1"/>
    </xf>
    <xf numFmtId="0" fontId="83" fillId="0" borderId="1" xfId="0" applyFont="1" applyBorder="1" applyAlignment="1">
      <alignment horizontal="left" vertical="center" wrapText="1" shrinkToFit="1"/>
    </xf>
    <xf numFmtId="0" fontId="83" fillId="0" borderId="2" xfId="0" applyFont="1" applyBorder="1" applyAlignment="1">
      <alignment horizontal="left" vertical="center" wrapText="1" shrinkToFit="1"/>
    </xf>
    <xf numFmtId="0" fontId="83" fillId="0" borderId="1" xfId="0" applyFont="1" applyBorder="1" applyAlignment="1">
      <alignment horizontal="center" vertical="center" wrapText="1" shrinkToFit="1"/>
    </xf>
    <xf numFmtId="0" fontId="83" fillId="0" borderId="2" xfId="0" applyFont="1" applyBorder="1" applyAlignment="1">
      <alignment horizontal="center" vertical="center" wrapText="1" shrinkToFit="1"/>
    </xf>
    <xf numFmtId="0" fontId="83" fillId="0" borderId="48" xfId="0" applyFont="1" applyBorder="1" applyAlignment="1">
      <alignment horizontal="center" vertical="center" wrapText="1" shrinkToFit="1"/>
    </xf>
    <xf numFmtId="3" fontId="83" fillId="31" borderId="1" xfId="0" applyNumberFormat="1" applyFont="1" applyFill="1" applyBorder="1" applyAlignment="1">
      <alignment horizontal="center" vertical="center" wrapText="1" shrinkToFit="1"/>
    </xf>
    <xf numFmtId="3" fontId="83" fillId="31" borderId="2" xfId="0" applyNumberFormat="1" applyFont="1" applyFill="1" applyBorder="1" applyAlignment="1">
      <alignment horizontal="center" vertical="center" wrapText="1" shrinkToFit="1"/>
    </xf>
    <xf numFmtId="3" fontId="83" fillId="31" borderId="59" xfId="0" applyNumberFormat="1" applyFont="1" applyFill="1" applyBorder="1" applyAlignment="1">
      <alignment horizontal="center" vertical="center" wrapText="1" shrinkToFit="1"/>
    </xf>
    <xf numFmtId="0" fontId="83" fillId="0" borderId="0" xfId="0" applyFont="1" applyAlignment="1">
      <alignment horizontal="center" vertical="center" wrapText="1" shrinkToFit="1"/>
    </xf>
    <xf numFmtId="0" fontId="81" fillId="0" borderId="3" xfId="0" applyFont="1" applyBorder="1" applyAlignment="1">
      <alignment horizontal="center" vertical="center" wrapText="1" shrinkToFit="1"/>
    </xf>
    <xf numFmtId="0" fontId="81" fillId="0" borderId="6" xfId="0" applyFont="1" applyBorder="1" applyAlignment="1">
      <alignment horizontal="center" vertical="center" wrapText="1" shrinkToFit="1"/>
    </xf>
    <xf numFmtId="0" fontId="81" fillId="0" borderId="72" xfId="0" applyFont="1" applyBorder="1" applyAlignment="1">
      <alignment horizontal="center" vertical="center" wrapText="1" shrinkToFit="1"/>
    </xf>
    <xf numFmtId="0" fontId="81" fillId="0" borderId="4" xfId="0" applyNumberFormat="1" applyFont="1" applyFill="1" applyBorder="1" applyAlignment="1">
      <alignment horizontal="center" vertical="center" wrapText="1" shrinkToFit="1"/>
    </xf>
    <xf numFmtId="0" fontId="81" fillId="0" borderId="7" xfId="0" applyNumberFormat="1" applyFont="1" applyFill="1" applyBorder="1" applyAlignment="1">
      <alignment horizontal="center" vertical="center" wrapText="1" shrinkToFit="1"/>
    </xf>
    <xf numFmtId="0" fontId="81" fillId="0" borderId="29" xfId="0" applyNumberFormat="1" applyFont="1" applyFill="1" applyBorder="1" applyAlignment="1">
      <alignment horizontal="center" vertical="center" wrapText="1" shrinkToFit="1"/>
    </xf>
    <xf numFmtId="0" fontId="81" fillId="0" borderId="41" xfId="0" applyNumberFormat="1" applyFont="1" applyFill="1" applyBorder="1" applyAlignment="1">
      <alignment horizontal="center" vertical="center" wrapText="1" shrinkToFit="1"/>
    </xf>
    <xf numFmtId="0" fontId="81" fillId="0" borderId="26" xfId="0" applyNumberFormat="1" applyFont="1" applyFill="1" applyBorder="1" applyAlignment="1">
      <alignment horizontal="center" vertical="center" wrapText="1" shrinkToFit="1"/>
    </xf>
    <xf numFmtId="0" fontId="81" fillId="0" borderId="47" xfId="0" applyNumberFormat="1" applyFont="1" applyFill="1" applyBorder="1" applyAlignment="1">
      <alignment horizontal="center" vertical="center" wrapText="1" shrinkToFit="1"/>
    </xf>
    <xf numFmtId="0" fontId="81" fillId="0" borderId="56" xfId="0" applyNumberFormat="1" applyFont="1" applyFill="1" applyBorder="1" applyAlignment="1">
      <alignment horizontal="center" vertical="center" wrapText="1" shrinkToFit="1"/>
    </xf>
    <xf numFmtId="0" fontId="81" fillId="0" borderId="61" xfId="0" applyNumberFormat="1" applyFont="1" applyFill="1" applyBorder="1" applyAlignment="1">
      <alignment horizontal="center" vertical="center" wrapText="1" shrinkToFit="1"/>
    </xf>
    <xf numFmtId="0" fontId="81" fillId="0" borderId="5" xfId="0" applyNumberFormat="1" applyFont="1" applyFill="1" applyBorder="1" applyAlignment="1">
      <alignment horizontal="center" vertical="center" wrapText="1" shrinkToFit="1"/>
    </xf>
    <xf numFmtId="0" fontId="81" fillId="0" borderId="3" xfId="0" applyNumberFormat="1" applyFont="1" applyFill="1" applyBorder="1" applyAlignment="1">
      <alignment horizontal="center" vertical="center" wrapText="1" shrinkToFit="1"/>
    </xf>
    <xf numFmtId="0" fontId="81" fillId="0" borderId="42" xfId="0" applyNumberFormat="1" applyFont="1" applyFill="1" applyBorder="1" applyAlignment="1">
      <alignment horizontal="center" vertical="center" wrapText="1" shrinkToFit="1"/>
    </xf>
    <xf numFmtId="0" fontId="81" fillId="0" borderId="8" xfId="0" applyNumberFormat="1" applyFont="1" applyFill="1" applyBorder="1" applyAlignment="1">
      <alignment horizontal="center" vertical="center" wrapText="1" shrinkToFit="1"/>
    </xf>
    <xf numFmtId="0" fontId="83" fillId="0" borderId="45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1" xfId="0" applyFont="1" applyBorder="1" applyAlignment="1">
      <alignment horizontal="center" vertical="center"/>
    </xf>
    <xf numFmtId="0" fontId="83" fillId="0" borderId="2" xfId="0" applyFont="1" applyBorder="1" applyAlignment="1">
      <alignment horizontal="center" vertical="center"/>
    </xf>
    <xf numFmtId="0" fontId="83" fillId="0" borderId="48" xfId="0" applyFont="1" applyBorder="1" applyAlignment="1">
      <alignment horizontal="center" vertical="center"/>
    </xf>
    <xf numFmtId="3" fontId="83" fillId="31" borderId="1" xfId="0" applyNumberFormat="1" applyFont="1" applyFill="1" applyBorder="1" applyAlignment="1">
      <alignment horizontal="center" vertical="center"/>
    </xf>
    <xf numFmtId="3" fontId="83" fillId="31" borderId="2" xfId="0" applyNumberFormat="1" applyFont="1" applyFill="1" applyBorder="1" applyAlignment="1">
      <alignment horizontal="center" vertical="center"/>
    </xf>
    <xf numFmtId="3" fontId="83" fillId="31" borderId="59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3" fillId="0" borderId="0" xfId="0" applyFont="1" applyAlignment="1">
      <alignment horizontal="left" vertical="center" wrapText="1"/>
    </xf>
    <xf numFmtId="49" fontId="84" fillId="0" borderId="34" xfId="0" applyNumberFormat="1" applyFont="1" applyBorder="1" applyAlignment="1">
      <alignment horizontal="center" vertical="top" wrapText="1"/>
    </xf>
    <xf numFmtId="49" fontId="84" fillId="0" borderId="52" xfId="0" applyNumberFormat="1" applyFont="1" applyBorder="1" applyAlignment="1">
      <alignment horizontal="center" vertical="top" wrapText="1"/>
    </xf>
    <xf numFmtId="49" fontId="84" fillId="0" borderId="58" xfId="0" applyNumberFormat="1" applyFont="1" applyBorder="1" applyAlignment="1">
      <alignment horizontal="center" vertical="top" wrapText="1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2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6" xfId="0" applyNumberFormat="1" applyFont="1" applyFill="1" applyBorder="1" applyAlignment="1">
      <alignment horizontal="center" vertical="center" wrapText="1"/>
    </xf>
    <xf numFmtId="0" fontId="81" fillId="0" borderId="47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59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49" fontId="83" fillId="0" borderId="0" xfId="0" applyNumberFormat="1" applyFont="1" applyAlignment="1">
      <alignment horizontal="left" vertical="center"/>
    </xf>
    <xf numFmtId="0" fontId="83" fillId="0" borderId="0" xfId="0" applyNumberFormat="1" applyFont="1" applyAlignment="1">
      <alignment horizontal="left" vertical="center"/>
    </xf>
    <xf numFmtId="0" fontId="67" fillId="32" borderId="31" xfId="2260" applyFont="1" applyFill="1" applyBorder="1" applyAlignment="1">
      <alignment horizontal="center"/>
    </xf>
    <xf numFmtId="0" fontId="67" fillId="32" borderId="32" xfId="2260" applyFont="1" applyFill="1" applyBorder="1" applyAlignment="1">
      <alignment horizontal="center"/>
    </xf>
    <xf numFmtId="0" fontId="67" fillId="32" borderId="73" xfId="2260" applyFont="1" applyFill="1" applyBorder="1" applyAlignment="1">
      <alignment horizontal="center"/>
    </xf>
    <xf numFmtId="1" fontId="107" fillId="28" borderId="0" xfId="2260" applyNumberFormat="1" applyFont="1" applyFill="1" applyBorder="1" applyAlignment="1">
      <alignment horizontal="center" vertical="top" wrapText="1"/>
    </xf>
    <xf numFmtId="0" fontId="11" fillId="32" borderId="7" xfId="974" applyFont="1" applyFill="1" applyBorder="1" applyAlignment="1">
      <alignment horizontal="center" vertical="center" wrapText="1"/>
    </xf>
    <xf numFmtId="0" fontId="11" fillId="32" borderId="38" xfId="974" applyFont="1" applyFill="1" applyBorder="1" applyAlignment="1">
      <alignment horizontal="center" vertical="center" wrapText="1"/>
    </xf>
    <xf numFmtId="187" fontId="11" fillId="32" borderId="8" xfId="975" applyNumberFormat="1" applyFont="1" applyFill="1" applyBorder="1" applyAlignment="1" applyProtection="1">
      <alignment horizontal="center" vertical="center" wrapText="1"/>
      <protection locked="0"/>
    </xf>
    <xf numFmtId="187" fontId="11" fillId="32" borderId="39" xfId="975" applyNumberFormat="1" applyFont="1" applyFill="1" applyBorder="1" applyAlignment="1" applyProtection="1">
      <alignment horizontal="center" vertical="center" wrapText="1"/>
      <protection locked="0"/>
    </xf>
    <xf numFmtId="0" fontId="11" fillId="32" borderId="38" xfId="975" applyFont="1" applyFill="1" applyBorder="1" applyAlignment="1" applyProtection="1">
      <alignment horizontal="center" vertical="center" wrapText="1"/>
      <protection locked="0"/>
    </xf>
    <xf numFmtId="0" fontId="68" fillId="0" borderId="0" xfId="2260" applyFont="1" applyAlignment="1">
      <alignment horizontal="right"/>
    </xf>
    <xf numFmtId="0" fontId="11" fillId="32" borderId="54" xfId="975" applyFont="1" applyFill="1" applyBorder="1" applyAlignment="1" applyProtection="1">
      <alignment horizontal="center" vertical="center" wrapText="1"/>
      <protection locked="0"/>
    </xf>
    <xf numFmtId="0" fontId="104" fillId="32" borderId="3" xfId="2260" applyFont="1" applyFill="1" applyBorder="1" applyAlignment="1">
      <alignment horizontal="center"/>
    </xf>
    <xf numFmtId="0" fontId="104" fillId="32" borderId="4" xfId="2260" applyFont="1" applyFill="1" applyBorder="1" applyAlignment="1">
      <alignment horizontal="center"/>
    </xf>
    <xf numFmtId="0" fontId="104" fillId="32" borderId="5" xfId="2260" applyFont="1" applyFill="1" applyBorder="1" applyAlignment="1">
      <alignment horizontal="center"/>
    </xf>
    <xf numFmtId="0" fontId="104" fillId="32" borderId="75" xfId="2260" applyFont="1" applyFill="1" applyBorder="1" applyAlignment="1">
      <alignment horizontal="center"/>
    </xf>
    <xf numFmtId="0" fontId="11" fillId="32" borderId="6" xfId="975" applyFont="1" applyFill="1" applyBorder="1" applyAlignment="1" applyProtection="1">
      <alignment horizontal="center" vertical="center" wrapText="1"/>
      <protection locked="0"/>
    </xf>
    <xf numFmtId="0" fontId="11" fillId="32" borderId="37" xfId="975" applyFont="1" applyFill="1" applyBorder="1" applyAlignment="1" applyProtection="1">
      <alignment horizontal="center" vertical="center" wrapText="1"/>
      <protection locked="0"/>
    </xf>
    <xf numFmtId="0" fontId="11" fillId="32" borderId="7" xfId="2260" applyFont="1" applyFill="1" applyBorder="1" applyAlignment="1">
      <alignment horizontal="center"/>
    </xf>
    <xf numFmtId="0" fontId="11" fillId="32" borderId="8" xfId="975" applyFont="1" applyFill="1" applyBorder="1" applyAlignment="1" applyProtection="1">
      <alignment horizontal="center" vertical="center" wrapText="1"/>
      <protection locked="0"/>
    </xf>
    <xf numFmtId="0" fontId="11" fillId="32" borderId="39" xfId="975" applyFont="1" applyFill="1" applyBorder="1" applyAlignment="1" applyProtection="1">
      <alignment horizontal="center" vertical="center" wrapText="1"/>
      <protection locked="0"/>
    </xf>
    <xf numFmtId="0" fontId="11" fillId="32" borderId="42" xfId="974" applyFont="1" applyFill="1" applyBorder="1" applyAlignment="1">
      <alignment horizontal="center" vertical="center" wrapText="1"/>
    </xf>
    <xf numFmtId="0" fontId="11" fillId="32" borderId="44" xfId="974" applyFont="1" applyFill="1" applyBorder="1" applyAlignment="1">
      <alignment horizontal="center" vertical="center" wrapText="1"/>
    </xf>
  </cellXfs>
  <cellStyles count="2269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62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58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61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3"/>
    <cellStyle name="Обычный 34 3" xfId="2264"/>
    <cellStyle name="Обычный 34 3 2" xfId="226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66"/>
    <cellStyle name="Обычный 494 2 2" xfId="2268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60"/>
    <cellStyle name="Обычный_Приложения к конкурсной заявке" xfId="2257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0000FF"/>
      <color rgb="FF3333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108"/>
  <sheetViews>
    <sheetView showGridLines="0" tabSelected="1" view="pageBreakPreview" topLeftCell="A64" zoomScale="70" zoomScaleSheetLayoutView="70" workbookViewId="0">
      <pane xSplit="2" topLeftCell="C1" activePane="topRight" state="frozen"/>
      <selection activeCell="J22" sqref="J22"/>
      <selection pane="topRight" activeCell="E107" sqref="E107"/>
    </sheetView>
  </sheetViews>
  <sheetFormatPr defaultColWidth="8.85546875" defaultRowHeight="12.75" x14ac:dyDescent="0.2"/>
  <cols>
    <col min="1" max="1" width="12" style="30" customWidth="1"/>
    <col min="2" max="2" width="49" style="30" customWidth="1"/>
    <col min="3" max="3" width="10.5703125" style="30" customWidth="1"/>
    <col min="4" max="4" width="11.140625" style="30" customWidth="1"/>
    <col min="5" max="5" width="11" style="30" customWidth="1"/>
    <col min="6" max="6" width="13.42578125" style="30" customWidth="1"/>
    <col min="7" max="7" width="11.7109375" style="30" customWidth="1"/>
    <col min="8" max="8" width="11.28515625" style="30" customWidth="1"/>
    <col min="9" max="9" width="10.85546875" style="30" customWidth="1"/>
    <col min="10" max="10" width="11.28515625" style="30" customWidth="1"/>
    <col min="11" max="11" width="14.42578125" style="30" customWidth="1"/>
    <col min="12" max="12" width="14.7109375" style="30" customWidth="1"/>
    <col min="13" max="13" width="12.42578125" style="30" customWidth="1"/>
    <col min="14" max="14" width="14" style="8" customWidth="1"/>
    <col min="15" max="15" width="12.7109375" style="8" customWidth="1"/>
    <col min="16" max="17" width="13.5703125" style="8" customWidth="1"/>
    <col min="18" max="18" width="11.140625" style="8" customWidth="1"/>
    <col min="19" max="19" width="13" style="8" customWidth="1"/>
    <col min="20" max="20" width="13.7109375" style="30" customWidth="1"/>
    <col min="21" max="21" width="10.7109375" style="8" customWidth="1"/>
    <col min="22" max="22" width="11.28515625" style="30" customWidth="1"/>
    <col min="23" max="23" width="18.85546875" style="30" customWidth="1"/>
    <col min="24" max="24" width="17.85546875" style="30" customWidth="1"/>
    <col min="25" max="25" width="10.140625" style="30" bestFit="1" customWidth="1"/>
    <col min="26" max="16384" width="8.85546875" style="1"/>
  </cols>
  <sheetData>
    <row r="1" spans="1:25" ht="13.5" x14ac:dyDescent="0.2">
      <c r="B1" s="31" t="s">
        <v>25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2"/>
      <c r="U1" s="33"/>
      <c r="V1" s="32"/>
      <c r="W1" s="34" t="s">
        <v>87</v>
      </c>
    </row>
    <row r="2" spans="1:25" ht="13.5" customHeight="1" x14ac:dyDescent="0.2">
      <c r="B2" s="2" t="s">
        <v>16</v>
      </c>
      <c r="C2" s="677" t="str">
        <f>'Приложение №3 к Форме 8.1'!C3</f>
        <v xml:space="preserve">Обустройство Северо-Покурского месторождения нефти. Кусты скважин №57бис, 62бис. </v>
      </c>
      <c r="D2" s="677"/>
      <c r="E2" s="677"/>
      <c r="F2" s="677"/>
      <c r="G2" s="677"/>
      <c r="H2" s="677"/>
      <c r="I2" s="677"/>
      <c r="J2" s="677"/>
      <c r="K2" s="677"/>
      <c r="L2" s="677"/>
      <c r="M2" s="677"/>
      <c r="N2" s="677"/>
      <c r="O2" s="677"/>
      <c r="P2" s="677"/>
      <c r="Q2" s="677"/>
      <c r="R2" s="677"/>
      <c r="S2" s="677"/>
      <c r="T2" s="677"/>
      <c r="U2" s="677"/>
      <c r="V2" s="677"/>
      <c r="W2" s="677"/>
      <c r="X2" s="170"/>
    </row>
    <row r="3" spans="1:25" x14ac:dyDescent="0.2">
      <c r="B3" s="2" t="s">
        <v>17</v>
      </c>
      <c r="C3" s="678" t="str">
        <f>'Приложение №3 к Форме 8.1'!C4</f>
        <v>Куст скважин №57бис.</v>
      </c>
      <c r="D3" s="679"/>
      <c r="E3" s="679"/>
      <c r="F3" s="679"/>
      <c r="G3" s="679"/>
      <c r="H3" s="679"/>
      <c r="I3" s="679"/>
      <c r="J3" s="679"/>
      <c r="K3" s="679"/>
      <c r="L3" s="679"/>
      <c r="M3" s="679"/>
      <c r="N3" s="679"/>
      <c r="O3" s="679"/>
      <c r="P3" s="679"/>
      <c r="Q3" s="679"/>
      <c r="R3" s="679"/>
      <c r="S3" s="679"/>
      <c r="T3" s="679"/>
      <c r="U3" s="679"/>
      <c r="V3" s="679"/>
      <c r="W3" s="679"/>
      <c r="X3" s="171"/>
    </row>
    <row r="4" spans="1:25" x14ac:dyDescent="0.2">
      <c r="B4" s="2" t="s">
        <v>958</v>
      </c>
      <c r="C4" s="576">
        <v>8</v>
      </c>
      <c r="D4" s="579"/>
      <c r="E4" s="579"/>
      <c r="F4" s="579"/>
      <c r="G4" s="579"/>
      <c r="H4" s="579"/>
      <c r="I4" s="579"/>
      <c r="J4" s="579"/>
      <c r="K4" s="579"/>
      <c r="L4" s="579"/>
      <c r="M4" s="579"/>
      <c r="N4" s="579"/>
      <c r="O4" s="579"/>
      <c r="P4" s="579"/>
      <c r="Q4" s="579"/>
      <c r="R4" s="579"/>
      <c r="S4" s="579"/>
      <c r="T4" s="579"/>
      <c r="U4" s="579"/>
      <c r="V4" s="579"/>
      <c r="W4" s="579"/>
      <c r="X4" s="171"/>
    </row>
    <row r="5" spans="1:25" ht="13.5" thickBot="1" x14ac:dyDescent="0.25">
      <c r="B5" s="40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</row>
    <row r="6" spans="1:25" ht="12.75" customHeight="1" thickBot="1" x14ac:dyDescent="0.25">
      <c r="A6" s="643" t="s">
        <v>1</v>
      </c>
      <c r="B6" s="643" t="s">
        <v>26</v>
      </c>
      <c r="C6" s="646" t="s">
        <v>27</v>
      </c>
      <c r="D6" s="647"/>
      <c r="E6" s="647"/>
      <c r="F6" s="647"/>
      <c r="G6" s="647"/>
      <c r="H6" s="647"/>
      <c r="I6" s="647"/>
      <c r="J6" s="647"/>
      <c r="K6" s="647"/>
      <c r="L6" s="648"/>
      <c r="M6" s="649" t="s">
        <v>2</v>
      </c>
      <c r="N6" s="650"/>
      <c r="O6" s="650"/>
      <c r="P6" s="650"/>
      <c r="Q6" s="650"/>
      <c r="R6" s="650"/>
      <c r="S6" s="650"/>
      <c r="T6" s="650"/>
      <c r="U6" s="650"/>
      <c r="V6" s="650"/>
      <c r="W6" s="651"/>
      <c r="Y6" s="1"/>
    </row>
    <row r="7" spans="1:25" ht="12.75" customHeight="1" x14ac:dyDescent="0.2">
      <c r="A7" s="644"/>
      <c r="B7" s="644"/>
      <c r="C7" s="652" t="s">
        <v>114</v>
      </c>
      <c r="D7" s="655" t="s">
        <v>3</v>
      </c>
      <c r="E7" s="656"/>
      <c r="F7" s="656"/>
      <c r="G7" s="656"/>
      <c r="H7" s="656"/>
      <c r="I7" s="656"/>
      <c r="J7" s="656"/>
      <c r="K7" s="657" t="s">
        <v>116</v>
      </c>
      <c r="L7" s="660" t="s">
        <v>118</v>
      </c>
      <c r="M7" s="685" t="s">
        <v>115</v>
      </c>
      <c r="N7" s="687" t="s">
        <v>3</v>
      </c>
      <c r="O7" s="688"/>
      <c r="P7" s="688"/>
      <c r="Q7" s="689"/>
      <c r="R7" s="671" t="s">
        <v>80</v>
      </c>
      <c r="S7" s="680" t="s">
        <v>124</v>
      </c>
      <c r="T7" s="680" t="s">
        <v>117</v>
      </c>
      <c r="U7" s="680" t="s">
        <v>81</v>
      </c>
      <c r="V7" s="669" t="s">
        <v>82</v>
      </c>
      <c r="W7" s="663" t="s">
        <v>119</v>
      </c>
      <c r="Y7" s="1"/>
    </row>
    <row r="8" spans="1:25" ht="44.25" customHeight="1" x14ac:dyDescent="0.2">
      <c r="A8" s="644"/>
      <c r="B8" s="644"/>
      <c r="C8" s="653"/>
      <c r="D8" s="665" t="s">
        <v>83</v>
      </c>
      <c r="E8" s="667" t="s">
        <v>120</v>
      </c>
      <c r="F8" s="667" t="s">
        <v>121</v>
      </c>
      <c r="G8" s="667" t="s">
        <v>125</v>
      </c>
      <c r="H8" s="667" t="s">
        <v>28</v>
      </c>
      <c r="I8" s="667" t="s">
        <v>81</v>
      </c>
      <c r="J8" s="667" t="s">
        <v>82</v>
      </c>
      <c r="K8" s="658"/>
      <c r="L8" s="661"/>
      <c r="M8" s="686"/>
      <c r="N8" s="684" t="s">
        <v>29</v>
      </c>
      <c r="O8" s="682"/>
      <c r="P8" s="682" t="s">
        <v>30</v>
      </c>
      <c r="Q8" s="683"/>
      <c r="R8" s="672"/>
      <c r="S8" s="681"/>
      <c r="T8" s="681"/>
      <c r="U8" s="681"/>
      <c r="V8" s="670"/>
      <c r="W8" s="664"/>
      <c r="Y8" s="1"/>
    </row>
    <row r="9" spans="1:25" ht="83.25" customHeight="1" thickBot="1" x14ac:dyDescent="0.25">
      <c r="A9" s="645"/>
      <c r="B9" s="645"/>
      <c r="C9" s="654"/>
      <c r="D9" s="666"/>
      <c r="E9" s="668"/>
      <c r="F9" s="668"/>
      <c r="G9" s="668"/>
      <c r="H9" s="668"/>
      <c r="I9" s="668"/>
      <c r="J9" s="668"/>
      <c r="K9" s="659"/>
      <c r="L9" s="662"/>
      <c r="M9" s="686"/>
      <c r="N9" s="180" t="s">
        <v>122</v>
      </c>
      <c r="O9" s="181" t="s">
        <v>123</v>
      </c>
      <c r="P9" s="181" t="s">
        <v>122</v>
      </c>
      <c r="Q9" s="182" t="s">
        <v>123</v>
      </c>
      <c r="R9" s="672"/>
      <c r="S9" s="681"/>
      <c r="T9" s="681"/>
      <c r="U9" s="681"/>
      <c r="V9" s="670"/>
      <c r="W9" s="664"/>
      <c r="Y9" s="1"/>
    </row>
    <row r="10" spans="1:25" ht="13.5" thickBot="1" x14ac:dyDescent="0.25">
      <c r="A10" s="183">
        <v>1</v>
      </c>
      <c r="B10" s="184">
        <v>2</v>
      </c>
      <c r="C10" s="183">
        <v>5</v>
      </c>
      <c r="D10" s="185">
        <v>6</v>
      </c>
      <c r="E10" s="332">
        <v>7</v>
      </c>
      <c r="F10" s="186">
        <v>8</v>
      </c>
      <c r="G10" s="332">
        <v>9</v>
      </c>
      <c r="H10" s="186">
        <v>10</v>
      </c>
      <c r="I10" s="332">
        <v>11</v>
      </c>
      <c r="J10" s="186">
        <v>12</v>
      </c>
      <c r="K10" s="562">
        <v>13</v>
      </c>
      <c r="L10" s="563">
        <v>14</v>
      </c>
      <c r="M10" s="183">
        <v>15</v>
      </c>
      <c r="N10" s="185">
        <v>16</v>
      </c>
      <c r="O10" s="332">
        <v>17</v>
      </c>
      <c r="P10" s="186">
        <v>18</v>
      </c>
      <c r="Q10" s="333">
        <v>19</v>
      </c>
      <c r="R10" s="185">
        <v>20</v>
      </c>
      <c r="S10" s="332">
        <v>21</v>
      </c>
      <c r="T10" s="186">
        <v>22</v>
      </c>
      <c r="U10" s="332">
        <v>23</v>
      </c>
      <c r="V10" s="187">
        <v>24</v>
      </c>
      <c r="W10" s="188">
        <v>25</v>
      </c>
      <c r="Y10" s="1"/>
    </row>
    <row r="11" spans="1:25" ht="13.5" thickBot="1" x14ac:dyDescent="0.25">
      <c r="A11" s="402" t="s">
        <v>137</v>
      </c>
      <c r="B11" s="403"/>
      <c r="C11" s="403"/>
      <c r="D11" s="403"/>
      <c r="E11" s="403"/>
      <c r="F11" s="403"/>
      <c r="G11" s="403"/>
      <c r="H11" s="403"/>
      <c r="I11" s="403"/>
      <c r="J11" s="403"/>
      <c r="K11" s="564"/>
      <c r="L11" s="564"/>
      <c r="M11" s="403"/>
      <c r="N11" s="403"/>
      <c r="O11" s="403"/>
      <c r="P11" s="403"/>
      <c r="Q11" s="403"/>
      <c r="R11" s="403"/>
      <c r="S11" s="403"/>
      <c r="T11" s="403"/>
      <c r="U11" s="403"/>
      <c r="V11" s="403"/>
      <c r="W11" s="404"/>
      <c r="Y11" s="1"/>
    </row>
    <row r="12" spans="1:25" ht="14.25" x14ac:dyDescent="0.2">
      <c r="A12" s="176" t="s">
        <v>995</v>
      </c>
      <c r="B12" s="177" t="s">
        <v>959</v>
      </c>
      <c r="C12" s="172">
        <f>D12+E12+G12+I12+J12</f>
        <v>247056</v>
      </c>
      <c r="D12" s="130">
        <v>23654</v>
      </c>
      <c r="E12" s="79">
        <v>39414</v>
      </c>
      <c r="F12" s="80">
        <v>4573</v>
      </c>
      <c r="G12" s="80">
        <v>140753</v>
      </c>
      <c r="H12" s="79">
        <v>0</v>
      </c>
      <c r="I12" s="79">
        <v>25917</v>
      </c>
      <c r="J12" s="97">
        <v>17318</v>
      </c>
      <c r="K12" s="565">
        <v>775.16</v>
      </c>
      <c r="L12" s="566">
        <v>115.78</v>
      </c>
      <c r="M12" s="172">
        <f>N12+O12+P12+Q12</f>
        <v>0</v>
      </c>
      <c r="N12" s="125"/>
      <c r="O12" s="81"/>
      <c r="P12" s="81"/>
      <c r="Q12" s="118"/>
      <c r="R12" s="168">
        <f t="shared" ref="R12:R43" si="0">D12*$D$100</f>
        <v>0</v>
      </c>
      <c r="S12" s="132">
        <f t="shared" ref="S12:S43" si="1">(E12-H12)*$D$101</f>
        <v>0</v>
      </c>
      <c r="T12" s="132">
        <f t="shared" ref="T12:T58" si="2">F12*$D$100</f>
        <v>0</v>
      </c>
      <c r="U12" s="132">
        <f t="shared" ref="U12:U43" si="3">(R12+T12)*$D$107</f>
        <v>0</v>
      </c>
      <c r="V12" s="133">
        <f t="shared" ref="V12:V43" si="4">(R12+T12)*$D$108</f>
        <v>0</v>
      </c>
      <c r="W12" s="210">
        <f>M12+R12+S12+U12+V12</f>
        <v>0</v>
      </c>
      <c r="Y12" s="1"/>
    </row>
    <row r="13" spans="1:25" ht="14.25" x14ac:dyDescent="0.2">
      <c r="A13" s="178" t="s">
        <v>996</v>
      </c>
      <c r="B13" s="179" t="s">
        <v>997</v>
      </c>
      <c r="C13" s="173">
        <f t="shared" ref="C13:C73" si="5">G13+D13+E13+I13+J13</f>
        <v>8768</v>
      </c>
      <c r="D13" s="131">
        <v>1288</v>
      </c>
      <c r="E13" s="6">
        <v>471</v>
      </c>
      <c r="F13" s="6">
        <v>54</v>
      </c>
      <c r="G13" s="6">
        <v>4977</v>
      </c>
      <c r="H13" s="6">
        <v>0</v>
      </c>
      <c r="I13" s="6">
        <v>1245</v>
      </c>
      <c r="J13" s="98">
        <v>787</v>
      </c>
      <c r="K13" s="567">
        <v>44.76</v>
      </c>
      <c r="L13" s="568">
        <v>1.26</v>
      </c>
      <c r="M13" s="173">
        <f t="shared" ref="M13:M73" si="6">N13+O13+P13+Q13</f>
        <v>0</v>
      </c>
      <c r="N13" s="126"/>
      <c r="O13" s="7"/>
      <c r="P13" s="7"/>
      <c r="Q13" s="119"/>
      <c r="R13" s="169">
        <f t="shared" si="0"/>
        <v>0</v>
      </c>
      <c r="S13" s="134">
        <f t="shared" si="1"/>
        <v>0</v>
      </c>
      <c r="T13" s="134">
        <f t="shared" si="2"/>
        <v>0</v>
      </c>
      <c r="U13" s="134">
        <f t="shared" si="3"/>
        <v>0</v>
      </c>
      <c r="V13" s="135">
        <f t="shared" si="4"/>
        <v>0</v>
      </c>
      <c r="W13" s="211">
        <f>M13+R13+S13+U13+V13</f>
        <v>0</v>
      </c>
      <c r="Y13" s="1"/>
    </row>
    <row r="14" spans="1:25" ht="14.25" x14ac:dyDescent="0.2">
      <c r="A14" s="178" t="s">
        <v>998</v>
      </c>
      <c r="B14" s="179" t="s">
        <v>999</v>
      </c>
      <c r="C14" s="173">
        <f t="shared" si="5"/>
        <v>28589</v>
      </c>
      <c r="D14" s="131">
        <v>2220</v>
      </c>
      <c r="E14" s="6">
        <v>3793</v>
      </c>
      <c r="F14" s="6">
        <v>362</v>
      </c>
      <c r="G14" s="6">
        <v>17731</v>
      </c>
      <c r="H14" s="6">
        <v>0</v>
      </c>
      <c r="I14" s="6">
        <v>2944</v>
      </c>
      <c r="J14" s="98">
        <v>1901</v>
      </c>
      <c r="K14" s="567">
        <v>79.08</v>
      </c>
      <c r="L14" s="568">
        <v>8.15</v>
      </c>
      <c r="M14" s="173">
        <f t="shared" si="6"/>
        <v>0</v>
      </c>
      <c r="N14" s="126"/>
      <c r="O14" s="7"/>
      <c r="P14" s="7"/>
      <c r="Q14" s="119"/>
      <c r="R14" s="169">
        <f t="shared" si="0"/>
        <v>0</v>
      </c>
      <c r="S14" s="134">
        <f t="shared" si="1"/>
        <v>0</v>
      </c>
      <c r="T14" s="134">
        <f t="shared" si="2"/>
        <v>0</v>
      </c>
      <c r="U14" s="134">
        <f t="shared" si="3"/>
        <v>0</v>
      </c>
      <c r="V14" s="135">
        <f t="shared" si="4"/>
        <v>0</v>
      </c>
      <c r="W14" s="211">
        <f t="shared" ref="W14:W68" si="7">M14+R14+S14+U14+V14</f>
        <v>0</v>
      </c>
      <c r="Y14" s="1"/>
    </row>
    <row r="15" spans="1:25" ht="14.25" x14ac:dyDescent="0.2">
      <c r="A15" s="178" t="s">
        <v>1000</v>
      </c>
      <c r="B15" s="179" t="s">
        <v>1001</v>
      </c>
      <c r="C15" s="173">
        <f t="shared" si="5"/>
        <v>28010</v>
      </c>
      <c r="D15" s="131">
        <v>2440</v>
      </c>
      <c r="E15" s="6">
        <v>2109</v>
      </c>
      <c r="F15" s="6">
        <v>173</v>
      </c>
      <c r="G15" s="6">
        <v>19070</v>
      </c>
      <c r="H15" s="6">
        <v>0</v>
      </c>
      <c r="I15" s="6">
        <v>2525</v>
      </c>
      <c r="J15" s="98">
        <v>1866</v>
      </c>
      <c r="K15" s="567">
        <v>87.29</v>
      </c>
      <c r="L15" s="568">
        <v>3.92</v>
      </c>
      <c r="M15" s="173">
        <f t="shared" si="6"/>
        <v>0</v>
      </c>
      <c r="N15" s="126"/>
      <c r="O15" s="7"/>
      <c r="P15" s="7"/>
      <c r="Q15" s="119"/>
      <c r="R15" s="169">
        <f t="shared" si="0"/>
        <v>0</v>
      </c>
      <c r="S15" s="134">
        <f t="shared" si="1"/>
        <v>0</v>
      </c>
      <c r="T15" s="134">
        <f t="shared" si="2"/>
        <v>0</v>
      </c>
      <c r="U15" s="134">
        <f t="shared" si="3"/>
        <v>0</v>
      </c>
      <c r="V15" s="135">
        <f t="shared" si="4"/>
        <v>0</v>
      </c>
      <c r="W15" s="211">
        <f t="shared" si="7"/>
        <v>0</v>
      </c>
      <c r="Y15" s="1"/>
    </row>
    <row r="16" spans="1:25" ht="14.25" x14ac:dyDescent="0.2">
      <c r="A16" s="178" t="s">
        <v>1002</v>
      </c>
      <c r="B16" s="179" t="s">
        <v>1003</v>
      </c>
      <c r="C16" s="173">
        <f t="shared" si="5"/>
        <v>42872</v>
      </c>
      <c r="D16" s="131">
        <v>8605</v>
      </c>
      <c r="E16" s="6">
        <v>10397</v>
      </c>
      <c r="F16" s="6">
        <v>721</v>
      </c>
      <c r="G16" s="6">
        <v>12105</v>
      </c>
      <c r="H16" s="6">
        <v>0</v>
      </c>
      <c r="I16" s="6">
        <v>7096</v>
      </c>
      <c r="J16" s="98">
        <v>4669</v>
      </c>
      <c r="K16" s="567">
        <v>284.92</v>
      </c>
      <c r="L16" s="568">
        <v>18.52</v>
      </c>
      <c r="M16" s="173">
        <f t="shared" si="6"/>
        <v>0</v>
      </c>
      <c r="N16" s="126"/>
      <c r="O16" s="7"/>
      <c r="P16" s="7"/>
      <c r="Q16" s="119"/>
      <c r="R16" s="169">
        <f t="shared" si="0"/>
        <v>0</v>
      </c>
      <c r="S16" s="134">
        <f t="shared" si="1"/>
        <v>0</v>
      </c>
      <c r="T16" s="134">
        <f t="shared" si="2"/>
        <v>0</v>
      </c>
      <c r="U16" s="134">
        <f t="shared" si="3"/>
        <v>0</v>
      </c>
      <c r="V16" s="135">
        <f t="shared" si="4"/>
        <v>0</v>
      </c>
      <c r="W16" s="211">
        <f t="shared" si="7"/>
        <v>0</v>
      </c>
      <c r="Y16" s="1"/>
    </row>
    <row r="17" spans="1:25" ht="14.25" x14ac:dyDescent="0.2">
      <c r="A17" s="178" t="s">
        <v>1005</v>
      </c>
      <c r="B17" s="179" t="s">
        <v>1004</v>
      </c>
      <c r="C17" s="173">
        <f t="shared" si="5"/>
        <v>51939</v>
      </c>
      <c r="D17" s="131">
        <v>4600</v>
      </c>
      <c r="E17" s="6">
        <v>5728</v>
      </c>
      <c r="F17" s="6">
        <v>574</v>
      </c>
      <c r="G17" s="6">
        <v>33043</v>
      </c>
      <c r="H17" s="6">
        <v>0</v>
      </c>
      <c r="I17" s="6">
        <v>5148</v>
      </c>
      <c r="J17" s="98">
        <v>3420</v>
      </c>
      <c r="K17" s="567">
        <v>160.72999999999999</v>
      </c>
      <c r="L17" s="568">
        <v>13.22</v>
      </c>
      <c r="M17" s="173">
        <f t="shared" si="6"/>
        <v>0</v>
      </c>
      <c r="N17" s="126"/>
      <c r="O17" s="7"/>
      <c r="P17" s="7"/>
      <c r="Q17" s="119"/>
      <c r="R17" s="169">
        <f t="shared" si="0"/>
        <v>0</v>
      </c>
      <c r="S17" s="134">
        <f t="shared" si="1"/>
        <v>0</v>
      </c>
      <c r="T17" s="134">
        <f t="shared" si="2"/>
        <v>0</v>
      </c>
      <c r="U17" s="134">
        <f t="shared" si="3"/>
        <v>0</v>
      </c>
      <c r="V17" s="135">
        <f t="shared" si="4"/>
        <v>0</v>
      </c>
      <c r="W17" s="211">
        <f t="shared" si="7"/>
        <v>0</v>
      </c>
      <c r="Y17" s="1"/>
    </row>
    <row r="18" spans="1:25" ht="14.25" x14ac:dyDescent="0.2">
      <c r="A18" s="178" t="s">
        <v>1007</v>
      </c>
      <c r="B18" s="179" t="s">
        <v>1006</v>
      </c>
      <c r="C18" s="173">
        <f t="shared" si="5"/>
        <v>17069</v>
      </c>
      <c r="D18" s="131">
        <v>4183</v>
      </c>
      <c r="E18" s="6">
        <v>4264</v>
      </c>
      <c r="F18" s="6">
        <v>581</v>
      </c>
      <c r="G18" s="6">
        <v>1762</v>
      </c>
      <c r="H18" s="6">
        <v>0</v>
      </c>
      <c r="I18" s="6">
        <v>4002</v>
      </c>
      <c r="J18" s="98">
        <v>2858</v>
      </c>
      <c r="K18" s="567">
        <v>145</v>
      </c>
      <c r="L18" s="568">
        <v>14.28</v>
      </c>
      <c r="M18" s="173">
        <f t="shared" si="6"/>
        <v>0</v>
      </c>
      <c r="N18" s="126"/>
      <c r="O18" s="7"/>
      <c r="P18" s="7"/>
      <c r="Q18" s="119"/>
      <c r="R18" s="169">
        <f t="shared" si="0"/>
        <v>0</v>
      </c>
      <c r="S18" s="134">
        <f t="shared" si="1"/>
        <v>0</v>
      </c>
      <c r="T18" s="134">
        <f t="shared" si="2"/>
        <v>0</v>
      </c>
      <c r="U18" s="134">
        <f t="shared" si="3"/>
        <v>0</v>
      </c>
      <c r="V18" s="135">
        <f t="shared" si="4"/>
        <v>0</v>
      </c>
      <c r="W18" s="211">
        <f t="shared" si="7"/>
        <v>0</v>
      </c>
      <c r="Y18" s="1"/>
    </row>
    <row r="19" spans="1:25" ht="18" customHeight="1" x14ac:dyDescent="0.2">
      <c r="A19" s="178" t="s">
        <v>1008</v>
      </c>
      <c r="B19" s="179" t="s">
        <v>1009</v>
      </c>
      <c r="C19" s="173">
        <f t="shared" si="5"/>
        <v>29997</v>
      </c>
      <c r="D19" s="131">
        <v>3622</v>
      </c>
      <c r="E19" s="6">
        <v>3087</v>
      </c>
      <c r="F19" s="6">
        <v>319</v>
      </c>
      <c r="G19" s="6">
        <v>17475</v>
      </c>
      <c r="H19" s="6">
        <v>0</v>
      </c>
      <c r="I19" s="6">
        <v>3463</v>
      </c>
      <c r="J19" s="98">
        <v>2350</v>
      </c>
      <c r="K19" s="567">
        <v>124.59</v>
      </c>
      <c r="L19" s="568">
        <v>7.63</v>
      </c>
      <c r="M19" s="173">
        <f t="shared" si="6"/>
        <v>0</v>
      </c>
      <c r="N19" s="126"/>
      <c r="O19" s="7"/>
      <c r="P19" s="7"/>
      <c r="Q19" s="119"/>
      <c r="R19" s="169">
        <f t="shared" si="0"/>
        <v>0</v>
      </c>
      <c r="S19" s="134">
        <f t="shared" si="1"/>
        <v>0</v>
      </c>
      <c r="T19" s="134">
        <f t="shared" si="2"/>
        <v>0</v>
      </c>
      <c r="U19" s="134">
        <f t="shared" si="3"/>
        <v>0</v>
      </c>
      <c r="V19" s="135">
        <f t="shared" si="4"/>
        <v>0</v>
      </c>
      <c r="W19" s="211">
        <f t="shared" si="7"/>
        <v>0</v>
      </c>
      <c r="Y19" s="1"/>
    </row>
    <row r="20" spans="1:25" ht="14.25" x14ac:dyDescent="0.2">
      <c r="A20" s="178" t="s">
        <v>1011</v>
      </c>
      <c r="B20" s="179" t="s">
        <v>1010</v>
      </c>
      <c r="C20" s="173">
        <f t="shared" si="5"/>
        <v>7995</v>
      </c>
      <c r="D20" s="131">
        <v>1924</v>
      </c>
      <c r="E20" s="6">
        <v>1260</v>
      </c>
      <c r="F20" s="6">
        <v>176</v>
      </c>
      <c r="G20" s="6">
        <v>1787</v>
      </c>
      <c r="H20" s="6">
        <v>0</v>
      </c>
      <c r="I20" s="6">
        <v>1764</v>
      </c>
      <c r="J20" s="98">
        <v>1260</v>
      </c>
      <c r="K20" s="567">
        <v>66.7</v>
      </c>
      <c r="L20" s="568">
        <v>4.34</v>
      </c>
      <c r="M20" s="173">
        <f t="shared" si="6"/>
        <v>0</v>
      </c>
      <c r="N20" s="126"/>
      <c r="O20" s="7"/>
      <c r="P20" s="7"/>
      <c r="Q20" s="119"/>
      <c r="R20" s="169">
        <f t="shared" si="0"/>
        <v>0</v>
      </c>
      <c r="S20" s="134">
        <f t="shared" si="1"/>
        <v>0</v>
      </c>
      <c r="T20" s="134">
        <f t="shared" si="2"/>
        <v>0</v>
      </c>
      <c r="U20" s="134">
        <f t="shared" si="3"/>
        <v>0</v>
      </c>
      <c r="V20" s="135">
        <f t="shared" si="4"/>
        <v>0</v>
      </c>
      <c r="W20" s="211">
        <f t="shared" si="7"/>
        <v>0</v>
      </c>
      <c r="Y20" s="1"/>
    </row>
    <row r="21" spans="1:25" ht="17.25" customHeight="1" x14ac:dyDescent="0.2">
      <c r="A21" s="178" t="s">
        <v>1013</v>
      </c>
      <c r="B21" s="179" t="s">
        <v>1012</v>
      </c>
      <c r="C21" s="173">
        <f t="shared" si="5"/>
        <v>62842</v>
      </c>
      <c r="D21" s="131">
        <v>5593</v>
      </c>
      <c r="E21" s="6">
        <v>6770</v>
      </c>
      <c r="F21" s="6">
        <v>671</v>
      </c>
      <c r="G21" s="6">
        <v>39913</v>
      </c>
      <c r="H21" s="6">
        <v>0</v>
      </c>
      <c r="I21" s="6">
        <v>6341</v>
      </c>
      <c r="J21" s="98">
        <v>4225</v>
      </c>
      <c r="K21" s="567">
        <v>196.96</v>
      </c>
      <c r="L21" s="568">
        <v>15.41</v>
      </c>
      <c r="M21" s="173">
        <f t="shared" si="6"/>
        <v>0</v>
      </c>
      <c r="N21" s="126"/>
      <c r="O21" s="7"/>
      <c r="P21" s="7"/>
      <c r="Q21" s="119"/>
      <c r="R21" s="169">
        <f t="shared" si="0"/>
        <v>0</v>
      </c>
      <c r="S21" s="134">
        <f t="shared" si="1"/>
        <v>0</v>
      </c>
      <c r="T21" s="134">
        <f t="shared" si="2"/>
        <v>0</v>
      </c>
      <c r="U21" s="134">
        <f t="shared" si="3"/>
        <v>0</v>
      </c>
      <c r="V21" s="135">
        <f t="shared" si="4"/>
        <v>0</v>
      </c>
      <c r="W21" s="211">
        <f t="shared" si="7"/>
        <v>0</v>
      </c>
      <c r="Y21" s="1"/>
    </row>
    <row r="22" spans="1:25" ht="14.25" x14ac:dyDescent="0.2">
      <c r="A22" s="178" t="s">
        <v>1015</v>
      </c>
      <c r="B22" s="179" t="s">
        <v>1014</v>
      </c>
      <c r="C22" s="173">
        <f t="shared" si="5"/>
        <v>14241</v>
      </c>
      <c r="D22" s="131">
        <v>3520</v>
      </c>
      <c r="E22" s="6">
        <v>3277</v>
      </c>
      <c r="F22" s="6">
        <v>427</v>
      </c>
      <c r="G22" s="6">
        <v>1761</v>
      </c>
      <c r="H22" s="6">
        <v>0</v>
      </c>
      <c r="I22" s="6">
        <v>3315</v>
      </c>
      <c r="J22" s="98">
        <v>2368</v>
      </c>
      <c r="K22" s="567">
        <v>122</v>
      </c>
      <c r="L22" s="568">
        <v>10.49</v>
      </c>
      <c r="M22" s="173">
        <f t="shared" si="6"/>
        <v>0</v>
      </c>
      <c r="N22" s="126"/>
      <c r="O22" s="7"/>
      <c r="P22" s="7"/>
      <c r="Q22" s="119"/>
      <c r="R22" s="169">
        <f t="shared" si="0"/>
        <v>0</v>
      </c>
      <c r="S22" s="134">
        <f t="shared" si="1"/>
        <v>0</v>
      </c>
      <c r="T22" s="134">
        <f t="shared" si="2"/>
        <v>0</v>
      </c>
      <c r="U22" s="134">
        <f t="shared" si="3"/>
        <v>0</v>
      </c>
      <c r="V22" s="135">
        <f t="shared" si="4"/>
        <v>0</v>
      </c>
      <c r="W22" s="211">
        <f t="shared" si="7"/>
        <v>0</v>
      </c>
      <c r="Y22" s="1"/>
    </row>
    <row r="23" spans="1:25" ht="14.25" x14ac:dyDescent="0.2">
      <c r="A23" s="178" t="s">
        <v>1016</v>
      </c>
      <c r="B23" s="179" t="s">
        <v>961</v>
      </c>
      <c r="C23" s="173">
        <f t="shared" si="5"/>
        <v>182977</v>
      </c>
      <c r="D23" s="131">
        <v>18517</v>
      </c>
      <c r="E23" s="6">
        <v>17244</v>
      </c>
      <c r="F23" s="6">
        <v>1785</v>
      </c>
      <c r="G23" s="6">
        <v>115447</v>
      </c>
      <c r="H23" s="6">
        <v>0</v>
      </c>
      <c r="I23" s="6">
        <v>18715</v>
      </c>
      <c r="J23" s="98">
        <v>13054</v>
      </c>
      <c r="K23" s="567">
        <v>629.21</v>
      </c>
      <c r="L23" s="568">
        <v>42.19</v>
      </c>
      <c r="M23" s="173">
        <f t="shared" si="6"/>
        <v>0</v>
      </c>
      <c r="N23" s="126"/>
      <c r="O23" s="7"/>
      <c r="P23" s="7"/>
      <c r="Q23" s="119"/>
      <c r="R23" s="169">
        <f t="shared" si="0"/>
        <v>0</v>
      </c>
      <c r="S23" s="134">
        <f t="shared" si="1"/>
        <v>0</v>
      </c>
      <c r="T23" s="134">
        <f t="shared" si="2"/>
        <v>0</v>
      </c>
      <c r="U23" s="134">
        <f t="shared" si="3"/>
        <v>0</v>
      </c>
      <c r="V23" s="135">
        <f t="shared" si="4"/>
        <v>0</v>
      </c>
      <c r="W23" s="211">
        <f t="shared" si="7"/>
        <v>0</v>
      </c>
      <c r="Y23" s="1"/>
    </row>
    <row r="24" spans="1:25" ht="18" customHeight="1" x14ac:dyDescent="0.2">
      <c r="A24" s="178" t="s">
        <v>1018</v>
      </c>
      <c r="B24" s="179" t="s">
        <v>1017</v>
      </c>
      <c r="C24" s="173">
        <f t="shared" si="5"/>
        <v>170849</v>
      </c>
      <c r="D24" s="131">
        <v>19106</v>
      </c>
      <c r="E24" s="6">
        <v>16889</v>
      </c>
      <c r="F24" s="6">
        <v>1741</v>
      </c>
      <c r="G24" s="6">
        <v>103301</v>
      </c>
      <c r="H24" s="6">
        <v>0</v>
      </c>
      <c r="I24" s="6">
        <v>18742</v>
      </c>
      <c r="J24" s="98">
        <v>12811</v>
      </c>
      <c r="K24" s="567">
        <v>662.59</v>
      </c>
      <c r="L24" s="568">
        <v>41.23</v>
      </c>
      <c r="M24" s="173">
        <f t="shared" si="6"/>
        <v>0</v>
      </c>
      <c r="N24" s="126"/>
      <c r="O24" s="7"/>
      <c r="P24" s="7"/>
      <c r="Q24" s="119"/>
      <c r="R24" s="169">
        <f t="shared" si="0"/>
        <v>0</v>
      </c>
      <c r="S24" s="134">
        <f t="shared" si="1"/>
        <v>0</v>
      </c>
      <c r="T24" s="134">
        <f t="shared" si="2"/>
        <v>0</v>
      </c>
      <c r="U24" s="134">
        <f t="shared" si="3"/>
        <v>0</v>
      </c>
      <c r="V24" s="135">
        <f t="shared" si="4"/>
        <v>0</v>
      </c>
      <c r="W24" s="211">
        <f t="shared" si="7"/>
        <v>0</v>
      </c>
      <c r="Y24" s="1"/>
    </row>
    <row r="25" spans="1:25" ht="14.25" x14ac:dyDescent="0.2">
      <c r="A25" s="178" t="s">
        <v>1020</v>
      </c>
      <c r="B25" s="179" t="s">
        <v>1019</v>
      </c>
      <c r="C25" s="173">
        <f t="shared" si="5"/>
        <v>58955</v>
      </c>
      <c r="D25" s="131">
        <v>9999</v>
      </c>
      <c r="E25" s="6">
        <v>6221</v>
      </c>
      <c r="F25" s="6">
        <v>725</v>
      </c>
      <c r="G25" s="6">
        <v>28255</v>
      </c>
      <c r="H25" s="6">
        <v>0</v>
      </c>
      <c r="I25" s="6">
        <v>8326</v>
      </c>
      <c r="J25" s="98">
        <v>6154</v>
      </c>
      <c r="K25" s="567">
        <v>333.81</v>
      </c>
      <c r="L25" s="568">
        <v>18.09</v>
      </c>
      <c r="M25" s="173">
        <f t="shared" si="6"/>
        <v>0</v>
      </c>
      <c r="N25" s="126"/>
      <c r="O25" s="7"/>
      <c r="P25" s="7"/>
      <c r="Q25" s="119"/>
      <c r="R25" s="169">
        <f t="shared" si="0"/>
        <v>0</v>
      </c>
      <c r="S25" s="134">
        <f t="shared" si="1"/>
        <v>0</v>
      </c>
      <c r="T25" s="134">
        <f t="shared" si="2"/>
        <v>0</v>
      </c>
      <c r="U25" s="134">
        <f t="shared" si="3"/>
        <v>0</v>
      </c>
      <c r="V25" s="135">
        <f t="shared" si="4"/>
        <v>0</v>
      </c>
      <c r="W25" s="211">
        <f t="shared" si="7"/>
        <v>0</v>
      </c>
      <c r="Y25" s="1"/>
    </row>
    <row r="26" spans="1:25" ht="16.5" customHeight="1" x14ac:dyDescent="0.2">
      <c r="A26" s="178" t="s">
        <v>1022</v>
      </c>
      <c r="B26" s="179" t="s">
        <v>1021</v>
      </c>
      <c r="C26" s="173">
        <f t="shared" si="5"/>
        <v>196712</v>
      </c>
      <c r="D26" s="131">
        <v>21574</v>
      </c>
      <c r="E26" s="6">
        <v>19798</v>
      </c>
      <c r="F26" s="6">
        <v>2027</v>
      </c>
      <c r="G26" s="6">
        <v>119293</v>
      </c>
      <c r="H26" s="6">
        <v>0</v>
      </c>
      <c r="I26" s="6">
        <v>21452</v>
      </c>
      <c r="J26" s="98">
        <v>14595</v>
      </c>
      <c r="K26" s="567">
        <v>748.6</v>
      </c>
      <c r="L26" s="568">
        <v>47.85</v>
      </c>
      <c r="M26" s="173">
        <f t="shared" si="6"/>
        <v>0</v>
      </c>
      <c r="N26" s="126"/>
      <c r="O26" s="7"/>
      <c r="P26" s="7"/>
      <c r="Q26" s="119"/>
      <c r="R26" s="169">
        <f t="shared" si="0"/>
        <v>0</v>
      </c>
      <c r="S26" s="134">
        <f t="shared" si="1"/>
        <v>0</v>
      </c>
      <c r="T26" s="134">
        <f t="shared" si="2"/>
        <v>0</v>
      </c>
      <c r="U26" s="134">
        <f t="shared" si="3"/>
        <v>0</v>
      </c>
      <c r="V26" s="135">
        <f t="shared" si="4"/>
        <v>0</v>
      </c>
      <c r="W26" s="211">
        <f t="shared" si="7"/>
        <v>0</v>
      </c>
      <c r="Y26" s="1"/>
    </row>
    <row r="27" spans="1:25" ht="14.25" x14ac:dyDescent="0.2">
      <c r="A27" s="178" t="s">
        <v>1024</v>
      </c>
      <c r="B27" s="179" t="s">
        <v>1023</v>
      </c>
      <c r="C27" s="173">
        <f t="shared" si="5"/>
        <v>179561</v>
      </c>
      <c r="D27" s="131">
        <v>19422</v>
      </c>
      <c r="E27" s="6">
        <v>17219</v>
      </c>
      <c r="F27" s="6">
        <v>1763</v>
      </c>
      <c r="G27" s="6">
        <v>110841</v>
      </c>
      <c r="H27" s="6">
        <v>0</v>
      </c>
      <c r="I27" s="6">
        <v>19035</v>
      </c>
      <c r="J27" s="98">
        <v>13044</v>
      </c>
      <c r="K27" s="567">
        <v>673.45</v>
      </c>
      <c r="L27" s="568">
        <v>41.55</v>
      </c>
      <c r="M27" s="173">
        <f t="shared" si="6"/>
        <v>0</v>
      </c>
      <c r="N27" s="126"/>
      <c r="O27" s="7"/>
      <c r="P27" s="7"/>
      <c r="Q27" s="119"/>
      <c r="R27" s="169">
        <f t="shared" si="0"/>
        <v>0</v>
      </c>
      <c r="S27" s="134">
        <f t="shared" si="1"/>
        <v>0</v>
      </c>
      <c r="T27" s="134">
        <f t="shared" si="2"/>
        <v>0</v>
      </c>
      <c r="U27" s="134">
        <f t="shared" si="3"/>
        <v>0</v>
      </c>
      <c r="V27" s="135">
        <f t="shared" si="4"/>
        <v>0</v>
      </c>
      <c r="W27" s="211">
        <f t="shared" si="7"/>
        <v>0</v>
      </c>
      <c r="Y27" s="1"/>
    </row>
    <row r="28" spans="1:25" ht="14.25" x14ac:dyDescent="0.2">
      <c r="A28" s="178" t="s">
        <v>1026</v>
      </c>
      <c r="B28" s="179" t="s">
        <v>1025</v>
      </c>
      <c r="C28" s="173">
        <f t="shared" si="5"/>
        <v>239977</v>
      </c>
      <c r="D28" s="131">
        <v>8652</v>
      </c>
      <c r="E28" s="6">
        <v>41381</v>
      </c>
      <c r="F28" s="6">
        <v>4777</v>
      </c>
      <c r="G28" s="6">
        <v>164794</v>
      </c>
      <c r="H28" s="6">
        <v>0</v>
      </c>
      <c r="I28" s="6">
        <v>16149</v>
      </c>
      <c r="J28" s="98">
        <v>9001</v>
      </c>
      <c r="K28" s="567">
        <v>283.63</v>
      </c>
      <c r="L28" s="568">
        <v>119.68</v>
      </c>
      <c r="M28" s="173">
        <f t="shared" si="6"/>
        <v>0</v>
      </c>
      <c r="N28" s="126"/>
      <c r="O28" s="7"/>
      <c r="P28" s="7"/>
      <c r="Q28" s="119"/>
      <c r="R28" s="169">
        <f t="shared" si="0"/>
        <v>0</v>
      </c>
      <c r="S28" s="134">
        <f t="shared" si="1"/>
        <v>0</v>
      </c>
      <c r="T28" s="134">
        <f t="shared" si="2"/>
        <v>0</v>
      </c>
      <c r="U28" s="134">
        <f t="shared" si="3"/>
        <v>0</v>
      </c>
      <c r="V28" s="135">
        <f t="shared" si="4"/>
        <v>0</v>
      </c>
      <c r="W28" s="211">
        <f t="shared" si="7"/>
        <v>0</v>
      </c>
      <c r="Y28" s="1"/>
    </row>
    <row r="29" spans="1:25" ht="14.25" x14ac:dyDescent="0.2">
      <c r="A29" s="178" t="s">
        <v>1028</v>
      </c>
      <c r="B29" s="179" t="s">
        <v>1027</v>
      </c>
      <c r="C29" s="173">
        <f t="shared" si="5"/>
        <v>47914</v>
      </c>
      <c r="D29" s="131">
        <v>5245</v>
      </c>
      <c r="E29" s="6">
        <v>7462</v>
      </c>
      <c r="F29" s="6">
        <v>778</v>
      </c>
      <c r="G29" s="6">
        <v>24983</v>
      </c>
      <c r="H29" s="6">
        <v>0</v>
      </c>
      <c r="I29" s="6">
        <v>6222</v>
      </c>
      <c r="J29" s="98">
        <v>4002</v>
      </c>
      <c r="K29" s="567">
        <v>189.24</v>
      </c>
      <c r="L29" s="568">
        <v>19.579999999999998</v>
      </c>
      <c r="M29" s="173">
        <f t="shared" si="6"/>
        <v>0</v>
      </c>
      <c r="N29" s="126"/>
      <c r="O29" s="7"/>
      <c r="P29" s="7"/>
      <c r="Q29" s="119"/>
      <c r="R29" s="169">
        <f t="shared" si="0"/>
        <v>0</v>
      </c>
      <c r="S29" s="134">
        <f t="shared" si="1"/>
        <v>0</v>
      </c>
      <c r="T29" s="134">
        <f t="shared" si="2"/>
        <v>0</v>
      </c>
      <c r="U29" s="134">
        <f t="shared" si="3"/>
        <v>0</v>
      </c>
      <c r="V29" s="135">
        <f t="shared" si="4"/>
        <v>0</v>
      </c>
      <c r="W29" s="211">
        <f t="shared" si="7"/>
        <v>0</v>
      </c>
      <c r="Y29" s="1"/>
    </row>
    <row r="30" spans="1:25" ht="14.25" x14ac:dyDescent="0.2">
      <c r="A30" s="178" t="s">
        <v>1030</v>
      </c>
      <c r="B30" s="179" t="s">
        <v>1029</v>
      </c>
      <c r="C30" s="173">
        <f t="shared" si="5"/>
        <v>9282</v>
      </c>
      <c r="D30" s="131">
        <v>2412</v>
      </c>
      <c r="E30" s="6">
        <v>1343</v>
      </c>
      <c r="F30" s="6">
        <v>186</v>
      </c>
      <c r="G30" s="6">
        <v>1786</v>
      </c>
      <c r="H30" s="6">
        <v>0</v>
      </c>
      <c r="I30" s="6">
        <v>2182</v>
      </c>
      <c r="J30" s="98">
        <v>1559</v>
      </c>
      <c r="K30" s="567">
        <v>83.6</v>
      </c>
      <c r="L30" s="568">
        <v>4.57</v>
      </c>
      <c r="M30" s="173">
        <f t="shared" si="6"/>
        <v>0</v>
      </c>
      <c r="N30" s="126"/>
      <c r="O30" s="7"/>
      <c r="P30" s="7"/>
      <c r="Q30" s="119"/>
      <c r="R30" s="169">
        <f t="shared" si="0"/>
        <v>0</v>
      </c>
      <c r="S30" s="134">
        <f t="shared" si="1"/>
        <v>0</v>
      </c>
      <c r="T30" s="134">
        <f t="shared" si="2"/>
        <v>0</v>
      </c>
      <c r="U30" s="134">
        <f t="shared" si="3"/>
        <v>0</v>
      </c>
      <c r="V30" s="135">
        <f t="shared" si="4"/>
        <v>0</v>
      </c>
      <c r="W30" s="211">
        <f t="shared" si="7"/>
        <v>0</v>
      </c>
      <c r="Y30" s="1"/>
    </row>
    <row r="31" spans="1:25" ht="14.25" x14ac:dyDescent="0.2">
      <c r="A31" s="178" t="s">
        <v>1031</v>
      </c>
      <c r="B31" s="179" t="s">
        <v>959</v>
      </c>
      <c r="C31" s="173">
        <f t="shared" si="5"/>
        <v>52465</v>
      </c>
      <c r="D31" s="131">
        <v>6529</v>
      </c>
      <c r="E31" s="6">
        <v>11170</v>
      </c>
      <c r="F31" s="6">
        <v>1157</v>
      </c>
      <c r="G31" s="6">
        <v>23321</v>
      </c>
      <c r="H31" s="6">
        <v>0</v>
      </c>
      <c r="I31" s="6">
        <v>6728</v>
      </c>
      <c r="J31" s="98">
        <v>4717</v>
      </c>
      <c r="K31" s="567">
        <v>216.17</v>
      </c>
      <c r="L31" s="568">
        <v>29.25</v>
      </c>
      <c r="M31" s="173">
        <f t="shared" si="6"/>
        <v>0</v>
      </c>
      <c r="N31" s="126"/>
      <c r="O31" s="7"/>
      <c r="P31" s="7"/>
      <c r="Q31" s="119"/>
      <c r="R31" s="169">
        <f t="shared" si="0"/>
        <v>0</v>
      </c>
      <c r="S31" s="134">
        <f t="shared" si="1"/>
        <v>0</v>
      </c>
      <c r="T31" s="134">
        <f t="shared" si="2"/>
        <v>0</v>
      </c>
      <c r="U31" s="134">
        <f t="shared" si="3"/>
        <v>0</v>
      </c>
      <c r="V31" s="135">
        <f t="shared" si="4"/>
        <v>0</v>
      </c>
      <c r="W31" s="211">
        <f t="shared" si="7"/>
        <v>0</v>
      </c>
      <c r="Y31" s="1"/>
    </row>
    <row r="32" spans="1:25" ht="14.25" x14ac:dyDescent="0.2">
      <c r="A32" s="178" t="s">
        <v>1032</v>
      </c>
      <c r="B32" s="179" t="s">
        <v>997</v>
      </c>
      <c r="C32" s="173">
        <f t="shared" si="5"/>
        <v>8768</v>
      </c>
      <c r="D32" s="131">
        <v>1288</v>
      </c>
      <c r="E32" s="6">
        <v>471</v>
      </c>
      <c r="F32" s="6">
        <v>54</v>
      </c>
      <c r="G32" s="6">
        <v>4977</v>
      </c>
      <c r="H32" s="6">
        <v>0</v>
      </c>
      <c r="I32" s="6">
        <v>1245</v>
      </c>
      <c r="J32" s="98">
        <v>787</v>
      </c>
      <c r="K32" s="567">
        <v>44.76</v>
      </c>
      <c r="L32" s="568">
        <v>1.26</v>
      </c>
      <c r="M32" s="173">
        <f t="shared" si="6"/>
        <v>0</v>
      </c>
      <c r="N32" s="126"/>
      <c r="O32" s="7"/>
      <c r="P32" s="7"/>
      <c r="Q32" s="119"/>
      <c r="R32" s="169">
        <f t="shared" si="0"/>
        <v>0</v>
      </c>
      <c r="S32" s="134">
        <f t="shared" si="1"/>
        <v>0</v>
      </c>
      <c r="T32" s="134">
        <f t="shared" si="2"/>
        <v>0</v>
      </c>
      <c r="U32" s="134">
        <f t="shared" si="3"/>
        <v>0</v>
      </c>
      <c r="V32" s="135">
        <f t="shared" si="4"/>
        <v>0</v>
      </c>
      <c r="W32" s="211">
        <f t="shared" si="7"/>
        <v>0</v>
      </c>
      <c r="Y32" s="1"/>
    </row>
    <row r="33" spans="1:25" ht="14.25" x14ac:dyDescent="0.2">
      <c r="A33" s="178" t="s">
        <v>1033</v>
      </c>
      <c r="B33" s="179" t="s">
        <v>1034</v>
      </c>
      <c r="C33" s="173">
        <f t="shared" si="5"/>
        <v>1985</v>
      </c>
      <c r="D33" s="131">
        <v>146</v>
      </c>
      <c r="E33" s="6">
        <v>256</v>
      </c>
      <c r="F33" s="6">
        <v>25</v>
      </c>
      <c r="G33" s="6">
        <v>1253</v>
      </c>
      <c r="H33" s="6">
        <v>0</v>
      </c>
      <c r="I33" s="6">
        <v>200</v>
      </c>
      <c r="J33" s="98">
        <v>130</v>
      </c>
      <c r="K33" s="567">
        <v>5.19</v>
      </c>
      <c r="L33" s="568">
        <v>0.56000000000000005</v>
      </c>
      <c r="M33" s="173">
        <f t="shared" si="6"/>
        <v>0</v>
      </c>
      <c r="N33" s="126"/>
      <c r="O33" s="7"/>
      <c r="P33" s="7"/>
      <c r="Q33" s="119"/>
      <c r="R33" s="169">
        <f t="shared" si="0"/>
        <v>0</v>
      </c>
      <c r="S33" s="134">
        <f t="shared" si="1"/>
        <v>0</v>
      </c>
      <c r="T33" s="134">
        <f t="shared" si="2"/>
        <v>0</v>
      </c>
      <c r="U33" s="134">
        <f t="shared" si="3"/>
        <v>0</v>
      </c>
      <c r="V33" s="135">
        <f t="shared" si="4"/>
        <v>0</v>
      </c>
      <c r="W33" s="211">
        <f t="shared" si="7"/>
        <v>0</v>
      </c>
      <c r="Y33" s="1"/>
    </row>
    <row r="34" spans="1:25" ht="14.25" x14ac:dyDescent="0.2">
      <c r="A34" s="178" t="s">
        <v>1035</v>
      </c>
      <c r="B34" s="179" t="s">
        <v>961</v>
      </c>
      <c r="C34" s="173">
        <f t="shared" si="5"/>
        <v>37255</v>
      </c>
      <c r="D34" s="131">
        <v>3665</v>
      </c>
      <c r="E34" s="6">
        <v>3476</v>
      </c>
      <c r="F34" s="6">
        <v>361</v>
      </c>
      <c r="G34" s="6">
        <v>23766</v>
      </c>
      <c r="H34" s="6">
        <v>0</v>
      </c>
      <c r="I34" s="6">
        <v>3744</v>
      </c>
      <c r="J34" s="98">
        <v>2604</v>
      </c>
      <c r="K34" s="567">
        <v>124.75</v>
      </c>
      <c r="L34" s="568">
        <v>8.51</v>
      </c>
      <c r="M34" s="173">
        <f t="shared" si="6"/>
        <v>0</v>
      </c>
      <c r="N34" s="126"/>
      <c r="O34" s="7"/>
      <c r="P34" s="7"/>
      <c r="Q34" s="119"/>
      <c r="R34" s="169">
        <f t="shared" si="0"/>
        <v>0</v>
      </c>
      <c r="S34" s="134">
        <f t="shared" si="1"/>
        <v>0</v>
      </c>
      <c r="T34" s="134">
        <f t="shared" si="2"/>
        <v>0</v>
      </c>
      <c r="U34" s="134">
        <f t="shared" si="3"/>
        <v>0</v>
      </c>
      <c r="V34" s="135">
        <f t="shared" si="4"/>
        <v>0</v>
      </c>
      <c r="W34" s="211">
        <f t="shared" si="7"/>
        <v>0</v>
      </c>
      <c r="Y34" s="1"/>
    </row>
    <row r="35" spans="1:25" ht="14.25" x14ac:dyDescent="0.2">
      <c r="A35" s="178" t="s">
        <v>1036</v>
      </c>
      <c r="B35" s="179" t="s">
        <v>959</v>
      </c>
      <c r="C35" s="173">
        <f t="shared" si="5"/>
        <v>64368</v>
      </c>
      <c r="D35" s="131">
        <v>8023</v>
      </c>
      <c r="E35" s="6">
        <v>13991</v>
      </c>
      <c r="F35" s="6">
        <v>1451</v>
      </c>
      <c r="G35" s="6">
        <v>28272</v>
      </c>
      <c r="H35" s="6">
        <v>0</v>
      </c>
      <c r="I35" s="6">
        <v>8276</v>
      </c>
      <c r="J35" s="98">
        <v>5806</v>
      </c>
      <c r="K35" s="567">
        <v>265.7</v>
      </c>
      <c r="L35" s="568">
        <v>36.68</v>
      </c>
      <c r="M35" s="173">
        <f t="shared" si="6"/>
        <v>0</v>
      </c>
      <c r="N35" s="126"/>
      <c r="O35" s="7"/>
      <c r="P35" s="7"/>
      <c r="Q35" s="119"/>
      <c r="R35" s="169">
        <f t="shared" si="0"/>
        <v>0</v>
      </c>
      <c r="S35" s="134">
        <f t="shared" si="1"/>
        <v>0</v>
      </c>
      <c r="T35" s="134">
        <f t="shared" si="2"/>
        <v>0</v>
      </c>
      <c r="U35" s="134">
        <f t="shared" si="3"/>
        <v>0</v>
      </c>
      <c r="V35" s="135">
        <f t="shared" si="4"/>
        <v>0</v>
      </c>
      <c r="W35" s="211">
        <f t="shared" si="7"/>
        <v>0</v>
      </c>
      <c r="Y35" s="1"/>
    </row>
    <row r="36" spans="1:25" ht="14.25" x14ac:dyDescent="0.2">
      <c r="A36" s="178" t="s">
        <v>1037</v>
      </c>
      <c r="B36" s="179" t="s">
        <v>997</v>
      </c>
      <c r="C36" s="173">
        <f t="shared" si="5"/>
        <v>8768</v>
      </c>
      <c r="D36" s="131">
        <v>1288</v>
      </c>
      <c r="E36" s="6">
        <v>471</v>
      </c>
      <c r="F36" s="6">
        <v>54</v>
      </c>
      <c r="G36" s="6">
        <v>4977</v>
      </c>
      <c r="H36" s="6">
        <v>0</v>
      </c>
      <c r="I36" s="6">
        <v>1245</v>
      </c>
      <c r="J36" s="98">
        <v>787</v>
      </c>
      <c r="K36" s="567">
        <v>44.76</v>
      </c>
      <c r="L36" s="568">
        <v>1.26</v>
      </c>
      <c r="M36" s="173">
        <f t="shared" si="6"/>
        <v>0</v>
      </c>
      <c r="N36" s="126"/>
      <c r="O36" s="7"/>
      <c r="P36" s="7"/>
      <c r="Q36" s="119"/>
      <c r="R36" s="169">
        <f t="shared" si="0"/>
        <v>0</v>
      </c>
      <c r="S36" s="134">
        <f t="shared" si="1"/>
        <v>0</v>
      </c>
      <c r="T36" s="134">
        <f t="shared" si="2"/>
        <v>0</v>
      </c>
      <c r="U36" s="134">
        <f t="shared" si="3"/>
        <v>0</v>
      </c>
      <c r="V36" s="135">
        <f t="shared" si="4"/>
        <v>0</v>
      </c>
      <c r="W36" s="211">
        <f t="shared" si="7"/>
        <v>0</v>
      </c>
      <c r="Y36" s="1"/>
    </row>
    <row r="37" spans="1:25" ht="14.25" x14ac:dyDescent="0.2">
      <c r="A37" s="178" t="s">
        <v>1038</v>
      </c>
      <c r="B37" s="179" t="s">
        <v>1034</v>
      </c>
      <c r="C37" s="173">
        <f t="shared" si="5"/>
        <v>1985</v>
      </c>
      <c r="D37" s="131">
        <v>146</v>
      </c>
      <c r="E37" s="6">
        <v>256</v>
      </c>
      <c r="F37" s="6">
        <v>25</v>
      </c>
      <c r="G37" s="6">
        <v>1253</v>
      </c>
      <c r="H37" s="6">
        <v>0</v>
      </c>
      <c r="I37" s="6">
        <v>200</v>
      </c>
      <c r="J37" s="98">
        <v>130</v>
      </c>
      <c r="K37" s="567">
        <v>5.19</v>
      </c>
      <c r="L37" s="568">
        <v>0.56000000000000005</v>
      </c>
      <c r="M37" s="173">
        <f t="shared" si="6"/>
        <v>0</v>
      </c>
      <c r="N37" s="126"/>
      <c r="O37" s="7"/>
      <c r="P37" s="7"/>
      <c r="Q37" s="119"/>
      <c r="R37" s="169">
        <f t="shared" si="0"/>
        <v>0</v>
      </c>
      <c r="S37" s="134">
        <f t="shared" si="1"/>
        <v>0</v>
      </c>
      <c r="T37" s="134">
        <f t="shared" si="2"/>
        <v>0</v>
      </c>
      <c r="U37" s="134">
        <f t="shared" si="3"/>
        <v>0</v>
      </c>
      <c r="V37" s="135">
        <f t="shared" si="4"/>
        <v>0</v>
      </c>
      <c r="W37" s="211">
        <f t="shared" si="7"/>
        <v>0</v>
      </c>
      <c r="Y37" s="1"/>
    </row>
    <row r="38" spans="1:25" ht="14.25" x14ac:dyDescent="0.2">
      <c r="A38" s="178" t="s">
        <v>1039</v>
      </c>
      <c r="B38" s="179" t="s">
        <v>961</v>
      </c>
      <c r="C38" s="173">
        <f t="shared" si="5"/>
        <v>19605</v>
      </c>
      <c r="D38" s="131">
        <v>2518</v>
      </c>
      <c r="E38" s="6">
        <v>2318</v>
      </c>
      <c r="F38" s="6">
        <v>244</v>
      </c>
      <c r="G38" s="6">
        <v>10544</v>
      </c>
      <c r="H38" s="6">
        <v>0</v>
      </c>
      <c r="I38" s="6">
        <v>2485</v>
      </c>
      <c r="J38" s="98">
        <v>1740</v>
      </c>
      <c r="K38" s="567">
        <v>84.83</v>
      </c>
      <c r="L38" s="568">
        <v>5.8</v>
      </c>
      <c r="M38" s="173">
        <f t="shared" si="6"/>
        <v>0</v>
      </c>
      <c r="N38" s="126"/>
      <c r="O38" s="7"/>
      <c r="P38" s="7"/>
      <c r="Q38" s="119"/>
      <c r="R38" s="169">
        <f t="shared" si="0"/>
        <v>0</v>
      </c>
      <c r="S38" s="134">
        <f t="shared" si="1"/>
        <v>0</v>
      </c>
      <c r="T38" s="134">
        <f t="shared" si="2"/>
        <v>0</v>
      </c>
      <c r="U38" s="134">
        <f t="shared" si="3"/>
        <v>0</v>
      </c>
      <c r="V38" s="135">
        <f t="shared" si="4"/>
        <v>0</v>
      </c>
      <c r="W38" s="211">
        <f t="shared" si="7"/>
        <v>0</v>
      </c>
      <c r="Y38" s="1"/>
    </row>
    <row r="39" spans="1:25" ht="14.25" x14ac:dyDescent="0.2">
      <c r="A39" s="178" t="s">
        <v>1040</v>
      </c>
      <c r="B39" s="179" t="s">
        <v>959</v>
      </c>
      <c r="C39" s="173">
        <f t="shared" si="5"/>
        <v>76355</v>
      </c>
      <c r="D39" s="131">
        <v>9541</v>
      </c>
      <c r="E39" s="6">
        <v>16830</v>
      </c>
      <c r="F39" s="6">
        <v>1747</v>
      </c>
      <c r="G39" s="6">
        <v>33226</v>
      </c>
      <c r="H39" s="6">
        <v>0</v>
      </c>
      <c r="I39" s="6">
        <v>9847</v>
      </c>
      <c r="J39" s="98">
        <v>6911</v>
      </c>
      <c r="K39" s="567">
        <v>315.99</v>
      </c>
      <c r="L39" s="568">
        <v>44.14</v>
      </c>
      <c r="M39" s="173">
        <f t="shared" si="6"/>
        <v>0</v>
      </c>
      <c r="N39" s="126"/>
      <c r="O39" s="7"/>
      <c r="P39" s="7"/>
      <c r="Q39" s="119"/>
      <c r="R39" s="169">
        <f t="shared" si="0"/>
        <v>0</v>
      </c>
      <c r="S39" s="134">
        <f t="shared" si="1"/>
        <v>0</v>
      </c>
      <c r="T39" s="134">
        <f t="shared" si="2"/>
        <v>0</v>
      </c>
      <c r="U39" s="134">
        <f t="shared" si="3"/>
        <v>0</v>
      </c>
      <c r="V39" s="135">
        <f t="shared" si="4"/>
        <v>0</v>
      </c>
      <c r="W39" s="211">
        <f t="shared" si="7"/>
        <v>0</v>
      </c>
      <c r="Y39" s="1"/>
    </row>
    <row r="40" spans="1:25" ht="14.25" x14ac:dyDescent="0.2">
      <c r="A40" s="178" t="s">
        <v>1041</v>
      </c>
      <c r="B40" s="179" t="s">
        <v>997</v>
      </c>
      <c r="C40" s="173">
        <f t="shared" si="5"/>
        <v>8768</v>
      </c>
      <c r="D40" s="131">
        <v>1288</v>
      </c>
      <c r="E40" s="6">
        <v>471</v>
      </c>
      <c r="F40" s="6">
        <v>54</v>
      </c>
      <c r="G40" s="6">
        <v>4977</v>
      </c>
      <c r="H40" s="6">
        <v>0</v>
      </c>
      <c r="I40" s="6">
        <v>1245</v>
      </c>
      <c r="J40" s="98">
        <v>787</v>
      </c>
      <c r="K40" s="567">
        <v>44.76</v>
      </c>
      <c r="L40" s="568">
        <v>1.26</v>
      </c>
      <c r="M40" s="173">
        <f t="shared" si="6"/>
        <v>0</v>
      </c>
      <c r="N40" s="126"/>
      <c r="O40" s="7"/>
      <c r="P40" s="7"/>
      <c r="Q40" s="119"/>
      <c r="R40" s="169">
        <f t="shared" si="0"/>
        <v>0</v>
      </c>
      <c r="S40" s="134">
        <f t="shared" si="1"/>
        <v>0</v>
      </c>
      <c r="T40" s="134">
        <f t="shared" si="2"/>
        <v>0</v>
      </c>
      <c r="U40" s="134">
        <f t="shared" si="3"/>
        <v>0</v>
      </c>
      <c r="V40" s="135">
        <f t="shared" si="4"/>
        <v>0</v>
      </c>
      <c r="W40" s="211">
        <f t="shared" si="7"/>
        <v>0</v>
      </c>
      <c r="Y40" s="1"/>
    </row>
    <row r="41" spans="1:25" ht="14.25" x14ac:dyDescent="0.2">
      <c r="A41" s="178" t="s">
        <v>1042</v>
      </c>
      <c r="B41" s="179" t="s">
        <v>1034</v>
      </c>
      <c r="C41" s="173">
        <f t="shared" si="5"/>
        <v>1985</v>
      </c>
      <c r="D41" s="131">
        <v>146</v>
      </c>
      <c r="E41" s="6">
        <v>256</v>
      </c>
      <c r="F41" s="6">
        <v>25</v>
      </c>
      <c r="G41" s="6">
        <v>1253</v>
      </c>
      <c r="H41" s="6">
        <v>0</v>
      </c>
      <c r="I41" s="6">
        <v>200</v>
      </c>
      <c r="J41" s="98">
        <v>130</v>
      </c>
      <c r="K41" s="567">
        <v>5.19</v>
      </c>
      <c r="L41" s="568">
        <v>0.56000000000000005</v>
      </c>
      <c r="M41" s="173">
        <f t="shared" si="6"/>
        <v>0</v>
      </c>
      <c r="N41" s="126"/>
      <c r="O41" s="7"/>
      <c r="P41" s="7"/>
      <c r="Q41" s="119"/>
      <c r="R41" s="169">
        <f t="shared" si="0"/>
        <v>0</v>
      </c>
      <c r="S41" s="134">
        <f t="shared" si="1"/>
        <v>0</v>
      </c>
      <c r="T41" s="134">
        <f t="shared" si="2"/>
        <v>0</v>
      </c>
      <c r="U41" s="134">
        <f t="shared" si="3"/>
        <v>0</v>
      </c>
      <c r="V41" s="135">
        <f t="shared" si="4"/>
        <v>0</v>
      </c>
      <c r="W41" s="211">
        <f t="shared" si="7"/>
        <v>0</v>
      </c>
      <c r="Y41" s="1"/>
    </row>
    <row r="42" spans="1:25" ht="14.25" x14ac:dyDescent="0.2">
      <c r="A42" s="178" t="s">
        <v>1043</v>
      </c>
      <c r="B42" s="179" t="s">
        <v>961</v>
      </c>
      <c r="C42" s="173">
        <f t="shared" si="5"/>
        <v>20945</v>
      </c>
      <c r="D42" s="131">
        <v>2033</v>
      </c>
      <c r="E42" s="6">
        <v>2004</v>
      </c>
      <c r="F42" s="6">
        <v>208</v>
      </c>
      <c r="G42" s="6">
        <v>13336</v>
      </c>
      <c r="H42" s="6">
        <v>0</v>
      </c>
      <c r="I42" s="6">
        <v>2110</v>
      </c>
      <c r="J42" s="98">
        <v>1462</v>
      </c>
      <c r="K42" s="567">
        <v>69.41</v>
      </c>
      <c r="L42" s="568">
        <v>4.8600000000000003</v>
      </c>
      <c r="M42" s="173">
        <f t="shared" si="6"/>
        <v>0</v>
      </c>
      <c r="N42" s="126"/>
      <c r="O42" s="7"/>
      <c r="P42" s="7"/>
      <c r="Q42" s="119"/>
      <c r="R42" s="169">
        <f t="shared" si="0"/>
        <v>0</v>
      </c>
      <c r="S42" s="134">
        <f t="shared" si="1"/>
        <v>0</v>
      </c>
      <c r="T42" s="134">
        <f t="shared" si="2"/>
        <v>0</v>
      </c>
      <c r="U42" s="134">
        <f t="shared" si="3"/>
        <v>0</v>
      </c>
      <c r="V42" s="135">
        <f t="shared" si="4"/>
        <v>0</v>
      </c>
      <c r="W42" s="211">
        <f t="shared" si="7"/>
        <v>0</v>
      </c>
      <c r="Y42" s="1"/>
    </row>
    <row r="43" spans="1:25" ht="14.25" x14ac:dyDescent="0.2">
      <c r="A43" s="178" t="s">
        <v>1044</v>
      </c>
      <c r="B43" s="179" t="s">
        <v>959</v>
      </c>
      <c r="C43" s="173">
        <f t="shared" si="5"/>
        <v>88400</v>
      </c>
      <c r="D43" s="131">
        <v>11069</v>
      </c>
      <c r="E43" s="6">
        <v>19706</v>
      </c>
      <c r="F43" s="6">
        <v>2045</v>
      </c>
      <c r="G43" s="6">
        <v>38176</v>
      </c>
      <c r="H43" s="6">
        <v>0</v>
      </c>
      <c r="I43" s="6">
        <v>11427</v>
      </c>
      <c r="J43" s="98">
        <v>8022</v>
      </c>
      <c r="K43" s="567">
        <v>366.67</v>
      </c>
      <c r="L43" s="568">
        <v>51.69</v>
      </c>
      <c r="M43" s="173">
        <f t="shared" si="6"/>
        <v>0</v>
      </c>
      <c r="N43" s="126"/>
      <c r="O43" s="7"/>
      <c r="P43" s="7"/>
      <c r="Q43" s="119"/>
      <c r="R43" s="169">
        <f t="shared" si="0"/>
        <v>0</v>
      </c>
      <c r="S43" s="134">
        <f t="shared" si="1"/>
        <v>0</v>
      </c>
      <c r="T43" s="134">
        <f t="shared" si="2"/>
        <v>0</v>
      </c>
      <c r="U43" s="134">
        <f t="shared" si="3"/>
        <v>0</v>
      </c>
      <c r="V43" s="135">
        <f t="shared" si="4"/>
        <v>0</v>
      </c>
      <c r="W43" s="211">
        <f t="shared" si="7"/>
        <v>0</v>
      </c>
      <c r="Y43" s="1"/>
    </row>
    <row r="44" spans="1:25" ht="14.25" x14ac:dyDescent="0.2">
      <c r="A44" s="178" t="s">
        <v>1045</v>
      </c>
      <c r="B44" s="179" t="s">
        <v>997</v>
      </c>
      <c r="C44" s="173">
        <f t="shared" si="5"/>
        <v>8768</v>
      </c>
      <c r="D44" s="131">
        <v>1288</v>
      </c>
      <c r="E44" s="6">
        <v>471</v>
      </c>
      <c r="F44" s="6">
        <v>54</v>
      </c>
      <c r="G44" s="6">
        <v>4977</v>
      </c>
      <c r="H44" s="6">
        <v>0</v>
      </c>
      <c r="I44" s="6">
        <v>1245</v>
      </c>
      <c r="J44" s="98">
        <v>787</v>
      </c>
      <c r="K44" s="567">
        <v>44.76</v>
      </c>
      <c r="L44" s="568">
        <v>1.26</v>
      </c>
      <c r="M44" s="173">
        <f t="shared" si="6"/>
        <v>0</v>
      </c>
      <c r="N44" s="126"/>
      <c r="O44" s="7"/>
      <c r="P44" s="7"/>
      <c r="Q44" s="119"/>
      <c r="R44" s="169">
        <f t="shared" ref="R44:R73" si="8">D44*$D$100</f>
        <v>0</v>
      </c>
      <c r="S44" s="134">
        <f t="shared" ref="S44:S73" si="9">(E44-H44)*$D$101</f>
        <v>0</v>
      </c>
      <c r="T44" s="134">
        <f t="shared" si="2"/>
        <v>0</v>
      </c>
      <c r="U44" s="134">
        <f t="shared" ref="U44:U73" si="10">(R44+T44)*$D$107</f>
        <v>0</v>
      </c>
      <c r="V44" s="135">
        <f t="shared" ref="V44:V73" si="11">(R44+T44)*$D$108</f>
        <v>0</v>
      </c>
      <c r="W44" s="211">
        <f t="shared" si="7"/>
        <v>0</v>
      </c>
      <c r="Y44" s="1"/>
    </row>
    <row r="45" spans="1:25" ht="14.25" x14ac:dyDescent="0.2">
      <c r="A45" s="178" t="s">
        <v>1046</v>
      </c>
      <c r="B45" s="179" t="s">
        <v>1034</v>
      </c>
      <c r="C45" s="173">
        <f t="shared" si="5"/>
        <v>1985</v>
      </c>
      <c r="D45" s="131">
        <v>146</v>
      </c>
      <c r="E45" s="6">
        <v>256</v>
      </c>
      <c r="F45" s="6">
        <v>25</v>
      </c>
      <c r="G45" s="6">
        <v>1253</v>
      </c>
      <c r="H45" s="6">
        <v>0</v>
      </c>
      <c r="I45" s="6">
        <v>200</v>
      </c>
      <c r="J45" s="98">
        <v>130</v>
      </c>
      <c r="K45" s="567">
        <v>5.19</v>
      </c>
      <c r="L45" s="568">
        <v>0.56000000000000005</v>
      </c>
      <c r="M45" s="173">
        <f t="shared" si="6"/>
        <v>0</v>
      </c>
      <c r="N45" s="126"/>
      <c r="O45" s="7"/>
      <c r="P45" s="7"/>
      <c r="Q45" s="119"/>
      <c r="R45" s="169">
        <f t="shared" si="8"/>
        <v>0</v>
      </c>
      <c r="S45" s="134">
        <f t="shared" si="9"/>
        <v>0</v>
      </c>
      <c r="T45" s="134">
        <f t="shared" si="2"/>
        <v>0</v>
      </c>
      <c r="U45" s="134">
        <f t="shared" si="10"/>
        <v>0</v>
      </c>
      <c r="V45" s="135">
        <f t="shared" si="11"/>
        <v>0</v>
      </c>
      <c r="W45" s="211">
        <f t="shared" si="7"/>
        <v>0</v>
      </c>
      <c r="Y45" s="1"/>
    </row>
    <row r="46" spans="1:25" ht="14.25" x14ac:dyDescent="0.2">
      <c r="A46" s="178" t="s">
        <v>1047</v>
      </c>
      <c r="B46" s="179" t="s">
        <v>961</v>
      </c>
      <c r="C46" s="173">
        <f t="shared" si="5"/>
        <v>19605</v>
      </c>
      <c r="D46" s="131">
        <v>2518</v>
      </c>
      <c r="E46" s="6">
        <v>2318</v>
      </c>
      <c r="F46" s="6">
        <v>244</v>
      </c>
      <c r="G46" s="6">
        <v>10544</v>
      </c>
      <c r="H46" s="6">
        <v>0</v>
      </c>
      <c r="I46" s="6">
        <v>2485</v>
      </c>
      <c r="J46" s="98">
        <v>1740</v>
      </c>
      <c r="K46" s="567">
        <v>84.83</v>
      </c>
      <c r="L46" s="568">
        <v>5.8</v>
      </c>
      <c r="M46" s="173">
        <f t="shared" si="6"/>
        <v>0</v>
      </c>
      <c r="N46" s="126"/>
      <c r="O46" s="7"/>
      <c r="P46" s="7"/>
      <c r="Q46" s="119"/>
      <c r="R46" s="169">
        <f t="shared" si="8"/>
        <v>0</v>
      </c>
      <c r="S46" s="134">
        <f t="shared" si="9"/>
        <v>0</v>
      </c>
      <c r="T46" s="134">
        <f t="shared" si="2"/>
        <v>0</v>
      </c>
      <c r="U46" s="134">
        <f t="shared" si="10"/>
        <v>0</v>
      </c>
      <c r="V46" s="135">
        <f t="shared" si="11"/>
        <v>0</v>
      </c>
      <c r="W46" s="211">
        <f t="shared" si="7"/>
        <v>0</v>
      </c>
      <c r="Y46" s="1"/>
    </row>
    <row r="47" spans="1:25" ht="14.25" x14ac:dyDescent="0.2">
      <c r="A47" s="178" t="s">
        <v>1048</v>
      </c>
      <c r="B47" s="179" t="s">
        <v>959</v>
      </c>
      <c r="C47" s="173">
        <f t="shared" si="5"/>
        <v>100369</v>
      </c>
      <c r="D47" s="131">
        <v>12586</v>
      </c>
      <c r="E47" s="6">
        <v>22533</v>
      </c>
      <c r="F47" s="6">
        <v>2338</v>
      </c>
      <c r="G47" s="6">
        <v>43131</v>
      </c>
      <c r="H47" s="6">
        <v>0</v>
      </c>
      <c r="I47" s="6">
        <v>12995</v>
      </c>
      <c r="J47" s="98">
        <v>9124</v>
      </c>
      <c r="K47" s="567">
        <v>416.95</v>
      </c>
      <c r="L47" s="568">
        <v>59.09</v>
      </c>
      <c r="M47" s="173">
        <f t="shared" si="6"/>
        <v>0</v>
      </c>
      <c r="N47" s="126"/>
      <c r="O47" s="7"/>
      <c r="P47" s="7"/>
      <c r="Q47" s="119"/>
      <c r="R47" s="169">
        <f t="shared" si="8"/>
        <v>0</v>
      </c>
      <c r="S47" s="134">
        <f t="shared" si="9"/>
        <v>0</v>
      </c>
      <c r="T47" s="134">
        <f t="shared" si="2"/>
        <v>0</v>
      </c>
      <c r="U47" s="134">
        <f t="shared" si="10"/>
        <v>0</v>
      </c>
      <c r="V47" s="135">
        <f t="shared" si="11"/>
        <v>0</v>
      </c>
      <c r="W47" s="211">
        <f t="shared" si="7"/>
        <v>0</v>
      </c>
      <c r="Y47" s="1"/>
    </row>
    <row r="48" spans="1:25" ht="14.25" x14ac:dyDescent="0.2">
      <c r="A48" s="178" t="s">
        <v>1049</v>
      </c>
      <c r="B48" s="179" t="s">
        <v>997</v>
      </c>
      <c r="C48" s="173">
        <f t="shared" si="5"/>
        <v>8768</v>
      </c>
      <c r="D48" s="131">
        <v>1288</v>
      </c>
      <c r="E48" s="6">
        <v>471</v>
      </c>
      <c r="F48" s="6">
        <v>54</v>
      </c>
      <c r="G48" s="6">
        <v>4977</v>
      </c>
      <c r="H48" s="6">
        <v>0</v>
      </c>
      <c r="I48" s="6">
        <v>1245</v>
      </c>
      <c r="J48" s="98">
        <v>787</v>
      </c>
      <c r="K48" s="567">
        <v>44.76</v>
      </c>
      <c r="L48" s="568">
        <v>1.26</v>
      </c>
      <c r="M48" s="173">
        <f t="shared" si="6"/>
        <v>0</v>
      </c>
      <c r="N48" s="126"/>
      <c r="O48" s="7"/>
      <c r="P48" s="7"/>
      <c r="Q48" s="119"/>
      <c r="R48" s="169">
        <f t="shared" si="8"/>
        <v>0</v>
      </c>
      <c r="S48" s="134">
        <f t="shared" si="9"/>
        <v>0</v>
      </c>
      <c r="T48" s="134">
        <f t="shared" si="2"/>
        <v>0</v>
      </c>
      <c r="U48" s="134">
        <f t="shared" si="10"/>
        <v>0</v>
      </c>
      <c r="V48" s="135">
        <f t="shared" si="11"/>
        <v>0</v>
      </c>
      <c r="W48" s="211">
        <f t="shared" si="7"/>
        <v>0</v>
      </c>
      <c r="Y48" s="1"/>
    </row>
    <row r="49" spans="1:25" ht="14.25" x14ac:dyDescent="0.2">
      <c r="A49" s="178" t="s">
        <v>1050</v>
      </c>
      <c r="B49" s="179" t="s">
        <v>1034</v>
      </c>
      <c r="C49" s="173">
        <f>G49+D49+E49+I49+J49</f>
        <v>1985</v>
      </c>
      <c r="D49" s="131">
        <v>146</v>
      </c>
      <c r="E49" s="6">
        <v>256</v>
      </c>
      <c r="F49" s="6">
        <v>25</v>
      </c>
      <c r="G49" s="6">
        <v>1253</v>
      </c>
      <c r="H49" s="6">
        <v>0</v>
      </c>
      <c r="I49" s="6">
        <v>200</v>
      </c>
      <c r="J49" s="98">
        <v>130</v>
      </c>
      <c r="K49" s="567">
        <v>5.19</v>
      </c>
      <c r="L49" s="568">
        <v>0.56000000000000005</v>
      </c>
      <c r="M49" s="173">
        <f t="shared" si="6"/>
        <v>0</v>
      </c>
      <c r="N49" s="126"/>
      <c r="O49" s="7"/>
      <c r="P49" s="7"/>
      <c r="Q49" s="119"/>
      <c r="R49" s="169">
        <f t="shared" si="8"/>
        <v>0</v>
      </c>
      <c r="S49" s="134">
        <f t="shared" si="9"/>
        <v>0</v>
      </c>
      <c r="T49" s="134">
        <f t="shared" si="2"/>
        <v>0</v>
      </c>
      <c r="U49" s="134">
        <f t="shared" si="10"/>
        <v>0</v>
      </c>
      <c r="V49" s="135">
        <f t="shared" si="11"/>
        <v>0</v>
      </c>
      <c r="W49" s="211">
        <f t="shared" si="7"/>
        <v>0</v>
      </c>
      <c r="Y49" s="1"/>
    </row>
    <row r="50" spans="1:25" ht="14.25" x14ac:dyDescent="0.2">
      <c r="A50" s="178" t="s">
        <v>1051</v>
      </c>
      <c r="B50" s="179" t="s">
        <v>1003</v>
      </c>
      <c r="C50" s="173">
        <f t="shared" si="5"/>
        <v>42872</v>
      </c>
      <c r="D50" s="131">
        <v>8605</v>
      </c>
      <c r="E50" s="6">
        <v>10397</v>
      </c>
      <c r="F50" s="6">
        <v>721</v>
      </c>
      <c r="G50" s="6">
        <v>12105</v>
      </c>
      <c r="H50" s="6">
        <v>0</v>
      </c>
      <c r="I50" s="6">
        <v>7096</v>
      </c>
      <c r="J50" s="98">
        <v>4669</v>
      </c>
      <c r="K50" s="567">
        <v>284.92</v>
      </c>
      <c r="L50" s="568">
        <v>18.52</v>
      </c>
      <c r="M50" s="173">
        <f t="shared" si="6"/>
        <v>0</v>
      </c>
      <c r="N50" s="126"/>
      <c r="O50" s="7"/>
      <c r="P50" s="7"/>
      <c r="Q50" s="119"/>
      <c r="R50" s="169">
        <f t="shared" si="8"/>
        <v>0</v>
      </c>
      <c r="S50" s="134">
        <f t="shared" si="9"/>
        <v>0</v>
      </c>
      <c r="T50" s="134">
        <f t="shared" si="2"/>
        <v>0</v>
      </c>
      <c r="U50" s="134">
        <f t="shared" si="10"/>
        <v>0</v>
      </c>
      <c r="V50" s="135">
        <f t="shared" si="11"/>
        <v>0</v>
      </c>
      <c r="W50" s="211">
        <f t="shared" si="7"/>
        <v>0</v>
      </c>
      <c r="Y50" s="1"/>
    </row>
    <row r="51" spans="1:25" ht="14.25" x14ac:dyDescent="0.2">
      <c r="A51" s="178" t="s">
        <v>1052</v>
      </c>
      <c r="B51" s="179" t="s">
        <v>961</v>
      </c>
      <c r="C51" s="173">
        <f t="shared" si="5"/>
        <v>20945</v>
      </c>
      <c r="D51" s="131">
        <v>2033</v>
      </c>
      <c r="E51" s="6">
        <v>2004</v>
      </c>
      <c r="F51" s="6">
        <v>208</v>
      </c>
      <c r="G51" s="6">
        <v>13336</v>
      </c>
      <c r="H51" s="6">
        <v>0</v>
      </c>
      <c r="I51" s="6">
        <v>2110</v>
      </c>
      <c r="J51" s="98">
        <v>1462</v>
      </c>
      <c r="K51" s="567">
        <v>69.41</v>
      </c>
      <c r="L51" s="568">
        <v>4.8600000000000003</v>
      </c>
      <c r="M51" s="173">
        <f t="shared" si="6"/>
        <v>0</v>
      </c>
      <c r="N51" s="126"/>
      <c r="O51" s="7"/>
      <c r="P51" s="7"/>
      <c r="Q51" s="119"/>
      <c r="R51" s="169">
        <f t="shared" si="8"/>
        <v>0</v>
      </c>
      <c r="S51" s="134">
        <f t="shared" si="9"/>
        <v>0</v>
      </c>
      <c r="T51" s="134">
        <f t="shared" si="2"/>
        <v>0</v>
      </c>
      <c r="U51" s="134">
        <f t="shared" si="10"/>
        <v>0</v>
      </c>
      <c r="V51" s="135">
        <f t="shared" si="11"/>
        <v>0</v>
      </c>
      <c r="W51" s="211">
        <f t="shared" si="7"/>
        <v>0</v>
      </c>
      <c r="Y51" s="1"/>
    </row>
    <row r="52" spans="1:25" ht="14.25" x14ac:dyDescent="0.2">
      <c r="A52" s="178" t="s">
        <v>1053</v>
      </c>
      <c r="B52" s="179" t="s">
        <v>959</v>
      </c>
      <c r="C52" s="173">
        <f t="shared" si="5"/>
        <v>120104</v>
      </c>
      <c r="D52" s="131">
        <v>15407</v>
      </c>
      <c r="E52" s="6">
        <v>25528</v>
      </c>
      <c r="F52" s="6">
        <v>2635</v>
      </c>
      <c r="G52" s="6">
        <v>52084</v>
      </c>
      <c r="H52" s="6">
        <v>0</v>
      </c>
      <c r="I52" s="6">
        <v>15939</v>
      </c>
      <c r="J52" s="98">
        <v>11146</v>
      </c>
      <c r="K52" s="567">
        <v>509.76</v>
      </c>
      <c r="L52" s="568">
        <v>66.569999999999993</v>
      </c>
      <c r="M52" s="173">
        <f t="shared" si="6"/>
        <v>0</v>
      </c>
      <c r="N52" s="126"/>
      <c r="O52" s="7"/>
      <c r="P52" s="7"/>
      <c r="Q52" s="119"/>
      <c r="R52" s="169">
        <f t="shared" si="8"/>
        <v>0</v>
      </c>
      <c r="S52" s="134">
        <f t="shared" si="9"/>
        <v>0</v>
      </c>
      <c r="T52" s="134">
        <f t="shared" si="2"/>
        <v>0</v>
      </c>
      <c r="U52" s="134">
        <f t="shared" si="10"/>
        <v>0</v>
      </c>
      <c r="V52" s="135">
        <f t="shared" si="11"/>
        <v>0</v>
      </c>
      <c r="W52" s="211">
        <f t="shared" si="7"/>
        <v>0</v>
      </c>
      <c r="Y52" s="1"/>
    </row>
    <row r="53" spans="1:25" ht="14.25" x14ac:dyDescent="0.2">
      <c r="A53" s="178" t="s">
        <v>1054</v>
      </c>
      <c r="B53" s="179" t="s">
        <v>997</v>
      </c>
      <c r="C53" s="173">
        <f t="shared" si="5"/>
        <v>8768</v>
      </c>
      <c r="D53" s="131">
        <v>1288</v>
      </c>
      <c r="E53" s="6">
        <v>471</v>
      </c>
      <c r="F53" s="6">
        <v>54</v>
      </c>
      <c r="G53" s="6">
        <v>4977</v>
      </c>
      <c r="H53" s="6">
        <v>0</v>
      </c>
      <c r="I53" s="6">
        <v>1245</v>
      </c>
      <c r="J53" s="98">
        <v>787</v>
      </c>
      <c r="K53" s="567">
        <v>44.76</v>
      </c>
      <c r="L53" s="568">
        <v>1.26</v>
      </c>
      <c r="M53" s="173">
        <f t="shared" si="6"/>
        <v>0</v>
      </c>
      <c r="N53" s="126"/>
      <c r="O53" s="7"/>
      <c r="P53" s="7"/>
      <c r="Q53" s="119"/>
      <c r="R53" s="169">
        <f t="shared" si="8"/>
        <v>0</v>
      </c>
      <c r="S53" s="134">
        <f t="shared" si="9"/>
        <v>0</v>
      </c>
      <c r="T53" s="134">
        <f t="shared" si="2"/>
        <v>0</v>
      </c>
      <c r="U53" s="134">
        <f t="shared" si="10"/>
        <v>0</v>
      </c>
      <c r="V53" s="135">
        <f t="shared" si="11"/>
        <v>0</v>
      </c>
      <c r="W53" s="211">
        <f t="shared" si="7"/>
        <v>0</v>
      </c>
      <c r="Y53" s="1"/>
    </row>
    <row r="54" spans="1:25" ht="14.25" x14ac:dyDescent="0.2">
      <c r="A54" s="178" t="s">
        <v>1055</v>
      </c>
      <c r="B54" s="179" t="s">
        <v>960</v>
      </c>
      <c r="C54" s="173">
        <f t="shared" si="5"/>
        <v>142426</v>
      </c>
      <c r="D54" s="131">
        <v>12214</v>
      </c>
      <c r="E54" s="6">
        <v>27158</v>
      </c>
      <c r="F54" s="6">
        <v>3368</v>
      </c>
      <c r="G54" s="6">
        <v>79670</v>
      </c>
      <c r="H54" s="6">
        <v>0</v>
      </c>
      <c r="I54" s="6">
        <v>14011</v>
      </c>
      <c r="J54" s="98">
        <v>9373</v>
      </c>
      <c r="K54" s="567">
        <v>402.6</v>
      </c>
      <c r="L54" s="568">
        <v>86.08</v>
      </c>
      <c r="M54" s="173">
        <f t="shared" si="6"/>
        <v>0</v>
      </c>
      <c r="N54" s="126"/>
      <c r="O54" s="7"/>
      <c r="P54" s="7"/>
      <c r="Q54" s="119"/>
      <c r="R54" s="169">
        <f t="shared" si="8"/>
        <v>0</v>
      </c>
      <c r="S54" s="134">
        <f t="shared" si="9"/>
        <v>0</v>
      </c>
      <c r="T54" s="134">
        <f t="shared" si="2"/>
        <v>0</v>
      </c>
      <c r="U54" s="134">
        <f t="shared" si="10"/>
        <v>0</v>
      </c>
      <c r="V54" s="135">
        <f t="shared" si="11"/>
        <v>0</v>
      </c>
      <c r="W54" s="211">
        <f t="shared" si="7"/>
        <v>0</v>
      </c>
      <c r="Y54" s="1"/>
    </row>
    <row r="55" spans="1:25" ht="14.25" x14ac:dyDescent="0.2">
      <c r="A55" s="178" t="s">
        <v>1056</v>
      </c>
      <c r="B55" s="179" t="s">
        <v>1001</v>
      </c>
      <c r="C55" s="173">
        <f t="shared" si="5"/>
        <v>20450</v>
      </c>
      <c r="D55" s="131">
        <v>1757</v>
      </c>
      <c r="E55" s="6">
        <v>1539</v>
      </c>
      <c r="F55" s="6">
        <v>124</v>
      </c>
      <c r="G55" s="6">
        <v>14011</v>
      </c>
      <c r="H55" s="6">
        <v>0</v>
      </c>
      <c r="I55" s="6">
        <v>1809</v>
      </c>
      <c r="J55" s="98">
        <v>1334</v>
      </c>
      <c r="K55" s="567">
        <v>62.02</v>
      </c>
      <c r="L55" s="568">
        <v>2.83</v>
      </c>
      <c r="M55" s="173">
        <f t="shared" si="6"/>
        <v>0</v>
      </c>
      <c r="N55" s="126"/>
      <c r="O55" s="7"/>
      <c r="P55" s="7"/>
      <c r="Q55" s="119"/>
      <c r="R55" s="169">
        <f t="shared" si="8"/>
        <v>0</v>
      </c>
      <c r="S55" s="134">
        <f t="shared" si="9"/>
        <v>0</v>
      </c>
      <c r="T55" s="134">
        <f t="shared" si="2"/>
        <v>0</v>
      </c>
      <c r="U55" s="134">
        <f t="shared" si="10"/>
        <v>0</v>
      </c>
      <c r="V55" s="135">
        <f t="shared" si="11"/>
        <v>0</v>
      </c>
      <c r="W55" s="211">
        <f t="shared" si="7"/>
        <v>0</v>
      </c>
      <c r="Y55" s="1"/>
    </row>
    <row r="56" spans="1:25" ht="14.25" x14ac:dyDescent="0.2">
      <c r="A56" s="178" t="s">
        <v>1057</v>
      </c>
      <c r="B56" s="179" t="s">
        <v>1034</v>
      </c>
      <c r="C56" s="173">
        <f t="shared" si="5"/>
        <v>6966</v>
      </c>
      <c r="D56" s="131">
        <v>575</v>
      </c>
      <c r="E56" s="6">
        <v>933</v>
      </c>
      <c r="F56" s="6">
        <v>85</v>
      </c>
      <c r="G56" s="6">
        <v>4265</v>
      </c>
      <c r="H56" s="6">
        <v>0</v>
      </c>
      <c r="I56" s="6">
        <v>725</v>
      </c>
      <c r="J56" s="98">
        <v>468</v>
      </c>
      <c r="K56" s="567">
        <v>20.18</v>
      </c>
      <c r="L56" s="568">
        <v>1.93</v>
      </c>
      <c r="M56" s="173">
        <f t="shared" si="6"/>
        <v>0</v>
      </c>
      <c r="N56" s="126"/>
      <c r="O56" s="7"/>
      <c r="P56" s="7"/>
      <c r="Q56" s="119"/>
      <c r="R56" s="169">
        <f t="shared" si="8"/>
        <v>0</v>
      </c>
      <c r="S56" s="134">
        <f t="shared" si="9"/>
        <v>0</v>
      </c>
      <c r="T56" s="134">
        <f t="shared" si="2"/>
        <v>0</v>
      </c>
      <c r="U56" s="134">
        <f t="shared" si="10"/>
        <v>0</v>
      </c>
      <c r="V56" s="135">
        <f t="shared" si="11"/>
        <v>0</v>
      </c>
      <c r="W56" s="211">
        <f t="shared" si="7"/>
        <v>0</v>
      </c>
      <c r="Y56" s="1"/>
    </row>
    <row r="57" spans="1:25" ht="14.25" x14ac:dyDescent="0.2">
      <c r="A57" s="178" t="s">
        <v>1059</v>
      </c>
      <c r="B57" s="179" t="s">
        <v>1058</v>
      </c>
      <c r="C57" s="173">
        <f t="shared" si="5"/>
        <v>36140</v>
      </c>
      <c r="D57" s="131">
        <v>2786</v>
      </c>
      <c r="E57" s="6">
        <v>3992</v>
      </c>
      <c r="F57" s="6">
        <v>393</v>
      </c>
      <c r="G57" s="6">
        <v>23954</v>
      </c>
      <c r="H57" s="6">
        <v>0</v>
      </c>
      <c r="I57" s="6">
        <v>3264</v>
      </c>
      <c r="J57" s="98">
        <v>2144</v>
      </c>
      <c r="K57" s="567">
        <v>97.21</v>
      </c>
      <c r="L57" s="568">
        <v>9.02</v>
      </c>
      <c r="M57" s="173">
        <f t="shared" si="6"/>
        <v>0</v>
      </c>
      <c r="N57" s="126"/>
      <c r="O57" s="7"/>
      <c r="P57" s="7"/>
      <c r="Q57" s="119"/>
      <c r="R57" s="169">
        <f t="shared" si="8"/>
        <v>0</v>
      </c>
      <c r="S57" s="134">
        <f t="shared" si="9"/>
        <v>0</v>
      </c>
      <c r="T57" s="134">
        <f t="shared" si="2"/>
        <v>0</v>
      </c>
      <c r="U57" s="134">
        <f t="shared" si="10"/>
        <v>0</v>
      </c>
      <c r="V57" s="135">
        <f t="shared" si="11"/>
        <v>0</v>
      </c>
      <c r="W57" s="211">
        <f t="shared" si="7"/>
        <v>0</v>
      </c>
      <c r="Y57" s="1"/>
    </row>
    <row r="58" spans="1:25" ht="14.25" x14ac:dyDescent="0.2">
      <c r="A58" s="178" t="s">
        <v>1061</v>
      </c>
      <c r="B58" s="179" t="s">
        <v>1060</v>
      </c>
      <c r="C58" s="173">
        <f t="shared" si="5"/>
        <v>11395</v>
      </c>
      <c r="D58" s="131">
        <v>2885</v>
      </c>
      <c r="E58" s="6">
        <v>2123</v>
      </c>
      <c r="F58" s="6">
        <v>307</v>
      </c>
      <c r="G58" s="6">
        <v>1791</v>
      </c>
      <c r="H58" s="6">
        <v>0</v>
      </c>
      <c r="I58" s="6">
        <v>2681</v>
      </c>
      <c r="J58" s="98">
        <v>1915</v>
      </c>
      <c r="K58" s="567">
        <v>100</v>
      </c>
      <c r="L58" s="568">
        <v>7.54</v>
      </c>
      <c r="M58" s="173">
        <f t="shared" si="6"/>
        <v>0</v>
      </c>
      <c r="N58" s="126"/>
      <c r="O58" s="7"/>
      <c r="P58" s="7"/>
      <c r="Q58" s="119"/>
      <c r="R58" s="169">
        <f t="shared" si="8"/>
        <v>0</v>
      </c>
      <c r="S58" s="134">
        <f t="shared" si="9"/>
        <v>0</v>
      </c>
      <c r="T58" s="134">
        <f t="shared" si="2"/>
        <v>0</v>
      </c>
      <c r="U58" s="134">
        <f t="shared" si="10"/>
        <v>0</v>
      </c>
      <c r="V58" s="135">
        <f t="shared" si="11"/>
        <v>0</v>
      </c>
      <c r="W58" s="211">
        <f t="shared" si="7"/>
        <v>0</v>
      </c>
      <c r="Y58" s="1"/>
    </row>
    <row r="59" spans="1:25" ht="14.25" x14ac:dyDescent="0.2">
      <c r="A59" s="178" t="s">
        <v>1062</v>
      </c>
      <c r="B59" s="179" t="s">
        <v>961</v>
      </c>
      <c r="C59" s="173">
        <f t="shared" si="5"/>
        <v>19605</v>
      </c>
      <c r="D59" s="131">
        <v>2518</v>
      </c>
      <c r="E59" s="6">
        <v>2318</v>
      </c>
      <c r="F59" s="6">
        <v>244</v>
      </c>
      <c r="G59" s="6">
        <v>10544</v>
      </c>
      <c r="H59" s="6">
        <v>0</v>
      </c>
      <c r="I59" s="6">
        <v>2485</v>
      </c>
      <c r="J59" s="98">
        <v>1740</v>
      </c>
      <c r="K59" s="567">
        <v>84.83</v>
      </c>
      <c r="L59" s="568">
        <v>5.8</v>
      </c>
      <c r="M59" s="173">
        <f t="shared" si="6"/>
        <v>0</v>
      </c>
      <c r="N59" s="126"/>
      <c r="O59" s="7"/>
      <c r="P59" s="7"/>
      <c r="Q59" s="119"/>
      <c r="R59" s="169">
        <f t="shared" si="8"/>
        <v>0</v>
      </c>
      <c r="S59" s="134">
        <f t="shared" si="9"/>
        <v>0</v>
      </c>
      <c r="T59" s="134">
        <f t="shared" ref="T59:T68" si="12">F59*$D$100</f>
        <v>0</v>
      </c>
      <c r="U59" s="134">
        <f t="shared" si="10"/>
        <v>0</v>
      </c>
      <c r="V59" s="135">
        <f t="shared" si="11"/>
        <v>0</v>
      </c>
      <c r="W59" s="211">
        <f t="shared" si="7"/>
        <v>0</v>
      </c>
      <c r="Y59" s="1"/>
    </row>
    <row r="60" spans="1:25" ht="14.25" x14ac:dyDescent="0.2">
      <c r="A60" s="178" t="s">
        <v>1063</v>
      </c>
      <c r="B60" s="179" t="s">
        <v>959</v>
      </c>
      <c r="C60" s="173">
        <f t="shared" si="5"/>
        <v>128438</v>
      </c>
      <c r="D60" s="131">
        <v>16388</v>
      </c>
      <c r="E60" s="6">
        <v>28401</v>
      </c>
      <c r="F60" s="6">
        <v>2961</v>
      </c>
      <c r="G60" s="6">
        <v>54913</v>
      </c>
      <c r="H60" s="6">
        <v>0</v>
      </c>
      <c r="I60" s="6">
        <v>16886</v>
      </c>
      <c r="J60" s="98">
        <v>11850</v>
      </c>
      <c r="K60" s="567">
        <v>542.34</v>
      </c>
      <c r="L60" s="568">
        <v>74.819999999999993</v>
      </c>
      <c r="M60" s="173">
        <f t="shared" si="6"/>
        <v>0</v>
      </c>
      <c r="N60" s="126"/>
      <c r="O60" s="7"/>
      <c r="P60" s="7"/>
      <c r="Q60" s="119"/>
      <c r="R60" s="169">
        <f t="shared" si="8"/>
        <v>0</v>
      </c>
      <c r="S60" s="134">
        <f t="shared" si="9"/>
        <v>0</v>
      </c>
      <c r="T60" s="134">
        <f t="shared" si="12"/>
        <v>0</v>
      </c>
      <c r="U60" s="134">
        <f t="shared" si="10"/>
        <v>0</v>
      </c>
      <c r="V60" s="135">
        <f t="shared" si="11"/>
        <v>0</v>
      </c>
      <c r="W60" s="211">
        <f t="shared" si="7"/>
        <v>0</v>
      </c>
      <c r="Y60" s="1"/>
    </row>
    <row r="61" spans="1:25" ht="14.25" x14ac:dyDescent="0.2">
      <c r="A61" s="178" t="s">
        <v>1064</v>
      </c>
      <c r="B61" s="179" t="s">
        <v>997</v>
      </c>
      <c r="C61" s="173">
        <f t="shared" si="5"/>
        <v>8768</v>
      </c>
      <c r="D61" s="131">
        <v>1288</v>
      </c>
      <c r="E61" s="6">
        <v>471</v>
      </c>
      <c r="F61" s="6">
        <v>54</v>
      </c>
      <c r="G61" s="6">
        <v>4977</v>
      </c>
      <c r="H61" s="6">
        <v>0</v>
      </c>
      <c r="I61" s="6">
        <v>1245</v>
      </c>
      <c r="J61" s="98">
        <v>787</v>
      </c>
      <c r="K61" s="567">
        <v>44.76</v>
      </c>
      <c r="L61" s="568">
        <v>1.26</v>
      </c>
      <c r="M61" s="173">
        <f t="shared" si="6"/>
        <v>0</v>
      </c>
      <c r="N61" s="126"/>
      <c r="O61" s="7"/>
      <c r="P61" s="7"/>
      <c r="Q61" s="119"/>
      <c r="R61" s="169">
        <f t="shared" si="8"/>
        <v>0</v>
      </c>
      <c r="S61" s="134">
        <f t="shared" si="9"/>
        <v>0</v>
      </c>
      <c r="T61" s="134">
        <f t="shared" si="12"/>
        <v>0</v>
      </c>
      <c r="U61" s="134">
        <f t="shared" si="10"/>
        <v>0</v>
      </c>
      <c r="V61" s="135">
        <f t="shared" si="11"/>
        <v>0</v>
      </c>
      <c r="W61" s="211">
        <f t="shared" si="7"/>
        <v>0</v>
      </c>
      <c r="Y61" s="1"/>
    </row>
    <row r="62" spans="1:25" ht="14.25" x14ac:dyDescent="0.2">
      <c r="A62" s="178" t="s">
        <v>1065</v>
      </c>
      <c r="B62" s="179" t="s">
        <v>1034</v>
      </c>
      <c r="C62" s="173">
        <f t="shared" si="5"/>
        <v>1985</v>
      </c>
      <c r="D62" s="131">
        <v>146</v>
      </c>
      <c r="E62" s="6">
        <v>256</v>
      </c>
      <c r="F62" s="6">
        <v>25</v>
      </c>
      <c r="G62" s="6">
        <v>1253</v>
      </c>
      <c r="H62" s="6">
        <v>0</v>
      </c>
      <c r="I62" s="6">
        <v>200</v>
      </c>
      <c r="J62" s="98">
        <v>130</v>
      </c>
      <c r="K62" s="567">
        <v>5.19</v>
      </c>
      <c r="L62" s="568">
        <v>0.56000000000000005</v>
      </c>
      <c r="M62" s="173">
        <f t="shared" si="6"/>
        <v>0</v>
      </c>
      <c r="N62" s="126"/>
      <c r="O62" s="7"/>
      <c r="P62" s="7"/>
      <c r="Q62" s="119"/>
      <c r="R62" s="169">
        <f t="shared" si="8"/>
        <v>0</v>
      </c>
      <c r="S62" s="134">
        <f t="shared" si="9"/>
        <v>0</v>
      </c>
      <c r="T62" s="134">
        <f t="shared" si="12"/>
        <v>0</v>
      </c>
      <c r="U62" s="134">
        <f t="shared" si="10"/>
        <v>0</v>
      </c>
      <c r="V62" s="135">
        <f t="shared" si="11"/>
        <v>0</v>
      </c>
      <c r="W62" s="211">
        <f t="shared" si="7"/>
        <v>0</v>
      </c>
      <c r="Y62" s="1"/>
    </row>
    <row r="63" spans="1:25" ht="14.25" x14ac:dyDescent="0.2">
      <c r="A63" s="178" t="s">
        <v>1066</v>
      </c>
      <c r="B63" s="179" t="s">
        <v>961</v>
      </c>
      <c r="C63" s="173">
        <f t="shared" si="5"/>
        <v>20945</v>
      </c>
      <c r="D63" s="131">
        <v>2033</v>
      </c>
      <c r="E63" s="6">
        <v>2004</v>
      </c>
      <c r="F63" s="6">
        <v>208</v>
      </c>
      <c r="G63" s="6">
        <v>13336</v>
      </c>
      <c r="H63" s="6">
        <v>0</v>
      </c>
      <c r="I63" s="6">
        <v>2110</v>
      </c>
      <c r="J63" s="98">
        <v>1462</v>
      </c>
      <c r="K63" s="567">
        <v>69.41</v>
      </c>
      <c r="L63" s="568">
        <v>4.8600000000000003</v>
      </c>
      <c r="M63" s="173">
        <f t="shared" si="6"/>
        <v>0</v>
      </c>
      <c r="N63" s="126"/>
      <c r="O63" s="7"/>
      <c r="P63" s="7"/>
      <c r="Q63" s="119"/>
      <c r="R63" s="169">
        <f t="shared" si="8"/>
        <v>0</v>
      </c>
      <c r="S63" s="134">
        <f t="shared" si="9"/>
        <v>0</v>
      </c>
      <c r="T63" s="134">
        <f t="shared" si="12"/>
        <v>0</v>
      </c>
      <c r="U63" s="134">
        <f t="shared" si="10"/>
        <v>0</v>
      </c>
      <c r="V63" s="135">
        <f t="shared" si="11"/>
        <v>0</v>
      </c>
      <c r="W63" s="211">
        <f t="shared" si="7"/>
        <v>0</v>
      </c>
      <c r="Y63" s="1"/>
    </row>
    <row r="64" spans="1:25" ht="14.25" x14ac:dyDescent="0.2">
      <c r="A64" s="178" t="s">
        <v>1067</v>
      </c>
      <c r="B64" s="179" t="s">
        <v>962</v>
      </c>
      <c r="C64" s="173">
        <f t="shared" si="5"/>
        <v>126502</v>
      </c>
      <c r="D64" s="131">
        <v>15372</v>
      </c>
      <c r="E64" s="6">
        <v>33679</v>
      </c>
      <c r="F64" s="6">
        <v>4974</v>
      </c>
      <c r="G64" s="6">
        <v>43074</v>
      </c>
      <c r="H64" s="6">
        <v>0</v>
      </c>
      <c r="I64" s="6">
        <v>21362</v>
      </c>
      <c r="J64" s="98">
        <v>13015</v>
      </c>
      <c r="K64" s="567">
        <v>515.96</v>
      </c>
      <c r="L64" s="568">
        <v>135.56</v>
      </c>
      <c r="M64" s="173">
        <f t="shared" si="6"/>
        <v>0</v>
      </c>
      <c r="N64" s="126"/>
      <c r="O64" s="7"/>
      <c r="P64" s="7"/>
      <c r="Q64" s="119"/>
      <c r="R64" s="169">
        <f t="shared" si="8"/>
        <v>0</v>
      </c>
      <c r="S64" s="134">
        <f t="shared" si="9"/>
        <v>0</v>
      </c>
      <c r="T64" s="134">
        <f t="shared" si="12"/>
        <v>0</v>
      </c>
      <c r="U64" s="134">
        <f t="shared" si="10"/>
        <v>0</v>
      </c>
      <c r="V64" s="135">
        <f t="shared" si="11"/>
        <v>0</v>
      </c>
      <c r="W64" s="211">
        <f t="shared" si="7"/>
        <v>0</v>
      </c>
      <c r="Y64" s="1"/>
    </row>
    <row r="65" spans="1:25" ht="14.25" x14ac:dyDescent="0.2">
      <c r="A65" s="178" t="s">
        <v>1068</v>
      </c>
      <c r="B65" s="179" t="s">
        <v>963</v>
      </c>
      <c r="C65" s="173">
        <f t="shared" si="5"/>
        <v>11235</v>
      </c>
      <c r="D65" s="131">
        <v>1868</v>
      </c>
      <c r="E65" s="6">
        <v>4358</v>
      </c>
      <c r="F65" s="6">
        <v>581</v>
      </c>
      <c r="G65" s="6">
        <v>1090</v>
      </c>
      <c r="H65" s="6">
        <v>0</v>
      </c>
      <c r="I65" s="6">
        <v>2327</v>
      </c>
      <c r="J65" s="98">
        <v>1592</v>
      </c>
      <c r="K65" s="567">
        <v>61.8</v>
      </c>
      <c r="L65" s="568">
        <v>14.28</v>
      </c>
      <c r="M65" s="173">
        <f t="shared" si="6"/>
        <v>0</v>
      </c>
      <c r="N65" s="126"/>
      <c r="O65" s="7"/>
      <c r="P65" s="7"/>
      <c r="Q65" s="119"/>
      <c r="R65" s="169">
        <f t="shared" si="8"/>
        <v>0</v>
      </c>
      <c r="S65" s="134">
        <f t="shared" si="9"/>
        <v>0</v>
      </c>
      <c r="T65" s="134">
        <f t="shared" si="12"/>
        <v>0</v>
      </c>
      <c r="U65" s="134">
        <f t="shared" si="10"/>
        <v>0</v>
      </c>
      <c r="V65" s="135">
        <f t="shared" si="11"/>
        <v>0</v>
      </c>
      <c r="W65" s="211">
        <f t="shared" si="7"/>
        <v>0</v>
      </c>
      <c r="Y65" s="1"/>
    </row>
    <row r="66" spans="1:25" ht="14.25" x14ac:dyDescent="0.2">
      <c r="A66" s="178" t="s">
        <v>1069</v>
      </c>
      <c r="B66" s="179" t="s">
        <v>964</v>
      </c>
      <c r="C66" s="173">
        <f t="shared" si="5"/>
        <v>194876</v>
      </c>
      <c r="D66" s="131">
        <v>11888</v>
      </c>
      <c r="E66" s="6">
        <v>20574</v>
      </c>
      <c r="F66" s="6">
        <v>4384</v>
      </c>
      <c r="G66" s="6">
        <v>135975</v>
      </c>
      <c r="H66" s="6">
        <v>0</v>
      </c>
      <c r="I66" s="6">
        <v>16085</v>
      </c>
      <c r="J66" s="98">
        <v>10354</v>
      </c>
      <c r="K66" s="567">
        <v>402.06</v>
      </c>
      <c r="L66" s="568">
        <v>117.17</v>
      </c>
      <c r="M66" s="173">
        <f t="shared" si="6"/>
        <v>0</v>
      </c>
      <c r="N66" s="126"/>
      <c r="O66" s="7"/>
      <c r="P66" s="7"/>
      <c r="Q66" s="119"/>
      <c r="R66" s="169">
        <f t="shared" si="8"/>
        <v>0</v>
      </c>
      <c r="S66" s="134">
        <f t="shared" si="9"/>
        <v>0</v>
      </c>
      <c r="T66" s="134">
        <f t="shared" si="12"/>
        <v>0</v>
      </c>
      <c r="U66" s="134">
        <f t="shared" si="10"/>
        <v>0</v>
      </c>
      <c r="V66" s="135">
        <f t="shared" si="11"/>
        <v>0</v>
      </c>
      <c r="W66" s="211">
        <f t="shared" si="7"/>
        <v>0</v>
      </c>
      <c r="Y66" s="1"/>
    </row>
    <row r="67" spans="1:25" ht="14.25" x14ac:dyDescent="0.2">
      <c r="A67" s="178" t="s">
        <v>1070</v>
      </c>
      <c r="B67" s="179" t="s">
        <v>965</v>
      </c>
      <c r="C67" s="173">
        <f t="shared" si="5"/>
        <v>441043</v>
      </c>
      <c r="D67" s="131">
        <v>38291</v>
      </c>
      <c r="E67" s="6">
        <v>20838</v>
      </c>
      <c r="F67" s="6">
        <v>1532</v>
      </c>
      <c r="G67" s="6">
        <v>318734</v>
      </c>
      <c r="H67" s="6">
        <v>0</v>
      </c>
      <c r="I67" s="6">
        <v>38699</v>
      </c>
      <c r="J67" s="98">
        <v>24481</v>
      </c>
      <c r="K67" s="567">
        <v>1345.01</v>
      </c>
      <c r="L67" s="568">
        <v>39.590000000000003</v>
      </c>
      <c r="M67" s="173">
        <f t="shared" si="6"/>
        <v>0</v>
      </c>
      <c r="N67" s="126"/>
      <c r="O67" s="7"/>
      <c r="P67" s="7"/>
      <c r="Q67" s="119"/>
      <c r="R67" s="169">
        <f t="shared" si="8"/>
        <v>0</v>
      </c>
      <c r="S67" s="134">
        <f t="shared" si="9"/>
        <v>0</v>
      </c>
      <c r="T67" s="134">
        <f t="shared" si="12"/>
        <v>0</v>
      </c>
      <c r="U67" s="134">
        <f t="shared" si="10"/>
        <v>0</v>
      </c>
      <c r="V67" s="135">
        <f t="shared" si="11"/>
        <v>0</v>
      </c>
      <c r="W67" s="211">
        <f t="shared" si="7"/>
        <v>0</v>
      </c>
      <c r="Y67" s="1"/>
    </row>
    <row r="68" spans="1:25" ht="14.25" x14ac:dyDescent="0.2">
      <c r="A68" s="178" t="s">
        <v>1071</v>
      </c>
      <c r="B68" s="179" t="s">
        <v>966</v>
      </c>
      <c r="C68" s="173">
        <f t="shared" si="5"/>
        <v>142256</v>
      </c>
      <c r="D68" s="131">
        <v>12009</v>
      </c>
      <c r="E68" s="6">
        <v>42598</v>
      </c>
      <c r="F68" s="6">
        <v>12005</v>
      </c>
      <c r="G68" s="6">
        <v>48026</v>
      </c>
      <c r="H68" s="6">
        <v>0</v>
      </c>
      <c r="I68" s="6">
        <v>24014</v>
      </c>
      <c r="J68" s="98">
        <v>15609</v>
      </c>
      <c r="K68" s="567">
        <v>397.32</v>
      </c>
      <c r="L68" s="568">
        <v>334.41</v>
      </c>
      <c r="M68" s="173">
        <f t="shared" si="6"/>
        <v>0</v>
      </c>
      <c r="N68" s="126"/>
      <c r="O68" s="7"/>
      <c r="P68" s="7"/>
      <c r="Q68" s="119"/>
      <c r="R68" s="169">
        <f t="shared" si="8"/>
        <v>0</v>
      </c>
      <c r="S68" s="134">
        <f t="shared" si="9"/>
        <v>0</v>
      </c>
      <c r="T68" s="134">
        <f t="shared" si="12"/>
        <v>0</v>
      </c>
      <c r="U68" s="134">
        <f t="shared" si="10"/>
        <v>0</v>
      </c>
      <c r="V68" s="135">
        <f t="shared" si="11"/>
        <v>0</v>
      </c>
      <c r="W68" s="211">
        <f t="shared" si="7"/>
        <v>0</v>
      </c>
      <c r="Y68" s="1"/>
    </row>
    <row r="69" spans="1:25" ht="14.25" x14ac:dyDescent="0.2">
      <c r="A69" s="178" t="s">
        <v>1072</v>
      </c>
      <c r="B69" s="179" t="s">
        <v>967</v>
      </c>
      <c r="C69" s="173">
        <f t="shared" si="5"/>
        <v>375983</v>
      </c>
      <c r="D69" s="131">
        <v>32467</v>
      </c>
      <c r="E69" s="6">
        <v>95313</v>
      </c>
      <c r="F69" s="6">
        <v>26015</v>
      </c>
      <c r="G69" s="6">
        <v>151787</v>
      </c>
      <c r="H69" s="6">
        <v>0</v>
      </c>
      <c r="I69" s="6">
        <v>58421</v>
      </c>
      <c r="J69" s="98">
        <v>37995</v>
      </c>
      <c r="K69" s="567">
        <v>1073.71</v>
      </c>
      <c r="L69" s="568">
        <v>724.7</v>
      </c>
      <c r="M69" s="173">
        <f t="shared" si="6"/>
        <v>0</v>
      </c>
      <c r="N69" s="126"/>
      <c r="O69" s="7"/>
      <c r="P69" s="7"/>
      <c r="Q69" s="119"/>
      <c r="R69" s="169">
        <f t="shared" si="8"/>
        <v>0</v>
      </c>
      <c r="S69" s="134">
        <f t="shared" si="9"/>
        <v>0</v>
      </c>
      <c r="T69" s="134">
        <f>F69*$D$100</f>
        <v>0</v>
      </c>
      <c r="U69" s="134">
        <f t="shared" si="10"/>
        <v>0</v>
      </c>
      <c r="V69" s="135">
        <f t="shared" si="11"/>
        <v>0</v>
      </c>
      <c r="W69" s="211">
        <f t="shared" ref="W69:W73" si="13">M69+R69+S69+U69+V69</f>
        <v>0</v>
      </c>
      <c r="Y69" s="1"/>
    </row>
    <row r="70" spans="1:25" ht="14.25" x14ac:dyDescent="0.2">
      <c r="A70" s="178" t="s">
        <v>1073</v>
      </c>
      <c r="B70" s="179" t="s">
        <v>968</v>
      </c>
      <c r="C70" s="173">
        <f t="shared" si="5"/>
        <v>64775</v>
      </c>
      <c r="D70" s="131">
        <v>5660</v>
      </c>
      <c r="E70" s="6">
        <v>17468</v>
      </c>
      <c r="F70" s="6">
        <v>4656</v>
      </c>
      <c r="G70" s="6">
        <v>24626</v>
      </c>
      <c r="H70" s="6">
        <v>0</v>
      </c>
      <c r="I70" s="6">
        <v>10316</v>
      </c>
      <c r="J70" s="98">
        <v>6705</v>
      </c>
      <c r="K70" s="567">
        <v>187.31</v>
      </c>
      <c r="L70" s="568">
        <v>129.75</v>
      </c>
      <c r="M70" s="173">
        <f t="shared" si="6"/>
        <v>0</v>
      </c>
      <c r="N70" s="126"/>
      <c r="O70" s="7"/>
      <c r="P70" s="7"/>
      <c r="Q70" s="119"/>
      <c r="R70" s="169">
        <f t="shared" si="8"/>
        <v>0</v>
      </c>
      <c r="S70" s="134">
        <f t="shared" si="9"/>
        <v>0</v>
      </c>
      <c r="T70" s="134">
        <f>F70*$D$100</f>
        <v>0</v>
      </c>
      <c r="U70" s="134">
        <f t="shared" si="10"/>
        <v>0</v>
      </c>
      <c r="V70" s="135">
        <f t="shared" si="11"/>
        <v>0</v>
      </c>
      <c r="W70" s="211">
        <f t="shared" si="13"/>
        <v>0</v>
      </c>
      <c r="Y70" s="1"/>
    </row>
    <row r="71" spans="1:25" ht="14.25" x14ac:dyDescent="0.2">
      <c r="A71" s="178" t="s">
        <v>1074</v>
      </c>
      <c r="B71" s="179" t="s">
        <v>969</v>
      </c>
      <c r="C71" s="173">
        <f t="shared" si="5"/>
        <v>18939</v>
      </c>
      <c r="D71" s="131">
        <v>2087</v>
      </c>
      <c r="E71" s="6">
        <v>183</v>
      </c>
      <c r="F71" s="6">
        <v>25</v>
      </c>
      <c r="G71" s="6">
        <v>13463</v>
      </c>
      <c r="H71" s="6">
        <v>0</v>
      </c>
      <c r="I71" s="6">
        <v>1894</v>
      </c>
      <c r="J71" s="98">
        <v>1312</v>
      </c>
      <c r="K71" s="567">
        <v>58.16</v>
      </c>
      <c r="L71" s="568">
        <v>2.08</v>
      </c>
      <c r="M71" s="173">
        <f t="shared" si="6"/>
        <v>0</v>
      </c>
      <c r="N71" s="126"/>
      <c r="O71" s="7"/>
      <c r="P71" s="7"/>
      <c r="Q71" s="119"/>
      <c r="R71" s="169">
        <f t="shared" si="8"/>
        <v>0</v>
      </c>
      <c r="S71" s="134">
        <f t="shared" si="9"/>
        <v>0</v>
      </c>
      <c r="T71" s="134">
        <f>F71*$D$100</f>
        <v>0</v>
      </c>
      <c r="U71" s="134">
        <f t="shared" si="10"/>
        <v>0</v>
      </c>
      <c r="V71" s="135">
        <f t="shared" si="11"/>
        <v>0</v>
      </c>
      <c r="W71" s="211">
        <f t="shared" si="13"/>
        <v>0</v>
      </c>
      <c r="Y71" s="1"/>
    </row>
    <row r="72" spans="1:25" ht="14.25" x14ac:dyDescent="0.2">
      <c r="A72" s="178" t="s">
        <v>1075</v>
      </c>
      <c r="B72" s="179" t="s">
        <v>971</v>
      </c>
      <c r="C72" s="173">
        <f t="shared" si="5"/>
        <v>49683</v>
      </c>
      <c r="D72" s="131">
        <v>6001</v>
      </c>
      <c r="E72" s="6">
        <v>8783</v>
      </c>
      <c r="F72" s="6">
        <v>1061</v>
      </c>
      <c r="G72" s="6">
        <v>24474</v>
      </c>
      <c r="H72" s="6">
        <v>0</v>
      </c>
      <c r="I72" s="6">
        <v>6983</v>
      </c>
      <c r="J72" s="98">
        <v>3442</v>
      </c>
      <c r="K72" s="567">
        <v>200.62</v>
      </c>
      <c r="L72" s="568">
        <v>27.33</v>
      </c>
      <c r="M72" s="173">
        <f t="shared" si="6"/>
        <v>0</v>
      </c>
      <c r="N72" s="126"/>
      <c r="O72" s="7"/>
      <c r="P72" s="7"/>
      <c r="Q72" s="119"/>
      <c r="R72" s="169">
        <f t="shared" si="8"/>
        <v>0</v>
      </c>
      <c r="S72" s="134">
        <f t="shared" si="9"/>
        <v>0</v>
      </c>
      <c r="T72" s="134">
        <f>F72*$D$100</f>
        <v>0</v>
      </c>
      <c r="U72" s="134">
        <f t="shared" si="10"/>
        <v>0</v>
      </c>
      <c r="V72" s="135">
        <f t="shared" si="11"/>
        <v>0</v>
      </c>
      <c r="W72" s="211">
        <f t="shared" si="13"/>
        <v>0</v>
      </c>
      <c r="Y72" s="1"/>
    </row>
    <row r="73" spans="1:25" ht="15" thickBot="1" x14ac:dyDescent="0.25">
      <c r="A73" s="178" t="s">
        <v>1076</v>
      </c>
      <c r="B73" s="179" t="s">
        <v>970</v>
      </c>
      <c r="C73" s="173">
        <f t="shared" si="5"/>
        <v>20554</v>
      </c>
      <c r="D73" s="131">
        <v>3434</v>
      </c>
      <c r="E73" s="6">
        <v>680</v>
      </c>
      <c r="F73" s="6">
        <v>84</v>
      </c>
      <c r="G73" s="6">
        <v>10637</v>
      </c>
      <c r="H73" s="6">
        <v>0</v>
      </c>
      <c r="I73" s="6">
        <v>3517</v>
      </c>
      <c r="J73" s="98">
        <v>2286</v>
      </c>
      <c r="K73" s="567">
        <v>112.98</v>
      </c>
      <c r="L73" s="568">
        <v>2.12</v>
      </c>
      <c r="M73" s="173">
        <f t="shared" si="6"/>
        <v>0</v>
      </c>
      <c r="N73" s="126"/>
      <c r="O73" s="7"/>
      <c r="P73" s="7"/>
      <c r="Q73" s="119"/>
      <c r="R73" s="169">
        <f t="shared" si="8"/>
        <v>0</v>
      </c>
      <c r="S73" s="134">
        <f t="shared" si="9"/>
        <v>0</v>
      </c>
      <c r="T73" s="134">
        <f>F73*$D$100</f>
        <v>0</v>
      </c>
      <c r="U73" s="134">
        <f t="shared" si="10"/>
        <v>0</v>
      </c>
      <c r="V73" s="135">
        <f t="shared" si="11"/>
        <v>0</v>
      </c>
      <c r="W73" s="211">
        <f t="shared" si="13"/>
        <v>0</v>
      </c>
      <c r="Y73" s="1"/>
    </row>
    <row r="74" spans="1:25" ht="21" customHeight="1" thickBot="1" x14ac:dyDescent="0.25">
      <c r="A74" s="203"/>
      <c r="B74" s="204" t="s">
        <v>131</v>
      </c>
      <c r="C74" s="205">
        <f t="shared" ref="C74:L74" si="14">SUM(C12:C73)</f>
        <v>4194390</v>
      </c>
      <c r="D74" s="206">
        <f t="shared" si="14"/>
        <v>431228</v>
      </c>
      <c r="E74" s="207">
        <f t="shared" si="14"/>
        <v>658177</v>
      </c>
      <c r="F74" s="207">
        <f t="shared" si="14"/>
        <v>99307</v>
      </c>
      <c r="G74" s="207">
        <f t="shared" si="14"/>
        <v>2277645</v>
      </c>
      <c r="H74" s="207">
        <f t="shared" si="14"/>
        <v>0</v>
      </c>
      <c r="I74" s="207">
        <f t="shared" si="14"/>
        <v>497329</v>
      </c>
      <c r="J74" s="208">
        <f t="shared" si="14"/>
        <v>330011</v>
      </c>
      <c r="K74" s="569">
        <f t="shared" si="14"/>
        <v>14578.69</v>
      </c>
      <c r="L74" s="570">
        <f t="shared" si="14"/>
        <v>2615.56</v>
      </c>
      <c r="M74" s="205">
        <f>N74+O74+P74+Q74</f>
        <v>0</v>
      </c>
      <c r="N74" s="640"/>
      <c r="O74" s="641"/>
      <c r="P74" s="641"/>
      <c r="Q74" s="642"/>
      <c r="R74" s="206">
        <f>SUM(R12:R73)</f>
        <v>0</v>
      </c>
      <c r="S74" s="207">
        <f>SUM(S12:S73)</f>
        <v>0</v>
      </c>
      <c r="T74" s="207">
        <f>SUM(T12:T73)</f>
        <v>0</v>
      </c>
      <c r="U74" s="207">
        <f>SUM(U12:U73)</f>
        <v>0</v>
      </c>
      <c r="V74" s="208">
        <f>SUM(V12:V73)</f>
        <v>0</v>
      </c>
      <c r="W74" s="209">
        <f>M74+R74+S74+U74+V74</f>
        <v>0</v>
      </c>
      <c r="Y74" s="1"/>
    </row>
    <row r="75" spans="1:25" ht="25.5" x14ac:dyDescent="0.2">
      <c r="A75" s="88"/>
      <c r="B75" s="99" t="s">
        <v>972</v>
      </c>
      <c r="C75" s="189"/>
      <c r="D75" s="90"/>
      <c r="E75" s="85"/>
      <c r="F75" s="85"/>
      <c r="G75" s="85"/>
      <c r="H75" s="85"/>
      <c r="I75" s="85"/>
      <c r="J75" s="85"/>
      <c r="K75" s="85"/>
      <c r="L75" s="112"/>
      <c r="M75" s="99"/>
      <c r="N75" s="127"/>
      <c r="O75" s="86"/>
      <c r="P75" s="87"/>
      <c r="Q75" s="120"/>
      <c r="R75" s="115"/>
      <c r="S75" s="87"/>
      <c r="T75" s="83"/>
      <c r="U75" s="87"/>
      <c r="V75" s="83"/>
      <c r="W75" s="210">
        <f>Q74+R74+S74+U74+V74</f>
        <v>0</v>
      </c>
    </row>
    <row r="76" spans="1:25" s="30" customFormat="1" ht="15" x14ac:dyDescent="0.2">
      <c r="A76" s="89"/>
      <c r="B76" s="92" t="s">
        <v>4</v>
      </c>
      <c r="C76" s="173"/>
      <c r="D76" s="91"/>
      <c r="E76" s="35"/>
      <c r="F76" s="35"/>
      <c r="G76" s="35"/>
      <c r="H76" s="35"/>
      <c r="I76" s="35"/>
      <c r="J76" s="35"/>
      <c r="K76" s="35"/>
      <c r="L76" s="113"/>
      <c r="M76" s="93"/>
      <c r="N76" s="128"/>
      <c r="O76" s="36"/>
      <c r="P76" s="37"/>
      <c r="Q76" s="121"/>
      <c r="R76" s="116"/>
      <c r="S76" s="37"/>
      <c r="T76" s="82"/>
      <c r="U76" s="37"/>
      <c r="V76" s="82"/>
      <c r="W76" s="212">
        <f>W75*D102</f>
        <v>0</v>
      </c>
    </row>
    <row r="77" spans="1:25" s="30" customFormat="1" ht="14.25" x14ac:dyDescent="0.2">
      <c r="A77" s="89"/>
      <c r="B77" s="93" t="s">
        <v>141</v>
      </c>
      <c r="C77" s="173"/>
      <c r="D77" s="91"/>
      <c r="E77" s="35"/>
      <c r="F77" s="35"/>
      <c r="G77" s="35"/>
      <c r="H77" s="35"/>
      <c r="I77" s="35"/>
      <c r="J77" s="35"/>
      <c r="K77" s="35"/>
      <c r="L77" s="113"/>
      <c r="M77" s="93"/>
      <c r="N77" s="128"/>
      <c r="O77" s="36"/>
      <c r="P77" s="37"/>
      <c r="Q77" s="121"/>
      <c r="R77" s="116"/>
      <c r="S77" s="37"/>
      <c r="T77" s="82"/>
      <c r="U77" s="37"/>
      <c r="V77" s="82"/>
      <c r="W77" s="213">
        <f>W75+W76</f>
        <v>0</v>
      </c>
    </row>
    <row r="78" spans="1:25" s="30" customFormat="1" ht="14.25" x14ac:dyDescent="0.2">
      <c r="A78" s="89"/>
      <c r="B78" s="94" t="s">
        <v>126</v>
      </c>
      <c r="C78" s="173"/>
      <c r="D78" s="91"/>
      <c r="E78" s="35"/>
      <c r="F78" s="35"/>
      <c r="G78" s="35"/>
      <c r="H78" s="35"/>
      <c r="I78" s="35"/>
      <c r="J78" s="35"/>
      <c r="K78" s="35"/>
      <c r="L78" s="113"/>
      <c r="M78" s="93"/>
      <c r="N78" s="128"/>
      <c r="O78" s="38"/>
      <c r="P78" s="37"/>
      <c r="Q78" s="122"/>
      <c r="R78" s="116"/>
      <c r="S78" s="37"/>
      <c r="T78" s="82"/>
      <c r="U78" s="37"/>
      <c r="V78" s="82"/>
      <c r="W78" s="211">
        <f>W79+W80+W81+W82+W83+W84</f>
        <v>0</v>
      </c>
    </row>
    <row r="79" spans="1:25" s="30" customFormat="1" ht="15" x14ac:dyDescent="0.2">
      <c r="A79" s="89"/>
      <c r="B79" s="92" t="s">
        <v>127</v>
      </c>
      <c r="C79" s="190">
        <f>C74*D103</f>
        <v>266344</v>
      </c>
      <c r="D79" s="91"/>
      <c r="E79" s="35"/>
      <c r="F79" s="35"/>
      <c r="G79" s="35"/>
      <c r="H79" s="35"/>
      <c r="I79" s="35"/>
      <c r="J79" s="35"/>
      <c r="K79" s="35"/>
      <c r="L79" s="113"/>
      <c r="M79" s="93"/>
      <c r="N79" s="128"/>
      <c r="O79" s="39"/>
      <c r="P79" s="37"/>
      <c r="Q79" s="123"/>
      <c r="R79" s="116"/>
      <c r="S79" s="37"/>
      <c r="T79" s="82"/>
      <c r="U79" s="37"/>
      <c r="V79" s="82"/>
      <c r="W79" s="212">
        <f>W77*D103</f>
        <v>0</v>
      </c>
    </row>
    <row r="80" spans="1:25" s="30" customFormat="1" ht="28.5" customHeight="1" x14ac:dyDescent="0.2">
      <c r="A80" s="89"/>
      <c r="B80" s="95" t="s">
        <v>128</v>
      </c>
      <c r="C80" s="173"/>
      <c r="D80" s="91"/>
      <c r="E80" s="35"/>
      <c r="F80" s="35"/>
      <c r="G80" s="35"/>
      <c r="H80" s="35"/>
      <c r="I80" s="35"/>
      <c r="J80" s="35"/>
      <c r="K80" s="35"/>
      <c r="L80" s="113"/>
      <c r="M80" s="93"/>
      <c r="N80" s="128"/>
      <c r="O80" s="39"/>
      <c r="P80" s="37"/>
      <c r="Q80" s="123"/>
      <c r="R80" s="116"/>
      <c r="S80" s="37"/>
      <c r="T80" s="82"/>
      <c r="U80" s="37"/>
      <c r="V80" s="82"/>
      <c r="W80" s="212">
        <f>W77*D106</f>
        <v>0</v>
      </c>
    </row>
    <row r="81" spans="1:24" s="30" customFormat="1" ht="15" x14ac:dyDescent="0.2">
      <c r="A81" s="89"/>
      <c r="B81" s="95" t="s">
        <v>129</v>
      </c>
      <c r="C81" s="173"/>
      <c r="D81" s="91"/>
      <c r="E81" s="35"/>
      <c r="F81" s="35"/>
      <c r="G81" s="35"/>
      <c r="H81" s="35"/>
      <c r="I81" s="35"/>
      <c r="J81" s="35"/>
      <c r="K81" s="35"/>
      <c r="L81" s="113"/>
      <c r="M81" s="93"/>
      <c r="N81" s="128"/>
      <c r="O81" s="39"/>
      <c r="P81" s="37"/>
      <c r="Q81" s="123"/>
      <c r="R81" s="116"/>
      <c r="S81" s="37"/>
      <c r="T81" s="82"/>
      <c r="U81" s="37"/>
      <c r="V81" s="82"/>
      <c r="W81" s="214"/>
    </row>
    <row r="82" spans="1:24" s="30" customFormat="1" ht="15" x14ac:dyDescent="0.2">
      <c r="A82" s="89"/>
      <c r="B82" s="96" t="s">
        <v>130</v>
      </c>
      <c r="C82" s="173"/>
      <c r="D82" s="91"/>
      <c r="E82" s="35"/>
      <c r="F82" s="35"/>
      <c r="G82" s="35"/>
      <c r="H82" s="35"/>
      <c r="I82" s="35"/>
      <c r="J82" s="35"/>
      <c r="K82" s="35"/>
      <c r="L82" s="113"/>
      <c r="M82" s="93"/>
      <c r="N82" s="128"/>
      <c r="O82" s="39"/>
      <c r="P82" s="37"/>
      <c r="Q82" s="123"/>
      <c r="R82" s="116"/>
      <c r="S82" s="37"/>
      <c r="T82" s="82"/>
      <c r="U82" s="37"/>
      <c r="V82" s="82"/>
      <c r="W82" s="214"/>
    </row>
    <row r="83" spans="1:24" s="30" customFormat="1" ht="0.75" hidden="1" customHeight="1" x14ac:dyDescent="0.2">
      <c r="A83" s="89"/>
      <c r="B83" s="96" t="s">
        <v>140</v>
      </c>
      <c r="C83" s="173"/>
      <c r="D83" s="91"/>
      <c r="E83" s="35"/>
      <c r="F83" s="35"/>
      <c r="G83" s="35"/>
      <c r="H83" s="35"/>
      <c r="I83" s="35"/>
      <c r="J83" s="35"/>
      <c r="K83" s="35"/>
      <c r="L83" s="113"/>
      <c r="M83" s="93"/>
      <c r="N83" s="128"/>
      <c r="O83" s="39"/>
      <c r="P83" s="37"/>
      <c r="Q83" s="123"/>
      <c r="R83" s="116"/>
      <c r="S83" s="37"/>
      <c r="T83" s="82"/>
      <c r="U83" s="37"/>
      <c r="V83" s="82"/>
      <c r="W83" s="214"/>
    </row>
    <row r="84" spans="1:24" s="30" customFormat="1" ht="15" x14ac:dyDescent="0.2">
      <c r="A84" s="89"/>
      <c r="B84" s="96" t="s">
        <v>142</v>
      </c>
      <c r="C84" s="173"/>
      <c r="D84" s="91"/>
      <c r="E84" s="35"/>
      <c r="F84" s="35"/>
      <c r="G84" s="35"/>
      <c r="H84" s="35"/>
      <c r="I84" s="35"/>
      <c r="J84" s="35"/>
      <c r="K84" s="35"/>
      <c r="L84" s="113"/>
      <c r="M84" s="93"/>
      <c r="N84" s="128"/>
      <c r="O84" s="39"/>
      <c r="P84" s="37"/>
      <c r="Q84" s="123"/>
      <c r="R84" s="116"/>
      <c r="S84" s="37"/>
      <c r="T84" s="82"/>
      <c r="U84" s="37"/>
      <c r="V84" s="82"/>
      <c r="W84" s="214"/>
    </row>
    <row r="85" spans="1:24" s="30" customFormat="1" ht="14.25" x14ac:dyDescent="0.2">
      <c r="A85" s="89"/>
      <c r="B85" s="93" t="s">
        <v>6</v>
      </c>
      <c r="C85" s="173">
        <f>C74+C79</f>
        <v>4460734</v>
      </c>
      <c r="D85" s="91"/>
      <c r="E85" s="35"/>
      <c r="F85" s="35"/>
      <c r="G85" s="35"/>
      <c r="H85" s="35"/>
      <c r="I85" s="35"/>
      <c r="J85" s="35"/>
      <c r="K85" s="35"/>
      <c r="L85" s="113"/>
      <c r="M85" s="93"/>
      <c r="N85" s="128"/>
      <c r="O85" s="36"/>
      <c r="P85" s="37"/>
      <c r="Q85" s="121"/>
      <c r="R85" s="116"/>
      <c r="S85" s="37"/>
      <c r="T85" s="82"/>
      <c r="U85" s="37"/>
      <c r="V85" s="82"/>
      <c r="W85" s="211">
        <f>W77+W78+N74+O74+P74</f>
        <v>0</v>
      </c>
    </row>
    <row r="86" spans="1:24" s="30" customFormat="1" ht="15.75" thickBot="1" x14ac:dyDescent="0.25">
      <c r="A86" s="100"/>
      <c r="B86" s="111" t="s">
        <v>7</v>
      </c>
      <c r="C86" s="160"/>
      <c r="D86" s="106"/>
      <c r="E86" s="102"/>
      <c r="F86" s="102"/>
      <c r="G86" s="102"/>
      <c r="H86" s="102"/>
      <c r="I86" s="102"/>
      <c r="J86" s="102"/>
      <c r="K86" s="102"/>
      <c r="L86" s="114"/>
      <c r="M86" s="101"/>
      <c r="N86" s="129"/>
      <c r="O86" s="103"/>
      <c r="P86" s="104"/>
      <c r="Q86" s="124"/>
      <c r="R86" s="117"/>
      <c r="S86" s="104"/>
      <c r="T86" s="105"/>
      <c r="U86" s="104"/>
      <c r="V86" s="105"/>
      <c r="W86" s="215">
        <f>W85*D106</f>
        <v>0</v>
      </c>
    </row>
    <row r="87" spans="1:24" s="30" customFormat="1" ht="14.25" x14ac:dyDescent="0.2">
      <c r="A87" s="136"/>
      <c r="B87" s="174" t="s">
        <v>8</v>
      </c>
      <c r="C87" s="138"/>
      <c r="D87" s="139"/>
      <c r="E87" s="140"/>
      <c r="F87" s="140"/>
      <c r="G87" s="140"/>
      <c r="H87" s="140"/>
      <c r="I87" s="140"/>
      <c r="J87" s="140"/>
      <c r="K87" s="140"/>
      <c r="L87" s="141"/>
      <c r="M87" s="137"/>
      <c r="N87" s="142"/>
      <c r="O87" s="143"/>
      <c r="P87" s="144"/>
      <c r="Q87" s="145"/>
      <c r="R87" s="146"/>
      <c r="S87" s="144"/>
      <c r="T87" s="147"/>
      <c r="U87" s="144"/>
      <c r="V87" s="147"/>
      <c r="W87" s="216">
        <f>W85+W86</f>
        <v>0</v>
      </c>
    </row>
    <row r="88" spans="1:24" s="30" customFormat="1" ht="14.25" x14ac:dyDescent="0.2">
      <c r="A88" s="148"/>
      <c r="B88" s="175" t="s">
        <v>9</v>
      </c>
      <c r="C88" s="149"/>
      <c r="D88" s="150"/>
      <c r="E88" s="151"/>
      <c r="F88" s="151"/>
      <c r="G88" s="151"/>
      <c r="H88" s="151"/>
      <c r="I88" s="151"/>
      <c r="J88" s="151"/>
      <c r="K88" s="151"/>
      <c r="L88" s="152"/>
      <c r="M88" s="153"/>
      <c r="N88" s="154"/>
      <c r="O88" s="155"/>
      <c r="P88" s="155"/>
      <c r="Q88" s="156"/>
      <c r="R88" s="157"/>
      <c r="S88" s="155"/>
      <c r="T88" s="158"/>
      <c r="U88" s="155"/>
      <c r="V88" s="159">
        <v>0.18</v>
      </c>
      <c r="W88" s="211">
        <f>W87*V88</f>
        <v>0</v>
      </c>
    </row>
    <row r="89" spans="1:24" s="30" customFormat="1" ht="15" thickBot="1" x14ac:dyDescent="0.25">
      <c r="A89" s="219"/>
      <c r="B89" s="220" t="s">
        <v>10</v>
      </c>
      <c r="C89" s="221"/>
      <c r="D89" s="222"/>
      <c r="E89" s="223"/>
      <c r="F89" s="223"/>
      <c r="G89" s="223"/>
      <c r="H89" s="223"/>
      <c r="I89" s="223"/>
      <c r="J89" s="223"/>
      <c r="K89" s="223"/>
      <c r="L89" s="224"/>
      <c r="M89" s="225"/>
      <c r="N89" s="226"/>
      <c r="O89" s="227"/>
      <c r="P89" s="228"/>
      <c r="Q89" s="229"/>
      <c r="R89" s="230"/>
      <c r="S89" s="228"/>
      <c r="T89" s="231"/>
      <c r="U89" s="228"/>
      <c r="V89" s="231"/>
      <c r="W89" s="232">
        <f>W87+W88</f>
        <v>0</v>
      </c>
    </row>
    <row r="90" spans="1:24" s="30" customFormat="1" x14ac:dyDescent="0.2">
      <c r="A90" s="40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217"/>
      <c r="N90" s="217"/>
      <c r="O90" s="217"/>
      <c r="P90" s="217"/>
      <c r="Q90" s="217"/>
      <c r="R90" s="217"/>
      <c r="S90" s="217"/>
      <c r="T90" s="217"/>
      <c r="U90" s="217"/>
      <c r="V90" s="217"/>
      <c r="W90" s="218"/>
    </row>
    <row r="91" spans="1:24" s="30" customFormat="1" ht="12.75" customHeight="1" x14ac:dyDescent="0.2">
      <c r="B91" s="675"/>
      <c r="C91" s="675"/>
      <c r="D91" s="675"/>
      <c r="E91" s="673" t="s">
        <v>31</v>
      </c>
      <c r="F91" s="674" t="s">
        <v>18</v>
      </c>
      <c r="G91" s="674"/>
      <c r="H91" s="42"/>
      <c r="I91" s="42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9"/>
    </row>
    <row r="92" spans="1:24" s="30" customFormat="1" ht="12.75" customHeight="1" x14ac:dyDescent="0.2">
      <c r="B92" s="675"/>
      <c r="C92" s="675"/>
      <c r="D92" s="675"/>
      <c r="E92" s="673"/>
      <c r="F92" s="3">
        <v>2016</v>
      </c>
      <c r="G92" s="3">
        <v>2017</v>
      </c>
      <c r="H92" s="84"/>
      <c r="I92" s="84"/>
      <c r="J92" s="84"/>
      <c r="K92" s="84"/>
      <c r="L92" s="84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</row>
    <row r="93" spans="1:24" s="30" customFormat="1" ht="13.5" customHeight="1" x14ac:dyDescent="0.2">
      <c r="B93" s="676" t="s">
        <v>32</v>
      </c>
      <c r="C93" s="676"/>
      <c r="D93" s="676"/>
      <c r="E93" s="43"/>
      <c r="F93" s="44"/>
      <c r="G93" s="44"/>
      <c r="H93" s="45"/>
      <c r="I93" s="45"/>
      <c r="J93" s="45"/>
      <c r="K93" s="45"/>
      <c r="L93" s="45"/>
      <c r="M93" s="45"/>
      <c r="N93" s="47"/>
      <c r="O93" s="47"/>
      <c r="P93" s="48"/>
      <c r="Q93" s="47"/>
      <c r="R93" s="47"/>
      <c r="S93" s="8"/>
      <c r="U93" s="8"/>
    </row>
    <row r="94" spans="1:24" s="30" customFormat="1" ht="13.5" x14ac:dyDescent="0.2">
      <c r="A94" s="40"/>
      <c r="B94" s="53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9"/>
      <c r="O94" s="49"/>
      <c r="P94" s="49"/>
      <c r="Q94" s="49"/>
      <c r="R94" s="50"/>
      <c r="S94" s="48"/>
      <c r="T94" s="51"/>
      <c r="U94" s="48"/>
      <c r="V94" s="46"/>
      <c r="W94" s="52"/>
    </row>
    <row r="95" spans="1:24" s="30" customFormat="1" ht="13.5" x14ac:dyDescent="0.2">
      <c r="A95" s="53" t="s">
        <v>19</v>
      </c>
      <c r="B95" s="53"/>
      <c r="C95" s="53"/>
      <c r="D95" s="40"/>
      <c r="E95" s="40"/>
      <c r="F95" s="40"/>
      <c r="G95" s="40"/>
      <c r="H95" s="40"/>
      <c r="I95" s="40"/>
      <c r="J95" s="40"/>
      <c r="K95" s="40"/>
      <c r="L95" s="40"/>
      <c r="M95" s="54"/>
      <c r="N95" s="55"/>
      <c r="O95" s="55"/>
      <c r="P95" s="49"/>
      <c r="Q95" s="49"/>
      <c r="R95" s="50"/>
      <c r="S95" s="48"/>
      <c r="T95" s="51"/>
      <c r="U95" s="48"/>
      <c r="V95" s="46"/>
      <c r="W95" s="52"/>
    </row>
    <row r="96" spans="1:24" s="30" customFormat="1" ht="14.25" thickBot="1" x14ac:dyDescent="0.25">
      <c r="A96" s="53"/>
      <c r="B96" s="53"/>
      <c r="C96" s="53"/>
      <c r="D96" s="73" t="s">
        <v>132</v>
      </c>
      <c r="E96" s="73" t="s">
        <v>973</v>
      </c>
      <c r="F96" s="40"/>
      <c r="G96" s="40"/>
      <c r="H96" s="40"/>
      <c r="I96" s="40"/>
      <c r="J96" s="40"/>
      <c r="K96" s="40"/>
      <c r="L96" s="40"/>
      <c r="M96" s="54"/>
      <c r="N96" s="55"/>
      <c r="O96" s="55"/>
      <c r="P96" s="49"/>
      <c r="Q96" s="49"/>
      <c r="R96" s="50"/>
      <c r="S96" s="48"/>
      <c r="T96" s="51"/>
      <c r="U96" s="48"/>
      <c r="V96" s="46"/>
      <c r="W96" s="52"/>
    </row>
    <row r="97" spans="1:24" s="30" customFormat="1" ht="14.25" thickBot="1" x14ac:dyDescent="0.25">
      <c r="A97" s="191" t="s">
        <v>15</v>
      </c>
      <c r="B97" s="192" t="s">
        <v>85</v>
      </c>
      <c r="C97" s="192" t="s">
        <v>138</v>
      </c>
      <c r="D97" s="161" t="s">
        <v>11</v>
      </c>
      <c r="E97" s="406" t="s">
        <v>11</v>
      </c>
      <c r="F97" s="107"/>
      <c r="G97" s="107"/>
      <c r="H97" s="107"/>
      <c r="I97" s="107"/>
      <c r="J97" s="107"/>
      <c r="K97" s="84"/>
      <c r="L97" s="84"/>
      <c r="M97" s="54"/>
      <c r="N97" s="55"/>
      <c r="O97" s="56"/>
      <c r="P97" s="57"/>
      <c r="Q97" s="50"/>
      <c r="R97" s="8"/>
      <c r="S97" s="8"/>
      <c r="U97" s="8"/>
    </row>
    <row r="98" spans="1:24" s="30" customFormat="1" ht="13.5" x14ac:dyDescent="0.2">
      <c r="A98" s="193">
        <v>1</v>
      </c>
      <c r="B98" s="194" t="s">
        <v>134</v>
      </c>
      <c r="C98" s="195" t="s">
        <v>136</v>
      </c>
      <c r="D98" s="162" t="s">
        <v>133</v>
      </c>
      <c r="E98" s="407">
        <f>'Приложение №5 к форме 8.1'!D28</f>
        <v>0</v>
      </c>
      <c r="F98" s="84"/>
      <c r="G98" s="84"/>
      <c r="H98" s="84"/>
      <c r="I98" s="84"/>
      <c r="J98" s="84"/>
      <c r="K98" s="84"/>
      <c r="L98" s="84"/>
      <c r="M98" s="54"/>
      <c r="N98" s="55"/>
      <c r="O98" s="56"/>
      <c r="P98" s="57"/>
      <c r="Q98" s="50"/>
      <c r="R98" s="8"/>
      <c r="S98" s="8"/>
      <c r="U98" s="8"/>
    </row>
    <row r="99" spans="1:24" s="30" customFormat="1" ht="13.5" x14ac:dyDescent="0.2">
      <c r="A99" s="196">
        <v>2</v>
      </c>
      <c r="B99" s="197" t="s">
        <v>135</v>
      </c>
      <c r="C99" s="198"/>
      <c r="D99" s="163" t="s">
        <v>133</v>
      </c>
      <c r="E99" s="408">
        <f>'Приложение №5 к форме 8.1'!D29</f>
        <v>0</v>
      </c>
      <c r="F99" s="84"/>
      <c r="G99" s="84"/>
      <c r="H99" s="84"/>
      <c r="I99" s="84"/>
      <c r="J99" s="84"/>
      <c r="K99" s="84"/>
      <c r="L99" s="84"/>
      <c r="M99" s="54"/>
      <c r="N99" s="55"/>
      <c r="O99" s="56"/>
      <c r="P99" s="57"/>
      <c r="Q99" s="50"/>
      <c r="R99" s="8"/>
      <c r="S99" s="8"/>
      <c r="U99" s="8"/>
    </row>
    <row r="100" spans="1:24" s="30" customFormat="1" ht="13.5" x14ac:dyDescent="0.2">
      <c r="A100" s="196">
        <v>3</v>
      </c>
      <c r="B100" s="197" t="s">
        <v>12</v>
      </c>
      <c r="C100" s="198"/>
      <c r="D100" s="109"/>
      <c r="E100" s="409" t="s">
        <v>133</v>
      </c>
      <c r="F100" s="108"/>
      <c r="G100" s="108"/>
      <c r="H100" s="108"/>
      <c r="I100" s="108"/>
      <c r="J100" s="4"/>
      <c r="K100" s="4"/>
      <c r="L100" s="4"/>
      <c r="M100" s="54"/>
      <c r="N100" s="55"/>
      <c r="O100" s="56"/>
      <c r="P100" s="57"/>
      <c r="Q100" s="50"/>
      <c r="R100" s="8"/>
      <c r="S100" s="8"/>
      <c r="U100" s="8"/>
    </row>
    <row r="101" spans="1:24" s="30" customFormat="1" ht="13.5" x14ac:dyDescent="0.2">
      <c r="A101" s="196">
        <v>4</v>
      </c>
      <c r="B101" s="197" t="s">
        <v>33</v>
      </c>
      <c r="C101" s="198"/>
      <c r="D101" s="110"/>
      <c r="E101" s="409" t="s">
        <v>133</v>
      </c>
      <c r="F101" s="108"/>
      <c r="G101" s="108"/>
      <c r="H101" s="108"/>
      <c r="I101" s="108"/>
      <c r="J101" s="51"/>
      <c r="K101" s="51"/>
      <c r="L101" s="51"/>
      <c r="M101" s="54"/>
      <c r="N101" s="55"/>
      <c r="O101" s="56"/>
      <c r="P101" s="57"/>
      <c r="Q101" s="50"/>
      <c r="R101" s="8"/>
      <c r="S101" s="8"/>
      <c r="U101" s="8"/>
    </row>
    <row r="102" spans="1:24" s="30" customFormat="1" ht="13.5" x14ac:dyDescent="0.2">
      <c r="A102" s="196">
        <v>5</v>
      </c>
      <c r="B102" s="197" t="s">
        <v>4</v>
      </c>
      <c r="C102" s="198" t="s">
        <v>0</v>
      </c>
      <c r="D102" s="164">
        <v>3.5000000000000003E-2</v>
      </c>
      <c r="E102" s="410" t="s">
        <v>133</v>
      </c>
      <c r="F102" s="51"/>
      <c r="G102" s="51"/>
      <c r="H102" s="51"/>
      <c r="O102" s="56"/>
      <c r="P102" s="57"/>
      <c r="Q102" s="50"/>
      <c r="R102" s="8"/>
      <c r="S102" s="8"/>
      <c r="U102" s="8"/>
    </row>
    <row r="103" spans="1:24" s="30" customFormat="1" ht="13.5" x14ac:dyDescent="0.2">
      <c r="A103" s="196">
        <v>6</v>
      </c>
      <c r="B103" s="197" t="s">
        <v>5</v>
      </c>
      <c r="C103" s="198" t="s">
        <v>0</v>
      </c>
      <c r="D103" s="165">
        <v>6.3500000000000001E-2</v>
      </c>
      <c r="E103" s="410" t="s">
        <v>133</v>
      </c>
      <c r="F103" s="51"/>
      <c r="G103" s="51"/>
      <c r="H103" s="51"/>
      <c r="O103" s="50"/>
      <c r="P103" s="57"/>
      <c r="Q103" s="50"/>
      <c r="R103" s="8"/>
      <c r="S103" s="8"/>
      <c r="U103" s="8"/>
    </row>
    <row r="104" spans="1:24" s="30" customFormat="1" ht="25.5" x14ac:dyDescent="0.2">
      <c r="A104" s="196">
        <v>7</v>
      </c>
      <c r="B104" s="199" t="s">
        <v>34</v>
      </c>
      <c r="C104" s="198" t="s">
        <v>0</v>
      </c>
      <c r="D104" s="164">
        <v>1.4999999999999999E-2</v>
      </c>
      <c r="E104" s="411">
        <v>1.4999999999999999E-2</v>
      </c>
      <c r="F104" s="51"/>
      <c r="G104" s="51"/>
      <c r="H104" s="51"/>
      <c r="O104" s="50"/>
      <c r="P104" s="57"/>
      <c r="Q104" s="50"/>
      <c r="R104" s="8"/>
      <c r="S104" s="8"/>
      <c r="U104" s="8"/>
    </row>
    <row r="105" spans="1:24" s="30" customFormat="1" ht="13.5" x14ac:dyDescent="0.2">
      <c r="A105" s="196">
        <v>8</v>
      </c>
      <c r="B105" s="199" t="s">
        <v>84</v>
      </c>
      <c r="C105" s="198" t="s">
        <v>0</v>
      </c>
      <c r="D105" s="164" t="s">
        <v>133</v>
      </c>
      <c r="E105" s="411">
        <v>1.4999999999999999E-2</v>
      </c>
      <c r="F105" s="51"/>
      <c r="G105" s="51"/>
      <c r="H105" s="51"/>
      <c r="I105" s="51"/>
      <c r="J105" s="51"/>
      <c r="K105" s="51"/>
      <c r="L105" s="51"/>
      <c r="M105" s="51"/>
      <c r="N105" s="48"/>
      <c r="O105" s="50"/>
      <c r="P105" s="57"/>
      <c r="Q105" s="50"/>
      <c r="R105" s="8"/>
      <c r="S105" s="8"/>
      <c r="U105" s="8"/>
    </row>
    <row r="106" spans="1:24" s="30" customFormat="1" ht="13.5" x14ac:dyDescent="0.2">
      <c r="A106" s="196">
        <v>9</v>
      </c>
      <c r="B106" s="197" t="s">
        <v>7</v>
      </c>
      <c r="C106" s="198" t="s">
        <v>0</v>
      </c>
      <c r="D106" s="164">
        <v>1.4999999999999999E-2</v>
      </c>
      <c r="E106" s="411">
        <v>1.4999999999999999E-2</v>
      </c>
      <c r="F106" s="108"/>
      <c r="G106" s="108"/>
      <c r="H106" s="108"/>
      <c r="I106" s="108"/>
      <c r="J106" s="51"/>
      <c r="K106" s="51"/>
      <c r="L106" s="51"/>
      <c r="M106" s="51"/>
      <c r="N106" s="48"/>
      <c r="O106" s="50"/>
      <c r="P106" s="57"/>
      <c r="Q106" s="50"/>
      <c r="R106" s="8"/>
      <c r="S106" s="8"/>
      <c r="U106" s="8"/>
    </row>
    <row r="107" spans="1:24" s="30" customFormat="1" ht="13.5" x14ac:dyDescent="0.2">
      <c r="A107" s="196">
        <v>10</v>
      </c>
      <c r="B107" s="197" t="s">
        <v>13</v>
      </c>
      <c r="C107" s="198" t="s">
        <v>0</v>
      </c>
      <c r="D107" s="166">
        <f>(I74/(D74+F74))*0.85</f>
        <v>0.79679999999999995</v>
      </c>
      <c r="E107" s="412">
        <f>'Приложение №5 к форме 8.1'!D33</f>
        <v>0.55700000000000005</v>
      </c>
      <c r="F107" s="108"/>
      <c r="G107" s="108"/>
      <c r="H107" s="108"/>
      <c r="I107" s="108"/>
      <c r="J107" s="51"/>
      <c r="K107" s="51"/>
      <c r="L107" s="51"/>
      <c r="M107" s="51"/>
      <c r="N107" s="48"/>
      <c r="O107" s="50"/>
      <c r="P107" s="57"/>
      <c r="Q107" s="50"/>
      <c r="R107" s="8"/>
      <c r="S107" s="8"/>
      <c r="U107" s="8"/>
    </row>
    <row r="108" spans="1:24" s="30" customFormat="1" ht="14.25" thickBot="1" x14ac:dyDescent="0.25">
      <c r="A108" s="200">
        <v>11</v>
      </c>
      <c r="B108" s="201" t="s">
        <v>14</v>
      </c>
      <c r="C108" s="202" t="s">
        <v>0</v>
      </c>
      <c r="D108" s="167">
        <f>IF(J74*0.8/(D74+F74)&gt;=0.5,0.5,J74*0.8/(D74+F74))</f>
        <v>0.49759999999999999</v>
      </c>
      <c r="E108" s="413">
        <f>'Приложение №5 к форме 8.1'!D34</f>
        <v>0.32</v>
      </c>
      <c r="N108" s="8"/>
      <c r="O108" s="8"/>
      <c r="P108" s="8"/>
      <c r="Q108" s="49"/>
      <c r="R108" s="50"/>
      <c r="S108" s="50"/>
      <c r="T108" s="51"/>
      <c r="U108" s="48"/>
      <c r="V108" s="51"/>
      <c r="W108" s="51"/>
      <c r="X108" s="46"/>
    </row>
  </sheetData>
  <sheetProtection insertRows="0" deleteRows="0"/>
  <protectedRanges>
    <protectedRange sqref="A115:X119" name="Диапазон1"/>
    <protectedRange sqref="W91:X96 K74:L74 N74:V74 W90 A2:S5 I105:N114 W81:W84 D100:D101 E102:E104 E97:X101 E106:E108 A109:E114 F102:H114 O102:X114 H90:V96 F90:G90 F94:G96 N12:Q73" name="Диапазон1_1"/>
  </protectedRanges>
  <mergeCells count="31">
    <mergeCell ref="E91:E92"/>
    <mergeCell ref="F91:G91"/>
    <mergeCell ref="B91:D92"/>
    <mergeCell ref="B93:D93"/>
    <mergeCell ref="C2:W2"/>
    <mergeCell ref="C3:W3"/>
    <mergeCell ref="S7:S9"/>
    <mergeCell ref="T7:T9"/>
    <mergeCell ref="U7:U9"/>
    <mergeCell ref="P8:Q8"/>
    <mergeCell ref="I8:I9"/>
    <mergeCell ref="J8:J9"/>
    <mergeCell ref="N8:O8"/>
    <mergeCell ref="M7:M9"/>
    <mergeCell ref="N7:Q7"/>
    <mergeCell ref="A6:A9"/>
    <mergeCell ref="B6:B9"/>
    <mergeCell ref="C6:L6"/>
    <mergeCell ref="M6:W6"/>
    <mergeCell ref="C7:C9"/>
    <mergeCell ref="D7:J7"/>
    <mergeCell ref="K7:K9"/>
    <mergeCell ref="L7:L9"/>
    <mergeCell ref="W7:W9"/>
    <mergeCell ref="D8:D9"/>
    <mergeCell ref="E8:E9"/>
    <mergeCell ref="F8:F9"/>
    <mergeCell ref="G8:G9"/>
    <mergeCell ref="H8:H9"/>
    <mergeCell ref="V7:V9"/>
    <mergeCell ref="R7:R9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591" customWidth="1"/>
    <col min="2" max="2" width="25.140625" style="591" customWidth="1"/>
    <col min="3" max="3" width="7.140625" style="591" customWidth="1"/>
    <col min="4" max="4" width="10.7109375" style="591" customWidth="1"/>
    <col min="5" max="5" width="9.7109375" style="591" customWidth="1"/>
    <col min="6" max="6" width="8.28515625" style="591" customWidth="1"/>
    <col min="7" max="7" width="8.42578125" style="591" customWidth="1"/>
    <col min="8" max="9" width="9.42578125" style="591" customWidth="1"/>
    <col min="10" max="10" width="11.7109375" style="591" customWidth="1"/>
    <col min="11" max="16384" width="9.140625" style="591"/>
  </cols>
  <sheetData>
    <row r="1" spans="1:16" s="588" customFormat="1" ht="12" x14ac:dyDescent="0.2">
      <c r="A1" s="587" t="s">
        <v>1089</v>
      </c>
      <c r="B1" s="587"/>
      <c r="C1" s="587"/>
      <c r="D1" s="587"/>
      <c r="E1" s="587"/>
      <c r="I1" s="690" t="s">
        <v>1090</v>
      </c>
      <c r="J1" s="690"/>
    </row>
    <row r="2" spans="1:16" s="590" customFormat="1" x14ac:dyDescent="0.2">
      <c r="A2" s="589" t="s">
        <v>1091</v>
      </c>
    </row>
    <row r="3" spans="1:16" x14ac:dyDescent="0.2">
      <c r="A3" s="691" t="s">
        <v>1092</v>
      </c>
      <c r="B3" s="691"/>
      <c r="C3" s="691"/>
      <c r="D3" s="691"/>
      <c r="E3" s="691"/>
      <c r="F3" s="691"/>
      <c r="G3" s="691"/>
      <c r="H3" s="691"/>
      <c r="I3" s="691"/>
      <c r="J3" s="691"/>
    </row>
    <row r="4" spans="1:16" ht="15" customHeight="1" x14ac:dyDescent="0.2">
      <c r="A4" s="692" t="s">
        <v>1112</v>
      </c>
      <c r="B4" s="692"/>
      <c r="C4" s="692"/>
      <c r="D4" s="692"/>
      <c r="E4" s="692"/>
      <c r="F4" s="692"/>
      <c r="G4" s="692"/>
      <c r="H4" s="692"/>
      <c r="I4" s="692"/>
      <c r="J4" s="692"/>
      <c r="K4" s="592"/>
      <c r="L4" s="592"/>
      <c r="M4" s="592"/>
      <c r="N4" s="593"/>
      <c r="O4" s="593"/>
      <c r="P4" s="593"/>
    </row>
    <row r="5" spans="1:16" ht="15" customHeight="1" thickBot="1" x14ac:dyDescent="0.25">
      <c r="A5" s="692" t="s">
        <v>1113</v>
      </c>
      <c r="B5" s="692"/>
      <c r="C5" s="692"/>
      <c r="D5" s="692"/>
      <c r="E5" s="692"/>
      <c r="F5" s="692"/>
      <c r="G5" s="692"/>
      <c r="H5" s="692"/>
      <c r="I5" s="692"/>
      <c r="J5" s="692"/>
      <c r="K5" s="592"/>
      <c r="L5" s="592"/>
      <c r="M5" s="592"/>
    </row>
    <row r="6" spans="1:16" ht="20.25" customHeight="1" x14ac:dyDescent="0.2">
      <c r="A6" s="693" t="s">
        <v>1093</v>
      </c>
      <c r="B6" s="693" t="s">
        <v>1094</v>
      </c>
      <c r="C6" s="693" t="s">
        <v>1095</v>
      </c>
      <c r="D6" s="693" t="s">
        <v>1096</v>
      </c>
      <c r="E6" s="693" t="s">
        <v>1097</v>
      </c>
      <c r="F6" s="693" t="s">
        <v>1098</v>
      </c>
      <c r="G6" s="696" t="s">
        <v>1099</v>
      </c>
      <c r="H6" s="693" t="s">
        <v>42</v>
      </c>
      <c r="I6" s="693" t="s">
        <v>1100</v>
      </c>
      <c r="J6" s="693" t="s">
        <v>119</v>
      </c>
    </row>
    <row r="7" spans="1:16" ht="68.25" customHeight="1" thickBot="1" x14ac:dyDescent="0.25">
      <c r="A7" s="694"/>
      <c r="B7" s="694"/>
      <c r="C7" s="694"/>
      <c r="D7" s="694"/>
      <c r="E7" s="694"/>
      <c r="F7" s="694"/>
      <c r="G7" s="697"/>
      <c r="H7" s="694"/>
      <c r="I7" s="694"/>
      <c r="J7" s="694"/>
    </row>
    <row r="8" spans="1:16" x14ac:dyDescent="0.2">
      <c r="A8" s="594"/>
      <c r="B8" s="595"/>
      <c r="C8" s="596"/>
      <c r="D8" s="596"/>
      <c r="E8" s="596"/>
      <c r="F8" s="597"/>
      <c r="G8" s="596"/>
      <c r="H8" s="597"/>
      <c r="I8" s="596"/>
      <c r="J8" s="598"/>
    </row>
    <row r="9" spans="1:16" s="588" customFormat="1" x14ac:dyDescent="0.2">
      <c r="A9" s="594"/>
      <c r="B9" s="595"/>
      <c r="C9" s="596"/>
      <c r="D9" s="596"/>
      <c r="E9" s="596"/>
      <c r="F9" s="597"/>
      <c r="G9" s="596"/>
      <c r="H9" s="597"/>
      <c r="I9" s="596"/>
      <c r="J9" s="598"/>
    </row>
    <row r="10" spans="1:16" s="588" customFormat="1" ht="26.25" customHeight="1" x14ac:dyDescent="0.2">
      <c r="A10" s="599"/>
      <c r="B10" s="600"/>
      <c r="C10" s="596"/>
      <c r="D10" s="596"/>
      <c r="E10" s="596"/>
      <c r="F10" s="597"/>
      <c r="G10" s="601"/>
      <c r="H10" s="597"/>
      <c r="I10" s="596"/>
      <c r="J10" s="598"/>
    </row>
    <row r="11" spans="1:16" s="588" customFormat="1" ht="26.25" customHeight="1" thickBot="1" x14ac:dyDescent="0.25">
      <c r="A11" s="602"/>
      <c r="B11" s="603"/>
      <c r="C11" s="604"/>
      <c r="D11" s="604"/>
      <c r="E11" s="604"/>
      <c r="F11" s="605"/>
      <c r="G11" s="606"/>
      <c r="H11" s="605"/>
      <c r="I11" s="604"/>
      <c r="J11" s="607"/>
    </row>
    <row r="12" spans="1:16" ht="13.5" thickBot="1" x14ac:dyDescent="0.25">
      <c r="A12" s="698" t="s">
        <v>1101</v>
      </c>
      <c r="B12" s="699"/>
      <c r="C12" s="699"/>
      <c r="D12" s="699"/>
      <c r="E12" s="699"/>
      <c r="F12" s="699"/>
      <c r="G12" s="699"/>
      <c r="H12" s="699"/>
      <c r="I12" s="700"/>
      <c r="J12" s="608">
        <f>SUM(J8:J11)</f>
        <v>0</v>
      </c>
    </row>
    <row r="15" spans="1:16" ht="12.75" customHeight="1" x14ac:dyDescent="0.2">
      <c r="A15" s="609" t="s">
        <v>224</v>
      </c>
      <c r="B15" s="318"/>
      <c r="C15" s="701" t="s">
        <v>1102</v>
      </c>
      <c r="D15" s="701"/>
      <c r="E15" s="318"/>
      <c r="F15" s="701" t="s">
        <v>1103</v>
      </c>
      <c r="G15" s="701"/>
      <c r="H15" s="701"/>
    </row>
    <row r="16" spans="1:16" x14ac:dyDescent="0.2">
      <c r="A16" s="318"/>
      <c r="B16" s="318"/>
      <c r="C16" s="318"/>
      <c r="D16" s="318"/>
      <c r="E16" s="318"/>
      <c r="F16" s="695" t="s">
        <v>1104</v>
      </c>
      <c r="G16" s="695"/>
      <c r="H16" s="695"/>
    </row>
    <row r="17" spans="7:7" x14ac:dyDescent="0.2">
      <c r="G17" s="610"/>
    </row>
    <row r="18" spans="7:7" x14ac:dyDescent="0.2">
      <c r="G18" s="610"/>
    </row>
    <row r="19" spans="7:7" x14ac:dyDescent="0.2">
      <c r="G19" s="610"/>
    </row>
    <row r="20" spans="7:7" x14ac:dyDescent="0.2">
      <c r="G20" s="610"/>
    </row>
    <row r="21" spans="7:7" x14ac:dyDescent="0.2">
      <c r="G21" s="610"/>
    </row>
    <row r="22" spans="7:7" x14ac:dyDescent="0.2">
      <c r="G22" s="610"/>
    </row>
    <row r="23" spans="7:7" x14ac:dyDescent="0.2">
      <c r="G23" s="610"/>
    </row>
    <row r="24" spans="7:7" x14ac:dyDescent="0.2">
      <c r="G24" s="611"/>
    </row>
  </sheetData>
  <mergeCells count="18">
    <mergeCell ref="F16:H16"/>
    <mergeCell ref="G6:G7"/>
    <mergeCell ref="H6:H7"/>
    <mergeCell ref="I6:I7"/>
    <mergeCell ref="J6:J7"/>
    <mergeCell ref="A12:I12"/>
    <mergeCell ref="C15:D15"/>
    <mergeCell ref="F15:H15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zoomScale="90" zoomScaleNormal="90" workbookViewId="0">
      <selection activeCell="L13" sqref="L13"/>
    </sheetView>
  </sheetViews>
  <sheetFormatPr defaultRowHeight="12.75" x14ac:dyDescent="0.2"/>
  <cols>
    <col min="1" max="1" width="3.5703125" style="239" customWidth="1"/>
    <col min="2" max="2" width="27.5703125" style="239" customWidth="1"/>
    <col min="3" max="3" width="6.42578125" style="240" customWidth="1"/>
    <col min="4" max="4" width="9.28515625" style="240" customWidth="1"/>
    <col min="5" max="5" width="10.5703125" style="239" customWidth="1"/>
    <col min="6" max="6" width="10.85546875" style="239" customWidth="1"/>
    <col min="7" max="7" width="11" style="239" customWidth="1"/>
    <col min="8" max="8" width="8.7109375" style="239" customWidth="1"/>
    <col min="9" max="9" width="11.85546875" style="239" customWidth="1"/>
    <col min="10" max="10" width="10.140625" style="239" customWidth="1"/>
    <col min="11" max="11" width="9.140625" style="239" customWidth="1"/>
    <col min="12" max="12" width="14" style="239" customWidth="1"/>
    <col min="13" max="13" width="9.5703125" style="239" customWidth="1"/>
    <col min="14" max="14" width="15" style="239" customWidth="1"/>
    <col min="15" max="15" width="9.140625" style="242"/>
    <col min="16" max="16" width="13.42578125" style="242" customWidth="1"/>
    <col min="17" max="17" width="10.85546875" style="242" customWidth="1"/>
    <col min="18" max="263" width="9.140625" style="242"/>
    <col min="264" max="264" width="17.140625" style="242" customWidth="1"/>
    <col min="265" max="265" width="35.140625" style="242" customWidth="1"/>
    <col min="266" max="266" width="12.85546875" style="242" customWidth="1"/>
    <col min="267" max="268" width="18.140625" style="242" customWidth="1"/>
    <col min="269" max="269" width="19.140625" style="242" customWidth="1"/>
    <col min="270" max="270" width="21.85546875" style="242" customWidth="1"/>
    <col min="271" max="519" width="9.140625" style="242"/>
    <col min="520" max="520" width="17.140625" style="242" customWidth="1"/>
    <col min="521" max="521" width="35.140625" style="242" customWidth="1"/>
    <col min="522" max="522" width="12.85546875" style="242" customWidth="1"/>
    <col min="523" max="524" width="18.140625" style="242" customWidth="1"/>
    <col min="525" max="525" width="19.140625" style="242" customWidth="1"/>
    <col min="526" max="526" width="21.85546875" style="242" customWidth="1"/>
    <col min="527" max="775" width="9.140625" style="242"/>
    <col min="776" max="776" width="17.140625" style="242" customWidth="1"/>
    <col min="777" max="777" width="35.140625" style="242" customWidth="1"/>
    <col min="778" max="778" width="12.85546875" style="242" customWidth="1"/>
    <col min="779" max="780" width="18.140625" style="242" customWidth="1"/>
    <col min="781" max="781" width="19.140625" style="242" customWidth="1"/>
    <col min="782" max="782" width="21.85546875" style="242" customWidth="1"/>
    <col min="783" max="1031" width="9.140625" style="242"/>
    <col min="1032" max="1032" width="17.140625" style="242" customWidth="1"/>
    <col min="1033" max="1033" width="35.140625" style="242" customWidth="1"/>
    <col min="1034" max="1034" width="12.85546875" style="242" customWidth="1"/>
    <col min="1035" max="1036" width="18.140625" style="242" customWidth="1"/>
    <col min="1037" max="1037" width="19.140625" style="242" customWidth="1"/>
    <col min="1038" max="1038" width="21.85546875" style="242" customWidth="1"/>
    <col min="1039" max="1287" width="9.140625" style="242"/>
    <col min="1288" max="1288" width="17.140625" style="242" customWidth="1"/>
    <col min="1289" max="1289" width="35.140625" style="242" customWidth="1"/>
    <col min="1290" max="1290" width="12.85546875" style="242" customWidth="1"/>
    <col min="1291" max="1292" width="18.140625" style="242" customWidth="1"/>
    <col min="1293" max="1293" width="19.140625" style="242" customWidth="1"/>
    <col min="1294" max="1294" width="21.85546875" style="242" customWidth="1"/>
    <col min="1295" max="1543" width="9.140625" style="242"/>
    <col min="1544" max="1544" width="17.140625" style="242" customWidth="1"/>
    <col min="1545" max="1545" width="35.140625" style="242" customWidth="1"/>
    <col min="1546" max="1546" width="12.85546875" style="242" customWidth="1"/>
    <col min="1547" max="1548" width="18.140625" style="242" customWidth="1"/>
    <col min="1549" max="1549" width="19.140625" style="242" customWidth="1"/>
    <col min="1550" max="1550" width="21.85546875" style="242" customWidth="1"/>
    <col min="1551" max="1799" width="9.140625" style="242"/>
    <col min="1800" max="1800" width="17.140625" style="242" customWidth="1"/>
    <col min="1801" max="1801" width="35.140625" style="242" customWidth="1"/>
    <col min="1802" max="1802" width="12.85546875" style="242" customWidth="1"/>
    <col min="1803" max="1804" width="18.140625" style="242" customWidth="1"/>
    <col min="1805" max="1805" width="19.140625" style="242" customWidth="1"/>
    <col min="1806" max="1806" width="21.85546875" style="242" customWidth="1"/>
    <col min="1807" max="2055" width="9.140625" style="242"/>
    <col min="2056" max="2056" width="17.140625" style="242" customWidth="1"/>
    <col min="2057" max="2057" width="35.140625" style="242" customWidth="1"/>
    <col min="2058" max="2058" width="12.85546875" style="242" customWidth="1"/>
    <col min="2059" max="2060" width="18.140625" style="242" customWidth="1"/>
    <col min="2061" max="2061" width="19.140625" style="242" customWidth="1"/>
    <col min="2062" max="2062" width="21.85546875" style="242" customWidth="1"/>
    <col min="2063" max="2311" width="9.140625" style="242"/>
    <col min="2312" max="2312" width="17.140625" style="242" customWidth="1"/>
    <col min="2313" max="2313" width="35.140625" style="242" customWidth="1"/>
    <col min="2314" max="2314" width="12.85546875" style="242" customWidth="1"/>
    <col min="2315" max="2316" width="18.140625" style="242" customWidth="1"/>
    <col min="2317" max="2317" width="19.140625" style="242" customWidth="1"/>
    <col min="2318" max="2318" width="21.85546875" style="242" customWidth="1"/>
    <col min="2319" max="2567" width="9.140625" style="242"/>
    <col min="2568" max="2568" width="17.140625" style="242" customWidth="1"/>
    <col min="2569" max="2569" width="35.140625" style="242" customWidth="1"/>
    <col min="2570" max="2570" width="12.85546875" style="242" customWidth="1"/>
    <col min="2571" max="2572" width="18.140625" style="242" customWidth="1"/>
    <col min="2573" max="2573" width="19.140625" style="242" customWidth="1"/>
    <col min="2574" max="2574" width="21.85546875" style="242" customWidth="1"/>
    <col min="2575" max="2823" width="9.140625" style="242"/>
    <col min="2824" max="2824" width="17.140625" style="242" customWidth="1"/>
    <col min="2825" max="2825" width="35.140625" style="242" customWidth="1"/>
    <col min="2826" max="2826" width="12.85546875" style="242" customWidth="1"/>
    <col min="2827" max="2828" width="18.140625" style="242" customWidth="1"/>
    <col min="2829" max="2829" width="19.140625" style="242" customWidth="1"/>
    <col min="2830" max="2830" width="21.85546875" style="242" customWidth="1"/>
    <col min="2831" max="3079" width="9.140625" style="242"/>
    <col min="3080" max="3080" width="17.140625" style="242" customWidth="1"/>
    <col min="3081" max="3081" width="35.140625" style="242" customWidth="1"/>
    <col min="3082" max="3082" width="12.85546875" style="242" customWidth="1"/>
    <col min="3083" max="3084" width="18.140625" style="242" customWidth="1"/>
    <col min="3085" max="3085" width="19.140625" style="242" customWidth="1"/>
    <col min="3086" max="3086" width="21.85546875" style="242" customWidth="1"/>
    <col min="3087" max="3335" width="9.140625" style="242"/>
    <col min="3336" max="3336" width="17.140625" style="242" customWidth="1"/>
    <col min="3337" max="3337" width="35.140625" style="242" customWidth="1"/>
    <col min="3338" max="3338" width="12.85546875" style="242" customWidth="1"/>
    <col min="3339" max="3340" width="18.140625" style="242" customWidth="1"/>
    <col min="3341" max="3341" width="19.140625" style="242" customWidth="1"/>
    <col min="3342" max="3342" width="21.85546875" style="242" customWidth="1"/>
    <col min="3343" max="3591" width="9.140625" style="242"/>
    <col min="3592" max="3592" width="17.140625" style="242" customWidth="1"/>
    <col min="3593" max="3593" width="35.140625" style="242" customWidth="1"/>
    <col min="3594" max="3594" width="12.85546875" style="242" customWidth="1"/>
    <col min="3595" max="3596" width="18.140625" style="242" customWidth="1"/>
    <col min="3597" max="3597" width="19.140625" style="242" customWidth="1"/>
    <col min="3598" max="3598" width="21.85546875" style="242" customWidth="1"/>
    <col min="3599" max="3847" width="9.140625" style="242"/>
    <col min="3848" max="3848" width="17.140625" style="242" customWidth="1"/>
    <col min="3849" max="3849" width="35.140625" style="242" customWidth="1"/>
    <col min="3850" max="3850" width="12.85546875" style="242" customWidth="1"/>
    <col min="3851" max="3852" width="18.140625" style="242" customWidth="1"/>
    <col min="3853" max="3853" width="19.140625" style="242" customWidth="1"/>
    <col min="3854" max="3854" width="21.85546875" style="242" customWidth="1"/>
    <col min="3855" max="4103" width="9.140625" style="242"/>
    <col min="4104" max="4104" width="17.140625" style="242" customWidth="1"/>
    <col min="4105" max="4105" width="35.140625" style="242" customWidth="1"/>
    <col min="4106" max="4106" width="12.85546875" style="242" customWidth="1"/>
    <col min="4107" max="4108" width="18.140625" style="242" customWidth="1"/>
    <col min="4109" max="4109" width="19.140625" style="242" customWidth="1"/>
    <col min="4110" max="4110" width="21.85546875" style="242" customWidth="1"/>
    <col min="4111" max="4359" width="9.140625" style="242"/>
    <col min="4360" max="4360" width="17.140625" style="242" customWidth="1"/>
    <col min="4361" max="4361" width="35.140625" style="242" customWidth="1"/>
    <col min="4362" max="4362" width="12.85546875" style="242" customWidth="1"/>
    <col min="4363" max="4364" width="18.140625" style="242" customWidth="1"/>
    <col min="4365" max="4365" width="19.140625" style="242" customWidth="1"/>
    <col min="4366" max="4366" width="21.85546875" style="242" customWidth="1"/>
    <col min="4367" max="4615" width="9.140625" style="242"/>
    <col min="4616" max="4616" width="17.140625" style="242" customWidth="1"/>
    <col min="4617" max="4617" width="35.140625" style="242" customWidth="1"/>
    <col min="4618" max="4618" width="12.85546875" style="242" customWidth="1"/>
    <col min="4619" max="4620" width="18.140625" style="242" customWidth="1"/>
    <col min="4621" max="4621" width="19.140625" style="242" customWidth="1"/>
    <col min="4622" max="4622" width="21.85546875" style="242" customWidth="1"/>
    <col min="4623" max="4871" width="9.140625" style="242"/>
    <col min="4872" max="4872" width="17.140625" style="242" customWidth="1"/>
    <col min="4873" max="4873" width="35.140625" style="242" customWidth="1"/>
    <col min="4874" max="4874" width="12.85546875" style="242" customWidth="1"/>
    <col min="4875" max="4876" width="18.140625" style="242" customWidth="1"/>
    <col min="4877" max="4877" width="19.140625" style="242" customWidth="1"/>
    <col min="4878" max="4878" width="21.85546875" style="242" customWidth="1"/>
    <col min="4879" max="5127" width="9.140625" style="242"/>
    <col min="5128" max="5128" width="17.140625" style="242" customWidth="1"/>
    <col min="5129" max="5129" width="35.140625" style="242" customWidth="1"/>
    <col min="5130" max="5130" width="12.85546875" style="242" customWidth="1"/>
    <col min="5131" max="5132" width="18.140625" style="242" customWidth="1"/>
    <col min="5133" max="5133" width="19.140625" style="242" customWidth="1"/>
    <col min="5134" max="5134" width="21.85546875" style="242" customWidth="1"/>
    <col min="5135" max="5383" width="9.140625" style="242"/>
    <col min="5384" max="5384" width="17.140625" style="242" customWidth="1"/>
    <col min="5385" max="5385" width="35.140625" style="242" customWidth="1"/>
    <col min="5386" max="5386" width="12.85546875" style="242" customWidth="1"/>
    <col min="5387" max="5388" width="18.140625" style="242" customWidth="1"/>
    <col min="5389" max="5389" width="19.140625" style="242" customWidth="1"/>
    <col min="5390" max="5390" width="21.85546875" style="242" customWidth="1"/>
    <col min="5391" max="5639" width="9.140625" style="242"/>
    <col min="5640" max="5640" width="17.140625" style="242" customWidth="1"/>
    <col min="5641" max="5641" width="35.140625" style="242" customWidth="1"/>
    <col min="5642" max="5642" width="12.85546875" style="242" customWidth="1"/>
    <col min="5643" max="5644" width="18.140625" style="242" customWidth="1"/>
    <col min="5645" max="5645" width="19.140625" style="242" customWidth="1"/>
    <col min="5646" max="5646" width="21.85546875" style="242" customWidth="1"/>
    <col min="5647" max="5895" width="9.140625" style="242"/>
    <col min="5896" max="5896" width="17.140625" style="242" customWidth="1"/>
    <col min="5897" max="5897" width="35.140625" style="242" customWidth="1"/>
    <col min="5898" max="5898" width="12.85546875" style="242" customWidth="1"/>
    <col min="5899" max="5900" width="18.140625" style="242" customWidth="1"/>
    <col min="5901" max="5901" width="19.140625" style="242" customWidth="1"/>
    <col min="5902" max="5902" width="21.85546875" style="242" customWidth="1"/>
    <col min="5903" max="6151" width="9.140625" style="242"/>
    <col min="6152" max="6152" width="17.140625" style="242" customWidth="1"/>
    <col min="6153" max="6153" width="35.140625" style="242" customWidth="1"/>
    <col min="6154" max="6154" width="12.85546875" style="242" customWidth="1"/>
    <col min="6155" max="6156" width="18.140625" style="242" customWidth="1"/>
    <col min="6157" max="6157" width="19.140625" style="242" customWidth="1"/>
    <col min="6158" max="6158" width="21.85546875" style="242" customWidth="1"/>
    <col min="6159" max="6407" width="9.140625" style="242"/>
    <col min="6408" max="6408" width="17.140625" style="242" customWidth="1"/>
    <col min="6409" max="6409" width="35.140625" style="242" customWidth="1"/>
    <col min="6410" max="6410" width="12.85546875" style="242" customWidth="1"/>
    <col min="6411" max="6412" width="18.140625" style="242" customWidth="1"/>
    <col min="6413" max="6413" width="19.140625" style="242" customWidth="1"/>
    <col min="6414" max="6414" width="21.85546875" style="242" customWidth="1"/>
    <col min="6415" max="6663" width="9.140625" style="242"/>
    <col min="6664" max="6664" width="17.140625" style="242" customWidth="1"/>
    <col min="6665" max="6665" width="35.140625" style="242" customWidth="1"/>
    <col min="6666" max="6666" width="12.85546875" style="242" customWidth="1"/>
    <col min="6667" max="6668" width="18.140625" style="242" customWidth="1"/>
    <col min="6669" max="6669" width="19.140625" style="242" customWidth="1"/>
    <col min="6670" max="6670" width="21.85546875" style="242" customWidth="1"/>
    <col min="6671" max="6919" width="9.140625" style="242"/>
    <col min="6920" max="6920" width="17.140625" style="242" customWidth="1"/>
    <col min="6921" max="6921" width="35.140625" style="242" customWidth="1"/>
    <col min="6922" max="6922" width="12.85546875" style="242" customWidth="1"/>
    <col min="6923" max="6924" width="18.140625" style="242" customWidth="1"/>
    <col min="6925" max="6925" width="19.140625" style="242" customWidth="1"/>
    <col min="6926" max="6926" width="21.85546875" style="242" customWidth="1"/>
    <col min="6927" max="7175" width="9.140625" style="242"/>
    <col min="7176" max="7176" width="17.140625" style="242" customWidth="1"/>
    <col min="7177" max="7177" width="35.140625" style="242" customWidth="1"/>
    <col min="7178" max="7178" width="12.85546875" style="242" customWidth="1"/>
    <col min="7179" max="7180" width="18.140625" style="242" customWidth="1"/>
    <col min="7181" max="7181" width="19.140625" style="242" customWidth="1"/>
    <col min="7182" max="7182" width="21.85546875" style="242" customWidth="1"/>
    <col min="7183" max="7431" width="9.140625" style="242"/>
    <col min="7432" max="7432" width="17.140625" style="242" customWidth="1"/>
    <col min="7433" max="7433" width="35.140625" style="242" customWidth="1"/>
    <col min="7434" max="7434" width="12.85546875" style="242" customWidth="1"/>
    <col min="7435" max="7436" width="18.140625" style="242" customWidth="1"/>
    <col min="7437" max="7437" width="19.140625" style="242" customWidth="1"/>
    <col min="7438" max="7438" width="21.85546875" style="242" customWidth="1"/>
    <col min="7439" max="7687" width="9.140625" style="242"/>
    <col min="7688" max="7688" width="17.140625" style="242" customWidth="1"/>
    <col min="7689" max="7689" width="35.140625" style="242" customWidth="1"/>
    <col min="7690" max="7690" width="12.85546875" style="242" customWidth="1"/>
    <col min="7691" max="7692" width="18.140625" style="242" customWidth="1"/>
    <col min="7693" max="7693" width="19.140625" style="242" customWidth="1"/>
    <col min="7694" max="7694" width="21.85546875" style="242" customWidth="1"/>
    <col min="7695" max="7943" width="9.140625" style="242"/>
    <col min="7944" max="7944" width="17.140625" style="242" customWidth="1"/>
    <col min="7945" max="7945" width="35.140625" style="242" customWidth="1"/>
    <col min="7946" max="7946" width="12.85546875" style="242" customWidth="1"/>
    <col min="7947" max="7948" width="18.140625" style="242" customWidth="1"/>
    <col min="7949" max="7949" width="19.140625" style="242" customWidth="1"/>
    <col min="7950" max="7950" width="21.85546875" style="242" customWidth="1"/>
    <col min="7951" max="8199" width="9.140625" style="242"/>
    <col min="8200" max="8200" width="17.140625" style="242" customWidth="1"/>
    <col min="8201" max="8201" width="35.140625" style="242" customWidth="1"/>
    <col min="8202" max="8202" width="12.85546875" style="242" customWidth="1"/>
    <col min="8203" max="8204" width="18.140625" style="242" customWidth="1"/>
    <col min="8205" max="8205" width="19.140625" style="242" customWidth="1"/>
    <col min="8206" max="8206" width="21.85546875" style="242" customWidth="1"/>
    <col min="8207" max="8455" width="9.140625" style="242"/>
    <col min="8456" max="8456" width="17.140625" style="242" customWidth="1"/>
    <col min="8457" max="8457" width="35.140625" style="242" customWidth="1"/>
    <col min="8458" max="8458" width="12.85546875" style="242" customWidth="1"/>
    <col min="8459" max="8460" width="18.140625" style="242" customWidth="1"/>
    <col min="8461" max="8461" width="19.140625" style="242" customWidth="1"/>
    <col min="8462" max="8462" width="21.85546875" style="242" customWidth="1"/>
    <col min="8463" max="8711" width="9.140625" style="242"/>
    <col min="8712" max="8712" width="17.140625" style="242" customWidth="1"/>
    <col min="8713" max="8713" width="35.140625" style="242" customWidth="1"/>
    <col min="8714" max="8714" width="12.85546875" style="242" customWidth="1"/>
    <col min="8715" max="8716" width="18.140625" style="242" customWidth="1"/>
    <col min="8717" max="8717" width="19.140625" style="242" customWidth="1"/>
    <col min="8718" max="8718" width="21.85546875" style="242" customWidth="1"/>
    <col min="8719" max="8967" width="9.140625" style="242"/>
    <col min="8968" max="8968" width="17.140625" style="242" customWidth="1"/>
    <col min="8969" max="8969" width="35.140625" style="242" customWidth="1"/>
    <col min="8970" max="8970" width="12.85546875" style="242" customWidth="1"/>
    <col min="8971" max="8972" width="18.140625" style="242" customWidth="1"/>
    <col min="8973" max="8973" width="19.140625" style="242" customWidth="1"/>
    <col min="8974" max="8974" width="21.85546875" style="242" customWidth="1"/>
    <col min="8975" max="9223" width="9.140625" style="242"/>
    <col min="9224" max="9224" width="17.140625" style="242" customWidth="1"/>
    <col min="9225" max="9225" width="35.140625" style="242" customWidth="1"/>
    <col min="9226" max="9226" width="12.85546875" style="242" customWidth="1"/>
    <col min="9227" max="9228" width="18.140625" style="242" customWidth="1"/>
    <col min="9229" max="9229" width="19.140625" style="242" customWidth="1"/>
    <col min="9230" max="9230" width="21.85546875" style="242" customWidth="1"/>
    <col min="9231" max="9479" width="9.140625" style="242"/>
    <col min="9480" max="9480" width="17.140625" style="242" customWidth="1"/>
    <col min="9481" max="9481" width="35.140625" style="242" customWidth="1"/>
    <col min="9482" max="9482" width="12.85546875" style="242" customWidth="1"/>
    <col min="9483" max="9484" width="18.140625" style="242" customWidth="1"/>
    <col min="9485" max="9485" width="19.140625" style="242" customWidth="1"/>
    <col min="9486" max="9486" width="21.85546875" style="242" customWidth="1"/>
    <col min="9487" max="9735" width="9.140625" style="242"/>
    <col min="9736" max="9736" width="17.140625" style="242" customWidth="1"/>
    <col min="9737" max="9737" width="35.140625" style="242" customWidth="1"/>
    <col min="9738" max="9738" width="12.85546875" style="242" customWidth="1"/>
    <col min="9739" max="9740" width="18.140625" style="242" customWidth="1"/>
    <col min="9741" max="9741" width="19.140625" style="242" customWidth="1"/>
    <col min="9742" max="9742" width="21.85546875" style="242" customWidth="1"/>
    <col min="9743" max="9991" width="9.140625" style="242"/>
    <col min="9992" max="9992" width="17.140625" style="242" customWidth="1"/>
    <col min="9993" max="9993" width="35.140625" style="242" customWidth="1"/>
    <col min="9994" max="9994" width="12.85546875" style="242" customWidth="1"/>
    <col min="9995" max="9996" width="18.140625" style="242" customWidth="1"/>
    <col min="9997" max="9997" width="19.140625" style="242" customWidth="1"/>
    <col min="9998" max="9998" width="21.85546875" style="242" customWidth="1"/>
    <col min="9999" max="10247" width="9.140625" style="242"/>
    <col min="10248" max="10248" width="17.140625" style="242" customWidth="1"/>
    <col min="10249" max="10249" width="35.140625" style="242" customWidth="1"/>
    <col min="10250" max="10250" width="12.85546875" style="242" customWidth="1"/>
    <col min="10251" max="10252" width="18.140625" style="242" customWidth="1"/>
    <col min="10253" max="10253" width="19.140625" style="242" customWidth="1"/>
    <col min="10254" max="10254" width="21.85546875" style="242" customWidth="1"/>
    <col min="10255" max="10503" width="9.140625" style="242"/>
    <col min="10504" max="10504" width="17.140625" style="242" customWidth="1"/>
    <col min="10505" max="10505" width="35.140625" style="242" customWidth="1"/>
    <col min="10506" max="10506" width="12.85546875" style="242" customWidth="1"/>
    <col min="10507" max="10508" width="18.140625" style="242" customWidth="1"/>
    <col min="10509" max="10509" width="19.140625" style="242" customWidth="1"/>
    <col min="10510" max="10510" width="21.85546875" style="242" customWidth="1"/>
    <col min="10511" max="10759" width="9.140625" style="242"/>
    <col min="10760" max="10760" width="17.140625" style="242" customWidth="1"/>
    <col min="10761" max="10761" width="35.140625" style="242" customWidth="1"/>
    <col min="10762" max="10762" width="12.85546875" style="242" customWidth="1"/>
    <col min="10763" max="10764" width="18.140625" style="242" customWidth="1"/>
    <col min="10765" max="10765" width="19.140625" style="242" customWidth="1"/>
    <col min="10766" max="10766" width="21.85546875" style="242" customWidth="1"/>
    <col min="10767" max="11015" width="9.140625" style="242"/>
    <col min="11016" max="11016" width="17.140625" style="242" customWidth="1"/>
    <col min="11017" max="11017" width="35.140625" style="242" customWidth="1"/>
    <col min="11018" max="11018" width="12.85546875" style="242" customWidth="1"/>
    <col min="11019" max="11020" width="18.140625" style="242" customWidth="1"/>
    <col min="11021" max="11021" width="19.140625" style="242" customWidth="1"/>
    <col min="11022" max="11022" width="21.85546875" style="242" customWidth="1"/>
    <col min="11023" max="11271" width="9.140625" style="242"/>
    <col min="11272" max="11272" width="17.140625" style="242" customWidth="1"/>
    <col min="11273" max="11273" width="35.140625" style="242" customWidth="1"/>
    <col min="11274" max="11274" width="12.85546875" style="242" customWidth="1"/>
    <col min="11275" max="11276" width="18.140625" style="242" customWidth="1"/>
    <col min="11277" max="11277" width="19.140625" style="242" customWidth="1"/>
    <col min="11278" max="11278" width="21.85546875" style="242" customWidth="1"/>
    <col min="11279" max="11527" width="9.140625" style="242"/>
    <col min="11528" max="11528" width="17.140625" style="242" customWidth="1"/>
    <col min="11529" max="11529" width="35.140625" style="242" customWidth="1"/>
    <col min="11530" max="11530" width="12.85546875" style="242" customWidth="1"/>
    <col min="11531" max="11532" width="18.140625" style="242" customWidth="1"/>
    <col min="11533" max="11533" width="19.140625" style="242" customWidth="1"/>
    <col min="11534" max="11534" width="21.85546875" style="242" customWidth="1"/>
    <col min="11535" max="11783" width="9.140625" style="242"/>
    <col min="11784" max="11784" width="17.140625" style="242" customWidth="1"/>
    <col min="11785" max="11785" width="35.140625" style="242" customWidth="1"/>
    <col min="11786" max="11786" width="12.85546875" style="242" customWidth="1"/>
    <col min="11787" max="11788" width="18.140625" style="242" customWidth="1"/>
    <col min="11789" max="11789" width="19.140625" style="242" customWidth="1"/>
    <col min="11790" max="11790" width="21.85546875" style="242" customWidth="1"/>
    <col min="11791" max="12039" width="9.140625" style="242"/>
    <col min="12040" max="12040" width="17.140625" style="242" customWidth="1"/>
    <col min="12041" max="12041" width="35.140625" style="242" customWidth="1"/>
    <col min="12042" max="12042" width="12.85546875" style="242" customWidth="1"/>
    <col min="12043" max="12044" width="18.140625" style="242" customWidth="1"/>
    <col min="12045" max="12045" width="19.140625" style="242" customWidth="1"/>
    <col min="12046" max="12046" width="21.85546875" style="242" customWidth="1"/>
    <col min="12047" max="12295" width="9.140625" style="242"/>
    <col min="12296" max="12296" width="17.140625" style="242" customWidth="1"/>
    <col min="12297" max="12297" width="35.140625" style="242" customWidth="1"/>
    <col min="12298" max="12298" width="12.85546875" style="242" customWidth="1"/>
    <col min="12299" max="12300" width="18.140625" style="242" customWidth="1"/>
    <col min="12301" max="12301" width="19.140625" style="242" customWidth="1"/>
    <col min="12302" max="12302" width="21.85546875" style="242" customWidth="1"/>
    <col min="12303" max="12551" width="9.140625" style="242"/>
    <col min="12552" max="12552" width="17.140625" style="242" customWidth="1"/>
    <col min="12553" max="12553" width="35.140625" style="242" customWidth="1"/>
    <col min="12554" max="12554" width="12.85546875" style="242" customWidth="1"/>
    <col min="12555" max="12556" width="18.140625" style="242" customWidth="1"/>
    <col min="12557" max="12557" width="19.140625" style="242" customWidth="1"/>
    <col min="12558" max="12558" width="21.85546875" style="242" customWidth="1"/>
    <col min="12559" max="12807" width="9.140625" style="242"/>
    <col min="12808" max="12808" width="17.140625" style="242" customWidth="1"/>
    <col min="12809" max="12809" width="35.140625" style="242" customWidth="1"/>
    <col min="12810" max="12810" width="12.85546875" style="242" customWidth="1"/>
    <col min="12811" max="12812" width="18.140625" style="242" customWidth="1"/>
    <col min="12813" max="12813" width="19.140625" style="242" customWidth="1"/>
    <col min="12814" max="12814" width="21.85546875" style="242" customWidth="1"/>
    <col min="12815" max="13063" width="9.140625" style="242"/>
    <col min="13064" max="13064" width="17.140625" style="242" customWidth="1"/>
    <col min="13065" max="13065" width="35.140625" style="242" customWidth="1"/>
    <col min="13066" max="13066" width="12.85546875" style="242" customWidth="1"/>
    <col min="13067" max="13068" width="18.140625" style="242" customWidth="1"/>
    <col min="13069" max="13069" width="19.140625" style="242" customWidth="1"/>
    <col min="13070" max="13070" width="21.85546875" style="242" customWidth="1"/>
    <col min="13071" max="13319" width="9.140625" style="242"/>
    <col min="13320" max="13320" width="17.140625" style="242" customWidth="1"/>
    <col min="13321" max="13321" width="35.140625" style="242" customWidth="1"/>
    <col min="13322" max="13322" width="12.85546875" style="242" customWidth="1"/>
    <col min="13323" max="13324" width="18.140625" style="242" customWidth="1"/>
    <col min="13325" max="13325" width="19.140625" style="242" customWidth="1"/>
    <col min="13326" max="13326" width="21.85546875" style="242" customWidth="1"/>
    <col min="13327" max="13575" width="9.140625" style="242"/>
    <col min="13576" max="13576" width="17.140625" style="242" customWidth="1"/>
    <col min="13577" max="13577" width="35.140625" style="242" customWidth="1"/>
    <col min="13578" max="13578" width="12.85546875" style="242" customWidth="1"/>
    <col min="13579" max="13580" width="18.140625" style="242" customWidth="1"/>
    <col min="13581" max="13581" width="19.140625" style="242" customWidth="1"/>
    <col min="13582" max="13582" width="21.85546875" style="242" customWidth="1"/>
    <col min="13583" max="13831" width="9.140625" style="242"/>
    <col min="13832" max="13832" width="17.140625" style="242" customWidth="1"/>
    <col min="13833" max="13833" width="35.140625" style="242" customWidth="1"/>
    <col min="13834" max="13834" width="12.85546875" style="242" customWidth="1"/>
    <col min="13835" max="13836" width="18.140625" style="242" customWidth="1"/>
    <col min="13837" max="13837" width="19.140625" style="242" customWidth="1"/>
    <col min="13838" max="13838" width="21.85546875" style="242" customWidth="1"/>
    <col min="13839" max="14087" width="9.140625" style="242"/>
    <col min="14088" max="14088" width="17.140625" style="242" customWidth="1"/>
    <col min="14089" max="14089" width="35.140625" style="242" customWidth="1"/>
    <col min="14090" max="14090" width="12.85546875" style="242" customWidth="1"/>
    <col min="14091" max="14092" width="18.140625" style="242" customWidth="1"/>
    <col min="14093" max="14093" width="19.140625" style="242" customWidth="1"/>
    <col min="14094" max="14094" width="21.85546875" style="242" customWidth="1"/>
    <col min="14095" max="14343" width="9.140625" style="242"/>
    <col min="14344" max="14344" width="17.140625" style="242" customWidth="1"/>
    <col min="14345" max="14345" width="35.140625" style="242" customWidth="1"/>
    <col min="14346" max="14346" width="12.85546875" style="242" customWidth="1"/>
    <col min="14347" max="14348" width="18.140625" style="242" customWidth="1"/>
    <col min="14349" max="14349" width="19.140625" style="242" customWidth="1"/>
    <col min="14350" max="14350" width="21.85546875" style="242" customWidth="1"/>
    <col min="14351" max="14599" width="9.140625" style="242"/>
    <col min="14600" max="14600" width="17.140625" style="242" customWidth="1"/>
    <col min="14601" max="14601" width="35.140625" style="242" customWidth="1"/>
    <col min="14602" max="14602" width="12.85546875" style="242" customWidth="1"/>
    <col min="14603" max="14604" width="18.140625" style="242" customWidth="1"/>
    <col min="14605" max="14605" width="19.140625" style="242" customWidth="1"/>
    <col min="14606" max="14606" width="21.85546875" style="242" customWidth="1"/>
    <col min="14607" max="14855" width="9.140625" style="242"/>
    <col min="14856" max="14856" width="17.140625" style="242" customWidth="1"/>
    <col min="14857" max="14857" width="35.140625" style="242" customWidth="1"/>
    <col min="14858" max="14858" width="12.85546875" style="242" customWidth="1"/>
    <col min="14859" max="14860" width="18.140625" style="242" customWidth="1"/>
    <col min="14861" max="14861" width="19.140625" style="242" customWidth="1"/>
    <col min="14862" max="14862" width="21.85546875" style="242" customWidth="1"/>
    <col min="14863" max="15111" width="9.140625" style="242"/>
    <col min="15112" max="15112" width="17.140625" style="242" customWidth="1"/>
    <col min="15113" max="15113" width="35.140625" style="242" customWidth="1"/>
    <col min="15114" max="15114" width="12.85546875" style="242" customWidth="1"/>
    <col min="15115" max="15116" width="18.140625" style="242" customWidth="1"/>
    <col min="15117" max="15117" width="19.140625" style="242" customWidth="1"/>
    <col min="15118" max="15118" width="21.85546875" style="242" customWidth="1"/>
    <col min="15119" max="15367" width="9.140625" style="242"/>
    <col min="15368" max="15368" width="17.140625" style="242" customWidth="1"/>
    <col min="15369" max="15369" width="35.140625" style="242" customWidth="1"/>
    <col min="15370" max="15370" width="12.85546875" style="242" customWidth="1"/>
    <col min="15371" max="15372" width="18.140625" style="242" customWidth="1"/>
    <col min="15373" max="15373" width="19.140625" style="242" customWidth="1"/>
    <col min="15374" max="15374" width="21.85546875" style="242" customWidth="1"/>
    <col min="15375" max="15623" width="9.140625" style="242"/>
    <col min="15624" max="15624" width="17.140625" style="242" customWidth="1"/>
    <col min="15625" max="15625" width="35.140625" style="242" customWidth="1"/>
    <col min="15626" max="15626" width="12.85546875" style="242" customWidth="1"/>
    <col min="15627" max="15628" width="18.140625" style="242" customWidth="1"/>
    <col min="15629" max="15629" width="19.140625" style="242" customWidth="1"/>
    <col min="15630" max="15630" width="21.85546875" style="242" customWidth="1"/>
    <col min="15631" max="15879" width="9.140625" style="242"/>
    <col min="15880" max="15880" width="17.140625" style="242" customWidth="1"/>
    <col min="15881" max="15881" width="35.140625" style="242" customWidth="1"/>
    <col min="15882" max="15882" width="12.85546875" style="242" customWidth="1"/>
    <col min="15883" max="15884" width="18.140625" style="242" customWidth="1"/>
    <col min="15885" max="15885" width="19.140625" style="242" customWidth="1"/>
    <col min="15886" max="15886" width="21.85546875" style="242" customWidth="1"/>
    <col min="15887" max="16135" width="9.140625" style="242"/>
    <col min="16136" max="16136" width="17.140625" style="242" customWidth="1"/>
    <col min="16137" max="16137" width="35.140625" style="242" customWidth="1"/>
    <col min="16138" max="16138" width="12.85546875" style="242" customWidth="1"/>
    <col min="16139" max="16140" width="18.140625" style="242" customWidth="1"/>
    <col min="16141" max="16141" width="19.140625" style="242" customWidth="1"/>
    <col min="16142" max="16142" width="21.85546875" style="242" customWidth="1"/>
    <col min="16143" max="16384" width="9.140625" style="242"/>
  </cols>
  <sheetData>
    <row r="1" spans="1:17" x14ac:dyDescent="0.2">
      <c r="N1" s="639" t="s">
        <v>1114</v>
      </c>
    </row>
    <row r="2" spans="1:17" ht="18.75" customHeight="1" x14ac:dyDescent="0.2">
      <c r="A2" s="704" t="s">
        <v>198</v>
      </c>
      <c r="B2" s="704"/>
      <c r="C2" s="704"/>
      <c r="D2" s="704"/>
      <c r="E2" s="704"/>
      <c r="F2" s="704"/>
      <c r="G2" s="704"/>
      <c r="H2" s="704"/>
      <c r="I2" s="704"/>
      <c r="J2" s="704"/>
      <c r="K2" s="704"/>
      <c r="L2" s="704"/>
      <c r="M2" s="704"/>
      <c r="N2" s="704"/>
    </row>
    <row r="3" spans="1:17" s="243" customFormat="1" ht="21.75" customHeight="1" x14ac:dyDescent="0.2">
      <c r="A3" s="705" t="s">
        <v>16</v>
      </c>
      <c r="B3" s="705"/>
      <c r="C3" s="705"/>
      <c r="D3" s="705"/>
      <c r="E3" s="705"/>
      <c r="F3" s="705"/>
      <c r="G3" s="705"/>
      <c r="H3" s="705"/>
      <c r="I3" s="705"/>
      <c r="J3" s="705"/>
      <c r="K3" s="705"/>
      <c r="L3" s="705"/>
      <c r="M3" s="705"/>
      <c r="N3" s="705"/>
    </row>
    <row r="4" spans="1:17" s="243" customFormat="1" ht="18.75" customHeight="1" x14ac:dyDescent="0.2">
      <c r="A4" s="705" t="s">
        <v>17</v>
      </c>
      <c r="B4" s="705"/>
      <c r="C4" s="705"/>
      <c r="D4" s="705"/>
      <c r="E4" s="705"/>
      <c r="F4" s="705"/>
      <c r="G4" s="705"/>
      <c r="H4" s="705"/>
      <c r="I4" s="705"/>
      <c r="J4" s="705"/>
      <c r="K4" s="705"/>
      <c r="L4" s="705"/>
      <c r="M4" s="705"/>
      <c r="N4" s="705"/>
    </row>
    <row r="5" spans="1:17" ht="19.5" thickBot="1" x14ac:dyDescent="0.25">
      <c r="A5" s="244"/>
      <c r="B5" s="245" t="s">
        <v>199</v>
      </c>
      <c r="C5" s="246"/>
      <c r="D5" s="246"/>
      <c r="E5" s="244"/>
      <c r="F5" s="244"/>
      <c r="G5" s="247"/>
      <c r="H5" s="247"/>
      <c r="I5" s="247"/>
      <c r="J5" s="247"/>
      <c r="K5" s="247"/>
      <c r="L5" s="247"/>
      <c r="M5" s="247"/>
      <c r="N5" s="248" t="s">
        <v>200</v>
      </c>
    </row>
    <row r="6" spans="1:17" s="249" customFormat="1" ht="18" customHeight="1" thickBot="1" x14ac:dyDescent="0.25">
      <c r="A6" s="706" t="s">
        <v>15</v>
      </c>
      <c r="B6" s="708" t="s">
        <v>201</v>
      </c>
      <c r="C6" s="708" t="s">
        <v>202</v>
      </c>
      <c r="D6" s="710" t="s">
        <v>203</v>
      </c>
      <c r="E6" s="712" t="s">
        <v>204</v>
      </c>
      <c r="F6" s="708" t="s">
        <v>205</v>
      </c>
      <c r="G6" s="710" t="s">
        <v>206</v>
      </c>
      <c r="H6" s="714" t="s">
        <v>207</v>
      </c>
      <c r="I6" s="715"/>
      <c r="J6" s="716"/>
      <c r="K6" s="714" t="s">
        <v>208</v>
      </c>
      <c r="L6" s="715"/>
      <c r="M6" s="716"/>
      <c r="N6" s="708" t="s">
        <v>209</v>
      </c>
    </row>
    <row r="7" spans="1:17" s="249" customFormat="1" ht="76.5" customHeight="1" thickBot="1" x14ac:dyDescent="0.25">
      <c r="A7" s="707"/>
      <c r="B7" s="709"/>
      <c r="C7" s="709"/>
      <c r="D7" s="711"/>
      <c r="E7" s="713"/>
      <c r="F7" s="709"/>
      <c r="G7" s="711"/>
      <c r="H7" s="250" t="s">
        <v>86</v>
      </c>
      <c r="I7" s="250" t="s">
        <v>210</v>
      </c>
      <c r="J7" s="586" t="s">
        <v>211</v>
      </c>
      <c r="K7" s="250" t="s">
        <v>212</v>
      </c>
      <c r="L7" s="250" t="s">
        <v>213</v>
      </c>
      <c r="M7" s="586" t="s">
        <v>214</v>
      </c>
      <c r="N7" s="709"/>
    </row>
    <row r="8" spans="1:17" s="257" customFormat="1" ht="11.25" customHeight="1" thickBot="1" x14ac:dyDescent="0.25">
      <c r="A8" s="251">
        <v>1</v>
      </c>
      <c r="B8" s="252">
        <v>2</v>
      </c>
      <c r="C8" s="253">
        <v>3</v>
      </c>
      <c r="D8" s="252">
        <v>4</v>
      </c>
      <c r="E8" s="254">
        <v>5</v>
      </c>
      <c r="F8" s="253">
        <v>6</v>
      </c>
      <c r="G8" s="252">
        <v>7</v>
      </c>
      <c r="H8" s="252">
        <v>8</v>
      </c>
      <c r="I8" s="255">
        <v>9</v>
      </c>
      <c r="J8" s="255">
        <v>10</v>
      </c>
      <c r="K8" s="252">
        <v>11</v>
      </c>
      <c r="L8" s="255">
        <v>12</v>
      </c>
      <c r="M8" s="255">
        <v>13</v>
      </c>
      <c r="N8" s="256">
        <v>14</v>
      </c>
    </row>
    <row r="9" spans="1:17" s="260" customFormat="1" ht="17.25" customHeight="1" thickBot="1" x14ac:dyDescent="0.25">
      <c r="A9" s="612"/>
      <c r="B9" s="258"/>
      <c r="C9" s="258"/>
      <c r="D9" s="258"/>
      <c r="E9" s="258"/>
      <c r="F9" s="258"/>
      <c r="G9" s="258"/>
      <c r="H9" s="259" t="s">
        <v>1105</v>
      </c>
      <c r="I9" s="258"/>
      <c r="J9" s="258"/>
      <c r="K9" s="259"/>
      <c r="L9" s="258"/>
      <c r="M9" s="258"/>
      <c r="N9" s="613"/>
    </row>
    <row r="10" spans="1:17" s="267" customFormat="1" ht="19.5" customHeight="1" x14ac:dyDescent="0.2">
      <c r="A10" s="702">
        <v>1</v>
      </c>
      <c r="B10" s="261" t="s">
        <v>1106</v>
      </c>
      <c r="C10" s="262">
        <v>1</v>
      </c>
      <c r="D10" s="263"/>
      <c r="E10" s="264"/>
      <c r="F10" s="262"/>
      <c r="G10" s="263"/>
      <c r="H10" s="265"/>
      <c r="I10" s="266"/>
      <c r="J10" s="266">
        <f>H10-I10</f>
        <v>0</v>
      </c>
      <c r="K10" s="265" t="e">
        <f>G10*H10/F10</f>
        <v>#DIV/0!</v>
      </c>
      <c r="L10" s="266" t="e">
        <f>G10*I10/F10</f>
        <v>#DIV/0!</v>
      </c>
      <c r="M10" s="266" t="e">
        <f>K10-L10</f>
        <v>#DIV/0!</v>
      </c>
      <c r="N10" s="614" t="e">
        <f>E10*M10</f>
        <v>#DIV/0!</v>
      </c>
      <c r="P10" s="268"/>
    </row>
    <row r="11" spans="1:17" s="267" customFormat="1" ht="19.5" customHeight="1" x14ac:dyDescent="0.2">
      <c r="A11" s="702"/>
      <c r="B11" s="269" t="s">
        <v>1106</v>
      </c>
      <c r="C11" s="270">
        <v>2</v>
      </c>
      <c r="D11" s="271"/>
      <c r="E11" s="272"/>
      <c r="F11" s="270"/>
      <c r="G11" s="272"/>
      <c r="H11" s="615"/>
      <c r="I11" s="266"/>
      <c r="J11" s="266">
        <f t="shared" ref="J11:J27" si="0">H11-I11</f>
        <v>0</v>
      </c>
      <c r="K11" s="265" t="e">
        <f t="shared" ref="K11:K12" si="1">G11*H11/F11</f>
        <v>#DIV/0!</v>
      </c>
      <c r="L11" s="266" t="e">
        <f t="shared" ref="L11:L12" si="2">G11*I11/F11</f>
        <v>#DIV/0!</v>
      </c>
      <c r="M11" s="266" t="e">
        <f t="shared" ref="M11:M12" si="3">K11-L11</f>
        <v>#DIV/0!</v>
      </c>
      <c r="N11" s="614" t="e">
        <f t="shared" ref="N11:N12" si="4">E11*M11</f>
        <v>#DIV/0!</v>
      </c>
    </row>
    <row r="12" spans="1:17" s="267" customFormat="1" ht="19.5" customHeight="1" thickBot="1" x14ac:dyDescent="0.25">
      <c r="A12" s="703"/>
      <c r="B12" s="273" t="s">
        <v>1106</v>
      </c>
      <c r="C12" s="274">
        <v>3</v>
      </c>
      <c r="D12" s="275"/>
      <c r="E12" s="276"/>
      <c r="F12" s="274"/>
      <c r="G12" s="616"/>
      <c r="H12" s="617"/>
      <c r="I12" s="266"/>
      <c r="J12" s="266">
        <f t="shared" si="0"/>
        <v>0</v>
      </c>
      <c r="K12" s="265" t="e">
        <f t="shared" si="1"/>
        <v>#DIV/0!</v>
      </c>
      <c r="L12" s="266" t="e">
        <f t="shared" si="2"/>
        <v>#DIV/0!</v>
      </c>
      <c r="M12" s="266" t="e">
        <f t="shared" si="3"/>
        <v>#DIV/0!</v>
      </c>
      <c r="N12" s="614" t="e">
        <f t="shared" si="4"/>
        <v>#DIV/0!</v>
      </c>
      <c r="Q12" s="277"/>
    </row>
    <row r="13" spans="1:17" s="267" customFormat="1" ht="18" customHeight="1" thickBot="1" x14ac:dyDescent="0.25">
      <c r="A13" s="278"/>
      <c r="B13" s="279" t="s">
        <v>1107</v>
      </c>
      <c r="C13" s="280"/>
      <c r="D13" s="281"/>
      <c r="E13" s="282"/>
      <c r="F13" s="280"/>
      <c r="G13" s="283"/>
      <c r="H13" s="284"/>
      <c r="I13" s="285"/>
      <c r="J13" s="285"/>
      <c r="K13" s="284"/>
      <c r="L13" s="285"/>
      <c r="M13" s="285"/>
      <c r="N13" s="286" t="e">
        <f>SUM(N10:N12)</f>
        <v>#DIV/0!</v>
      </c>
    </row>
    <row r="14" spans="1:17" s="267" customFormat="1" ht="18" customHeight="1" thickBot="1" x14ac:dyDescent="0.25">
      <c r="A14" s="618"/>
      <c r="B14" s="287"/>
      <c r="C14" s="287"/>
      <c r="D14" s="287"/>
      <c r="E14" s="287"/>
      <c r="F14" s="287"/>
      <c r="G14" s="287"/>
      <c r="H14" s="288" t="s">
        <v>1108</v>
      </c>
      <c r="I14" s="287"/>
      <c r="J14" s="287"/>
      <c r="K14" s="288"/>
      <c r="L14" s="287"/>
      <c r="M14" s="287"/>
      <c r="N14" s="619"/>
    </row>
    <row r="15" spans="1:17" s="267" customFormat="1" ht="19.5" customHeight="1" x14ac:dyDescent="0.2">
      <c r="A15" s="702">
        <v>2</v>
      </c>
      <c r="B15" s="261" t="s">
        <v>1109</v>
      </c>
      <c r="C15" s="262">
        <v>1</v>
      </c>
      <c r="D15" s="620"/>
      <c r="E15" s="265"/>
      <c r="F15" s="262"/>
      <c r="G15" s="620"/>
      <c r="H15" s="621"/>
      <c r="I15" s="622"/>
      <c r="J15" s="266">
        <f t="shared" si="0"/>
        <v>0</v>
      </c>
      <c r="K15" s="265" t="e">
        <f>G15*H15/F15</f>
        <v>#DIV/0!</v>
      </c>
      <c r="L15" s="266" t="e">
        <f>G15*I15/F15</f>
        <v>#DIV/0!</v>
      </c>
      <c r="M15" s="266" t="e">
        <f t="shared" ref="M15:M17" si="5">K15-L15</f>
        <v>#DIV/0!</v>
      </c>
      <c r="N15" s="614" t="e">
        <f t="shared" ref="N15:N17" si="6">E15*M15</f>
        <v>#DIV/0!</v>
      </c>
      <c r="Q15" s="277"/>
    </row>
    <row r="16" spans="1:17" s="267" customFormat="1" ht="19.5" customHeight="1" x14ac:dyDescent="0.2">
      <c r="A16" s="702"/>
      <c r="B16" s="269" t="str">
        <f>B15</f>
        <v>Щебень</v>
      </c>
      <c r="C16" s="270">
        <v>2</v>
      </c>
      <c r="D16" s="289"/>
      <c r="E16" s="290"/>
      <c r="F16" s="270"/>
      <c r="G16" s="289"/>
      <c r="H16" s="291"/>
      <c r="I16" s="623"/>
      <c r="J16" s="266">
        <f t="shared" si="0"/>
        <v>0</v>
      </c>
      <c r="K16" s="265" t="e">
        <f t="shared" ref="K16:K17" si="7">G16*H16/F16</f>
        <v>#DIV/0!</v>
      </c>
      <c r="L16" s="266" t="e">
        <f t="shared" ref="L16:L17" si="8">G16*I16/F16</f>
        <v>#DIV/0!</v>
      </c>
      <c r="M16" s="266" t="e">
        <f t="shared" si="5"/>
        <v>#DIV/0!</v>
      </c>
      <c r="N16" s="614" t="e">
        <f t="shared" si="6"/>
        <v>#DIV/0!</v>
      </c>
    </row>
    <row r="17" spans="1:15" s="267" customFormat="1" ht="19.5" customHeight="1" thickBot="1" x14ac:dyDescent="0.25">
      <c r="A17" s="702"/>
      <c r="B17" s="292" t="str">
        <f>B16</f>
        <v>Щебень</v>
      </c>
      <c r="C17" s="293">
        <v>3</v>
      </c>
      <c r="D17" s="294"/>
      <c r="E17" s="331"/>
      <c r="F17" s="293"/>
      <c r="G17" s="294"/>
      <c r="H17" s="295"/>
      <c r="I17" s="624"/>
      <c r="J17" s="266">
        <f t="shared" si="0"/>
        <v>0</v>
      </c>
      <c r="K17" s="265" t="e">
        <f t="shared" si="7"/>
        <v>#DIV/0!</v>
      </c>
      <c r="L17" s="266" t="e">
        <f t="shared" si="8"/>
        <v>#DIV/0!</v>
      </c>
      <c r="M17" s="266" t="e">
        <f t="shared" si="5"/>
        <v>#DIV/0!</v>
      </c>
      <c r="N17" s="614" t="e">
        <f t="shared" si="6"/>
        <v>#DIV/0!</v>
      </c>
    </row>
    <row r="18" spans="1:15" s="267" customFormat="1" ht="18" customHeight="1" thickBot="1" x14ac:dyDescent="0.25">
      <c r="A18" s="296"/>
      <c r="B18" s="279" t="s">
        <v>215</v>
      </c>
      <c r="C18" s="280"/>
      <c r="D18" s="281"/>
      <c r="E18" s="284"/>
      <c r="F18" s="280"/>
      <c r="G18" s="281"/>
      <c r="H18" s="284"/>
      <c r="I18" s="285"/>
      <c r="J18" s="285"/>
      <c r="K18" s="284"/>
      <c r="L18" s="285"/>
      <c r="M18" s="285"/>
      <c r="N18" s="286" t="e">
        <f>SUM(N15:N17)</f>
        <v>#DIV/0!</v>
      </c>
    </row>
    <row r="19" spans="1:15" s="267" customFormat="1" ht="18" customHeight="1" thickBot="1" x14ac:dyDescent="0.25">
      <c r="A19" s="625"/>
      <c r="B19" s="297"/>
      <c r="C19" s="297"/>
      <c r="D19" s="297"/>
      <c r="E19" s="297"/>
      <c r="F19" s="297"/>
      <c r="G19" s="297"/>
      <c r="H19" s="298" t="s">
        <v>1110</v>
      </c>
      <c r="I19" s="297"/>
      <c r="J19" s="297"/>
      <c r="K19" s="298"/>
      <c r="L19" s="297"/>
      <c r="M19" s="297"/>
      <c r="N19" s="626"/>
    </row>
    <row r="20" spans="1:15" s="267" customFormat="1" ht="18" customHeight="1" x14ac:dyDescent="0.2">
      <c r="A20" s="702">
        <v>3</v>
      </c>
      <c r="B20" s="261" t="s">
        <v>1111</v>
      </c>
      <c r="C20" s="262">
        <v>1</v>
      </c>
      <c r="D20" s="620"/>
      <c r="E20" s="264"/>
      <c r="F20" s="262"/>
      <c r="G20" s="620"/>
      <c r="H20" s="621"/>
      <c r="I20" s="627"/>
      <c r="J20" s="266">
        <f t="shared" si="0"/>
        <v>0</v>
      </c>
      <c r="K20" s="265" t="e">
        <f>G20*H20/F20</f>
        <v>#DIV/0!</v>
      </c>
      <c r="L20" s="266" t="e">
        <f>G20*I20/F20</f>
        <v>#DIV/0!</v>
      </c>
      <c r="M20" s="266" t="e">
        <f t="shared" ref="M20:M22" si="9">K20-L20</f>
        <v>#DIV/0!</v>
      </c>
      <c r="N20" s="614" t="e">
        <f t="shared" ref="N20:N22" si="10">E20*M20</f>
        <v>#DIV/0!</v>
      </c>
    </row>
    <row r="21" spans="1:15" s="267" customFormat="1" ht="18" customHeight="1" x14ac:dyDescent="0.2">
      <c r="A21" s="702"/>
      <c r="B21" s="269" t="str">
        <f>B20</f>
        <v xml:space="preserve">Лесоматериалы </v>
      </c>
      <c r="C21" s="270">
        <v>2</v>
      </c>
      <c r="D21" s="299"/>
      <c r="E21" s="628"/>
      <c r="F21" s="629"/>
      <c r="G21" s="630"/>
      <c r="H21" s="291"/>
      <c r="I21" s="623"/>
      <c r="J21" s="266">
        <f t="shared" si="0"/>
        <v>0</v>
      </c>
      <c r="K21" s="265" t="e">
        <f t="shared" ref="K21:K22" si="11">G21*H21/F21</f>
        <v>#DIV/0!</v>
      </c>
      <c r="L21" s="266" t="e">
        <f t="shared" ref="L21:L22" si="12">G21*I21/F21</f>
        <v>#DIV/0!</v>
      </c>
      <c r="M21" s="266" t="e">
        <f t="shared" si="9"/>
        <v>#DIV/0!</v>
      </c>
      <c r="N21" s="614" t="e">
        <f t="shared" si="10"/>
        <v>#DIV/0!</v>
      </c>
    </row>
    <row r="22" spans="1:15" s="267" customFormat="1" ht="18" customHeight="1" thickBot="1" x14ac:dyDescent="0.25">
      <c r="A22" s="703"/>
      <c r="B22" s="273" t="str">
        <f>B21</f>
        <v xml:space="preserve">Лесоматериалы </v>
      </c>
      <c r="C22" s="274">
        <v>3</v>
      </c>
      <c r="D22" s="300"/>
      <c r="E22" s="631"/>
      <c r="F22" s="632"/>
      <c r="G22" s="630"/>
      <c r="H22" s="617"/>
      <c r="I22" s="633"/>
      <c r="J22" s="266">
        <f t="shared" si="0"/>
        <v>0</v>
      </c>
      <c r="K22" s="265" t="e">
        <f t="shared" si="11"/>
        <v>#DIV/0!</v>
      </c>
      <c r="L22" s="266" t="e">
        <f t="shared" si="12"/>
        <v>#DIV/0!</v>
      </c>
      <c r="M22" s="266" t="e">
        <f t="shared" si="9"/>
        <v>#DIV/0!</v>
      </c>
      <c r="N22" s="614" t="e">
        <f t="shared" si="10"/>
        <v>#DIV/0!</v>
      </c>
    </row>
    <row r="23" spans="1:15" s="267" customFormat="1" ht="19.5" customHeight="1" thickBot="1" x14ac:dyDescent="0.25">
      <c r="A23" s="296"/>
      <c r="B23" s="279" t="s">
        <v>216</v>
      </c>
      <c r="C23" s="280"/>
      <c r="D23" s="281"/>
      <c r="E23" s="282"/>
      <c r="F23" s="280"/>
      <c r="G23" s="281"/>
      <c r="H23" s="301"/>
      <c r="I23" s="302"/>
      <c r="J23" s="302"/>
      <c r="K23" s="301"/>
      <c r="L23" s="302"/>
      <c r="M23" s="302"/>
      <c r="N23" s="286" t="e">
        <f>SUM(N20:N22)</f>
        <v>#DIV/0!</v>
      </c>
    </row>
    <row r="24" spans="1:15" s="267" customFormat="1" ht="19.5" customHeight="1" thickBot="1" x14ac:dyDescent="0.25">
      <c r="A24" s="625"/>
      <c r="B24" s="297"/>
      <c r="C24" s="297"/>
      <c r="D24" s="297"/>
      <c r="E24" s="297"/>
      <c r="F24" s="297"/>
      <c r="G24" s="297"/>
      <c r="H24" s="298" t="s">
        <v>217</v>
      </c>
      <c r="I24" s="297"/>
      <c r="J24" s="297"/>
      <c r="K24" s="298"/>
      <c r="L24" s="297"/>
      <c r="M24" s="297"/>
      <c r="N24" s="626"/>
    </row>
    <row r="25" spans="1:15" s="267" customFormat="1" ht="18.75" customHeight="1" x14ac:dyDescent="0.2">
      <c r="A25" s="702">
        <v>4</v>
      </c>
      <c r="B25" s="261" t="s">
        <v>218</v>
      </c>
      <c r="C25" s="262">
        <v>1</v>
      </c>
      <c r="D25" s="303"/>
      <c r="E25" s="265"/>
      <c r="F25" s="262"/>
      <c r="G25" s="303"/>
      <c r="H25" s="621"/>
      <c r="I25" s="627"/>
      <c r="J25" s="266">
        <f t="shared" si="0"/>
        <v>0</v>
      </c>
      <c r="K25" s="265" t="e">
        <f>G25*H25/F25</f>
        <v>#DIV/0!</v>
      </c>
      <c r="L25" s="266" t="e">
        <f>G25*I25/F25</f>
        <v>#DIV/0!</v>
      </c>
      <c r="M25" s="266" t="e">
        <f t="shared" ref="M25:M27" si="13">K25-L25</f>
        <v>#DIV/0!</v>
      </c>
      <c r="N25" s="614" t="e">
        <f t="shared" ref="N25:N27" si="14">E25*M25</f>
        <v>#DIV/0!</v>
      </c>
    </row>
    <row r="26" spans="1:15" s="267" customFormat="1" ht="18.75" customHeight="1" x14ac:dyDescent="0.2">
      <c r="A26" s="702"/>
      <c r="B26" s="269" t="str">
        <f>B25</f>
        <v>Прочие материалы</v>
      </c>
      <c r="C26" s="270">
        <v>2</v>
      </c>
      <c r="D26" s="289"/>
      <c r="E26" s="290"/>
      <c r="F26" s="270"/>
      <c r="G26" s="289"/>
      <c r="H26" s="615"/>
      <c r="I26" s="634"/>
      <c r="J26" s="266">
        <f t="shared" si="0"/>
        <v>0</v>
      </c>
      <c r="K26" s="265" t="e">
        <f t="shared" ref="K26:K27" si="15">G26*H26/F26</f>
        <v>#DIV/0!</v>
      </c>
      <c r="L26" s="266" t="e">
        <f t="shared" ref="L26:L27" si="16">G26*I26/F26</f>
        <v>#DIV/0!</v>
      </c>
      <c r="M26" s="266" t="e">
        <f t="shared" si="13"/>
        <v>#DIV/0!</v>
      </c>
      <c r="N26" s="614" t="e">
        <f t="shared" si="14"/>
        <v>#DIV/0!</v>
      </c>
    </row>
    <row r="27" spans="1:15" s="267" customFormat="1" ht="18.75" customHeight="1" thickBot="1" x14ac:dyDescent="0.25">
      <c r="A27" s="703"/>
      <c r="B27" s="292" t="str">
        <f>B25</f>
        <v>Прочие материалы</v>
      </c>
      <c r="C27" s="293">
        <v>3</v>
      </c>
      <c r="D27" s="635"/>
      <c r="E27" s="331"/>
      <c r="F27" s="293"/>
      <c r="G27" s="635"/>
      <c r="H27" s="636"/>
      <c r="I27" s="624"/>
      <c r="J27" s="266">
        <f t="shared" si="0"/>
        <v>0</v>
      </c>
      <c r="K27" s="265" t="e">
        <f t="shared" si="15"/>
        <v>#DIV/0!</v>
      </c>
      <c r="L27" s="266" t="e">
        <f t="shared" si="16"/>
        <v>#DIV/0!</v>
      </c>
      <c r="M27" s="266" t="e">
        <f t="shared" si="13"/>
        <v>#DIV/0!</v>
      </c>
      <c r="N27" s="614" t="e">
        <f t="shared" si="14"/>
        <v>#DIV/0!</v>
      </c>
    </row>
    <row r="28" spans="1:15" s="267" customFormat="1" ht="19.5" customHeight="1" thickBot="1" x14ac:dyDescent="0.25">
      <c r="A28" s="296"/>
      <c r="B28" s="279" t="s">
        <v>219</v>
      </c>
      <c r="C28" s="280"/>
      <c r="D28" s="284"/>
      <c r="E28" s="284"/>
      <c r="F28" s="280"/>
      <c r="G28" s="284"/>
      <c r="H28" s="284"/>
      <c r="I28" s="285"/>
      <c r="J28" s="285"/>
      <c r="K28" s="284"/>
      <c r="L28" s="285"/>
      <c r="M28" s="285"/>
      <c r="N28" s="286" t="e">
        <f>SUM(N25:N27)</f>
        <v>#DIV/0!</v>
      </c>
    </row>
    <row r="29" spans="1:15" ht="23.25" customHeight="1" thickBot="1" x14ac:dyDescent="0.25">
      <c r="A29" s="304"/>
      <c r="B29" s="305" t="s">
        <v>220</v>
      </c>
      <c r="C29" s="306"/>
      <c r="D29" s="307"/>
      <c r="E29" s="307">
        <f>E12+E16</f>
        <v>0</v>
      </c>
      <c r="F29" s="306"/>
      <c r="G29" s="307"/>
      <c r="H29" s="307"/>
      <c r="I29" s="308"/>
      <c r="J29" s="308"/>
      <c r="K29" s="307"/>
      <c r="L29" s="308"/>
      <c r="M29" s="308"/>
      <c r="N29" s="637" t="e">
        <f>N13+N18+N23+N28</f>
        <v>#DIV/0!</v>
      </c>
      <c r="O29" s="267"/>
    </row>
    <row r="30" spans="1:15" x14ac:dyDescent="0.2">
      <c r="A30" s="309"/>
      <c r="E30" s="310"/>
      <c r="F30" s="310"/>
      <c r="N30" s="311"/>
      <c r="O30" s="267"/>
    </row>
    <row r="31" spans="1:15" x14ac:dyDescent="0.2">
      <c r="A31" s="312"/>
      <c r="E31" s="310"/>
      <c r="F31" s="310"/>
      <c r="N31" s="311"/>
      <c r="O31" s="267"/>
    </row>
    <row r="32" spans="1:15" ht="27" customHeight="1" x14ac:dyDescent="0.2">
      <c r="A32" s="717" t="s">
        <v>221</v>
      </c>
      <c r="B32" s="717"/>
      <c r="C32" s="717"/>
      <c r="D32" s="717"/>
      <c r="E32" s="717"/>
      <c r="F32" s="717"/>
      <c r="G32" s="717"/>
      <c r="H32" s="717"/>
      <c r="I32" s="717"/>
      <c r="J32" s="717"/>
      <c r="K32" s="717"/>
      <c r="L32" s="717"/>
      <c r="M32" s="717"/>
      <c r="N32" s="717"/>
    </row>
    <row r="33" spans="1:14" ht="28.5" customHeight="1" x14ac:dyDescent="0.2">
      <c r="A33" s="718" t="s">
        <v>222</v>
      </c>
      <c r="B33" s="718"/>
      <c r="C33" s="718"/>
      <c r="D33" s="718"/>
      <c r="E33" s="718"/>
      <c r="F33" s="718"/>
      <c r="G33" s="718"/>
      <c r="H33" s="718"/>
      <c r="I33" s="718"/>
      <c r="J33" s="718"/>
      <c r="K33" s="718"/>
      <c r="L33" s="718"/>
      <c r="M33" s="718"/>
      <c r="N33" s="718"/>
    </row>
    <row r="34" spans="1:14" ht="27.75" customHeight="1" x14ac:dyDescent="0.2">
      <c r="A34" s="719" t="s">
        <v>223</v>
      </c>
      <c r="B34" s="719"/>
      <c r="C34" s="719"/>
      <c r="D34" s="719"/>
      <c r="E34" s="719"/>
      <c r="F34" s="719"/>
      <c r="G34" s="719"/>
      <c r="H34" s="719"/>
      <c r="I34" s="719"/>
      <c r="J34" s="719"/>
      <c r="K34" s="719"/>
      <c r="L34" s="719"/>
      <c r="M34" s="719"/>
      <c r="N34" s="719"/>
    </row>
    <row r="35" spans="1:14" x14ac:dyDescent="0.2">
      <c r="N35" s="241"/>
    </row>
    <row r="36" spans="1:14" s="315" customFormat="1" ht="34.5" customHeight="1" x14ac:dyDescent="0.2">
      <c r="A36" s="720" t="s">
        <v>224</v>
      </c>
      <c r="B36" s="720"/>
      <c r="C36" s="313"/>
      <c r="D36" s="313"/>
      <c r="E36" s="314"/>
      <c r="F36" s="314"/>
      <c r="H36" s="316"/>
      <c r="K36" s="316"/>
    </row>
    <row r="37" spans="1:14" s="315" customFormat="1" x14ac:dyDescent="0.2">
      <c r="A37" s="314"/>
      <c r="B37" s="314"/>
      <c r="C37" s="314"/>
      <c r="D37" s="314"/>
      <c r="E37" s="314"/>
      <c r="F37" s="314"/>
      <c r="H37" s="313"/>
      <c r="K37" s="313"/>
    </row>
    <row r="38" spans="1:14" x14ac:dyDescent="0.2">
      <c r="A38" s="317"/>
      <c r="N38" s="241"/>
    </row>
    <row r="41" spans="1:14" x14ac:dyDescent="0.2">
      <c r="D41" s="638"/>
    </row>
  </sheetData>
  <mergeCells count="21">
    <mergeCell ref="A25:A27"/>
    <mergeCell ref="A32:N32"/>
    <mergeCell ref="A33:N33"/>
    <mergeCell ref="A34:N34"/>
    <mergeCell ref="A36:B36"/>
    <mergeCell ref="A20:A22"/>
    <mergeCell ref="A2:N2"/>
    <mergeCell ref="A3:N3"/>
    <mergeCell ref="A4:N4"/>
    <mergeCell ref="A6:A7"/>
    <mergeCell ref="B6:B7"/>
    <mergeCell ref="C6:C7"/>
    <mergeCell ref="D6:D7"/>
    <mergeCell ref="E6:E7"/>
    <mergeCell ref="F6:F7"/>
    <mergeCell ref="G6:G7"/>
    <mergeCell ref="H6:J6"/>
    <mergeCell ref="K6:M6"/>
    <mergeCell ref="N6:N7"/>
    <mergeCell ref="A10:A12"/>
    <mergeCell ref="A15:A17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L471"/>
  <sheetViews>
    <sheetView showGridLines="0" view="pageBreakPreview" zoomScale="70" zoomScaleNormal="100" zoomScaleSheetLayoutView="70" workbookViewId="0">
      <selection activeCell="D11" sqref="D11"/>
    </sheetView>
  </sheetViews>
  <sheetFormatPr defaultRowHeight="16.5" x14ac:dyDescent="0.2"/>
  <cols>
    <col min="1" max="1" width="7.5703125" style="336" customWidth="1"/>
    <col min="2" max="2" width="24.28515625" style="336" customWidth="1"/>
    <col min="3" max="3" width="76.7109375" style="338" customWidth="1"/>
    <col min="4" max="4" width="11.85546875" style="336" customWidth="1"/>
    <col min="5" max="5" width="12.28515625" style="336" customWidth="1"/>
    <col min="6" max="6" width="13.5703125" style="339" customWidth="1"/>
    <col min="7" max="7" width="13.42578125" style="339" customWidth="1"/>
    <col min="8" max="8" width="12.28515625" style="336" customWidth="1"/>
    <col min="9" max="9" width="13.140625" style="339" customWidth="1"/>
    <col min="10" max="10" width="13.42578125" style="346" customWidth="1"/>
    <col min="11" max="11" width="10.28515625" style="5" customWidth="1"/>
    <col min="12" max="16384" width="9.140625" style="5"/>
  </cols>
  <sheetData>
    <row r="1" spans="1:10" x14ac:dyDescent="0.2">
      <c r="B1" s="337"/>
      <c r="J1" s="18" t="s">
        <v>79</v>
      </c>
    </row>
    <row r="2" spans="1:10" x14ac:dyDescent="0.2">
      <c r="A2" s="732" t="s">
        <v>35</v>
      </c>
      <c r="B2" s="732"/>
      <c r="C2" s="732"/>
      <c r="D2" s="732"/>
      <c r="E2" s="732"/>
      <c r="F2" s="732"/>
      <c r="G2" s="732"/>
      <c r="H2" s="732"/>
      <c r="I2" s="732"/>
      <c r="J2" s="732"/>
    </row>
    <row r="3" spans="1:10" ht="16.5" customHeight="1" x14ac:dyDescent="0.2">
      <c r="B3" s="340" t="s">
        <v>16</v>
      </c>
      <c r="C3" s="233" t="s">
        <v>927</v>
      </c>
      <c r="D3" s="341"/>
      <c r="E3" s="342"/>
      <c r="F3" s="342"/>
      <c r="G3" s="342"/>
      <c r="H3" s="342"/>
      <c r="I3" s="340"/>
      <c r="J3" s="342"/>
    </row>
    <row r="4" spans="1:10" x14ac:dyDescent="0.2">
      <c r="B4" s="340" t="s">
        <v>17</v>
      </c>
      <c r="C4" s="234" t="s">
        <v>928</v>
      </c>
      <c r="D4" s="343"/>
      <c r="E4" s="344"/>
      <c r="F4" s="344"/>
      <c r="G4" s="344"/>
      <c r="H4" s="344"/>
      <c r="I4" s="345"/>
      <c r="J4" s="344"/>
    </row>
    <row r="5" spans="1:10" ht="17.25" thickBot="1" x14ac:dyDescent="0.25"/>
    <row r="6" spans="1:10" ht="17.25" thickBot="1" x14ac:dyDescent="0.25">
      <c r="A6" s="733" t="s">
        <v>15</v>
      </c>
      <c r="B6" s="736" t="s">
        <v>36</v>
      </c>
      <c r="C6" s="736" t="s">
        <v>37</v>
      </c>
      <c r="D6" s="739" t="s">
        <v>21</v>
      </c>
      <c r="E6" s="742" t="s">
        <v>38</v>
      </c>
      <c r="F6" s="743"/>
      <c r="G6" s="743"/>
      <c r="H6" s="736"/>
      <c r="I6" s="736"/>
      <c r="J6" s="744"/>
    </row>
    <row r="7" spans="1:10" x14ac:dyDescent="0.2">
      <c r="A7" s="734"/>
      <c r="B7" s="737"/>
      <c r="C7" s="737"/>
      <c r="D7" s="740"/>
      <c r="E7" s="745" t="s">
        <v>40</v>
      </c>
      <c r="F7" s="736"/>
      <c r="G7" s="744"/>
      <c r="H7" s="746" t="s">
        <v>39</v>
      </c>
      <c r="I7" s="737"/>
      <c r="J7" s="747"/>
    </row>
    <row r="8" spans="1:10" ht="33.75" thickBot="1" x14ac:dyDescent="0.25">
      <c r="A8" s="735"/>
      <c r="B8" s="738"/>
      <c r="C8" s="738"/>
      <c r="D8" s="741"/>
      <c r="E8" s="347" t="s">
        <v>20</v>
      </c>
      <c r="F8" s="348" t="s">
        <v>41</v>
      </c>
      <c r="G8" s="349" t="s">
        <v>42</v>
      </c>
      <c r="H8" s="350" t="s">
        <v>20</v>
      </c>
      <c r="I8" s="348" t="s">
        <v>43</v>
      </c>
      <c r="J8" s="349" t="s">
        <v>42</v>
      </c>
    </row>
    <row r="9" spans="1:10" ht="17.25" thickBot="1" x14ac:dyDescent="0.25">
      <c r="A9" s="351">
        <v>1</v>
      </c>
      <c r="B9" s="352">
        <v>2</v>
      </c>
      <c r="C9" s="352">
        <v>3</v>
      </c>
      <c r="D9" s="353">
        <v>4</v>
      </c>
      <c r="E9" s="354">
        <v>5</v>
      </c>
      <c r="F9" s="352">
        <v>6</v>
      </c>
      <c r="G9" s="355">
        <v>7</v>
      </c>
      <c r="H9" s="356">
        <v>8</v>
      </c>
      <c r="I9" s="352">
        <v>9</v>
      </c>
      <c r="J9" s="355">
        <v>10</v>
      </c>
    </row>
    <row r="10" spans="1:10" x14ac:dyDescent="0.2">
      <c r="A10" s="357">
        <v>1</v>
      </c>
      <c r="B10" s="358" t="s">
        <v>165</v>
      </c>
      <c r="C10" s="334" t="s">
        <v>181</v>
      </c>
      <c r="D10" s="359" t="s">
        <v>22</v>
      </c>
      <c r="E10" s="360"/>
      <c r="F10" s="361"/>
      <c r="G10" s="362">
        <f>E10*F10</f>
        <v>0</v>
      </c>
      <c r="H10" s="360">
        <v>1.9199999999999998E-2</v>
      </c>
      <c r="I10" s="361">
        <v>53101</v>
      </c>
      <c r="J10" s="362">
        <f>H10*I10</f>
        <v>1020</v>
      </c>
    </row>
    <row r="11" spans="1:10" ht="33" x14ac:dyDescent="0.2">
      <c r="A11" s="357">
        <v>2</v>
      </c>
      <c r="B11" s="358" t="s">
        <v>166</v>
      </c>
      <c r="C11" s="334" t="s">
        <v>182</v>
      </c>
      <c r="D11" s="359" t="s">
        <v>22</v>
      </c>
      <c r="E11" s="363"/>
      <c r="F11" s="364"/>
      <c r="G11" s="365">
        <f>E11*F11</f>
        <v>0</v>
      </c>
      <c r="H11" s="363">
        <v>2.0000000000000001E-4</v>
      </c>
      <c r="I11" s="364">
        <v>19800.54</v>
      </c>
      <c r="J11" s="365">
        <f>H11*I11</f>
        <v>4</v>
      </c>
    </row>
    <row r="12" spans="1:10" x14ac:dyDescent="0.2">
      <c r="A12" s="357">
        <v>3</v>
      </c>
      <c r="B12" s="358" t="s">
        <v>167</v>
      </c>
      <c r="C12" s="334" t="s">
        <v>183</v>
      </c>
      <c r="D12" s="359" t="s">
        <v>22</v>
      </c>
      <c r="E12" s="363"/>
      <c r="F12" s="364"/>
      <c r="G12" s="365">
        <f t="shared" ref="G12:G75" si="0">E12*F12</f>
        <v>0</v>
      </c>
      <c r="H12" s="363">
        <v>3.2599999999999997E-2</v>
      </c>
      <c r="I12" s="364">
        <v>15864.92</v>
      </c>
      <c r="J12" s="365">
        <f t="shared" ref="J12:J75" si="1">H12*I12</f>
        <v>517</v>
      </c>
    </row>
    <row r="13" spans="1:10" x14ac:dyDescent="0.2">
      <c r="A13" s="357">
        <v>4</v>
      </c>
      <c r="B13" s="358" t="s">
        <v>225</v>
      </c>
      <c r="C13" s="334" t="s">
        <v>226</v>
      </c>
      <c r="D13" s="359" t="s">
        <v>22</v>
      </c>
      <c r="E13" s="363"/>
      <c r="F13" s="364"/>
      <c r="G13" s="365">
        <f t="shared" si="0"/>
        <v>0</v>
      </c>
      <c r="H13" s="363">
        <v>1.7999999999999999E-2</v>
      </c>
      <c r="I13" s="364">
        <v>74465.09</v>
      </c>
      <c r="J13" s="365">
        <f t="shared" si="1"/>
        <v>1340</v>
      </c>
    </row>
    <row r="14" spans="1:10" x14ac:dyDescent="0.2">
      <c r="A14" s="357">
        <v>5</v>
      </c>
      <c r="B14" s="358" t="s">
        <v>227</v>
      </c>
      <c r="C14" s="334" t="s">
        <v>228</v>
      </c>
      <c r="D14" s="359" t="s">
        <v>229</v>
      </c>
      <c r="E14" s="363"/>
      <c r="F14" s="364"/>
      <c r="G14" s="365">
        <f t="shared" si="0"/>
        <v>0</v>
      </c>
      <c r="H14" s="363">
        <v>0.28799999999999998</v>
      </c>
      <c r="I14" s="364">
        <v>238.75</v>
      </c>
      <c r="J14" s="365">
        <f t="shared" si="1"/>
        <v>69</v>
      </c>
    </row>
    <row r="15" spans="1:10" x14ac:dyDescent="0.2">
      <c r="A15" s="357">
        <v>6</v>
      </c>
      <c r="B15" s="358" t="s">
        <v>230</v>
      </c>
      <c r="C15" s="334" t="s">
        <v>231</v>
      </c>
      <c r="D15" s="359" t="s">
        <v>22</v>
      </c>
      <c r="E15" s="363"/>
      <c r="F15" s="364"/>
      <c r="G15" s="365">
        <f t="shared" si="0"/>
        <v>0</v>
      </c>
      <c r="H15" s="363">
        <v>3.5999999999999999E-3</v>
      </c>
      <c r="I15" s="364">
        <v>81089.179999999993</v>
      </c>
      <c r="J15" s="365">
        <f t="shared" si="1"/>
        <v>292</v>
      </c>
    </row>
    <row r="16" spans="1:10" x14ac:dyDescent="0.2">
      <c r="A16" s="357">
        <v>7</v>
      </c>
      <c r="B16" s="358" t="s">
        <v>232</v>
      </c>
      <c r="C16" s="334" t="s">
        <v>233</v>
      </c>
      <c r="D16" s="359" t="s">
        <v>22</v>
      </c>
      <c r="E16" s="363"/>
      <c r="F16" s="364"/>
      <c r="G16" s="365">
        <f t="shared" si="0"/>
        <v>0</v>
      </c>
      <c r="H16" s="363">
        <v>6.0000000000000001E-3</v>
      </c>
      <c r="I16" s="364">
        <v>77670</v>
      </c>
      <c r="J16" s="365">
        <f t="shared" si="1"/>
        <v>466</v>
      </c>
    </row>
    <row r="17" spans="1:10" x14ac:dyDescent="0.2">
      <c r="A17" s="357">
        <v>8</v>
      </c>
      <c r="B17" s="358" t="s">
        <v>234</v>
      </c>
      <c r="C17" s="334" t="s">
        <v>235</v>
      </c>
      <c r="D17" s="359" t="s">
        <v>22</v>
      </c>
      <c r="E17" s="363"/>
      <c r="F17" s="364"/>
      <c r="G17" s="365">
        <f t="shared" si="0"/>
        <v>0</v>
      </c>
      <c r="H17" s="363">
        <v>5.0000000000000001E-4</v>
      </c>
      <c r="I17" s="364">
        <v>47000.959999999999</v>
      </c>
      <c r="J17" s="365">
        <f t="shared" si="1"/>
        <v>24</v>
      </c>
    </row>
    <row r="18" spans="1:10" x14ac:dyDescent="0.2">
      <c r="A18" s="357">
        <v>9</v>
      </c>
      <c r="B18" s="358" t="s">
        <v>236</v>
      </c>
      <c r="C18" s="334" t="s">
        <v>237</v>
      </c>
      <c r="D18" s="359" t="s">
        <v>22</v>
      </c>
      <c r="E18" s="363"/>
      <c r="F18" s="364"/>
      <c r="G18" s="365">
        <f t="shared" si="0"/>
        <v>0</v>
      </c>
      <c r="H18" s="363">
        <v>2.5000000000000001E-3</v>
      </c>
      <c r="I18" s="364">
        <v>137304.69</v>
      </c>
      <c r="J18" s="365">
        <f t="shared" si="1"/>
        <v>343</v>
      </c>
    </row>
    <row r="19" spans="1:10" x14ac:dyDescent="0.2">
      <c r="A19" s="357">
        <v>10</v>
      </c>
      <c r="B19" s="358" t="s">
        <v>168</v>
      </c>
      <c r="C19" s="334" t="s">
        <v>184</v>
      </c>
      <c r="D19" s="359" t="s">
        <v>22</v>
      </c>
      <c r="E19" s="363"/>
      <c r="F19" s="364"/>
      <c r="G19" s="365">
        <f t="shared" si="0"/>
        <v>0</v>
      </c>
      <c r="H19" s="363">
        <v>5.0799999999999998E-2</v>
      </c>
      <c r="I19" s="364">
        <v>31984.74</v>
      </c>
      <c r="J19" s="365">
        <f t="shared" si="1"/>
        <v>1625</v>
      </c>
    </row>
    <row r="20" spans="1:10" x14ac:dyDescent="0.2">
      <c r="A20" s="357">
        <v>11</v>
      </c>
      <c r="B20" s="358" t="s">
        <v>44</v>
      </c>
      <c r="C20" s="334" t="s">
        <v>238</v>
      </c>
      <c r="D20" s="359" t="s">
        <v>23</v>
      </c>
      <c r="E20" s="363"/>
      <c r="F20" s="364"/>
      <c r="G20" s="365">
        <f t="shared" si="0"/>
        <v>0</v>
      </c>
      <c r="H20" s="363">
        <v>233.9905</v>
      </c>
      <c r="I20" s="364">
        <v>47.09</v>
      </c>
      <c r="J20" s="365">
        <f t="shared" si="1"/>
        <v>11019</v>
      </c>
    </row>
    <row r="21" spans="1:10" x14ac:dyDescent="0.2">
      <c r="A21" s="357">
        <v>12</v>
      </c>
      <c r="B21" s="358" t="s">
        <v>59</v>
      </c>
      <c r="C21" s="334" t="s">
        <v>239</v>
      </c>
      <c r="D21" s="359" t="s">
        <v>22</v>
      </c>
      <c r="E21" s="363"/>
      <c r="F21" s="364"/>
      <c r="G21" s="365">
        <f t="shared" si="0"/>
        <v>0</v>
      </c>
      <c r="H21" s="363">
        <v>2.5999999999999999E-3</v>
      </c>
      <c r="I21" s="364">
        <v>50658.48</v>
      </c>
      <c r="J21" s="365">
        <f t="shared" si="1"/>
        <v>132</v>
      </c>
    </row>
    <row r="22" spans="1:10" x14ac:dyDescent="0.2">
      <c r="A22" s="357">
        <v>13</v>
      </c>
      <c r="B22" s="358" t="s">
        <v>240</v>
      </c>
      <c r="C22" s="334" t="s">
        <v>241</v>
      </c>
      <c r="D22" s="359" t="s">
        <v>22</v>
      </c>
      <c r="E22" s="363"/>
      <c r="F22" s="364"/>
      <c r="G22" s="365">
        <f t="shared" si="0"/>
        <v>0</v>
      </c>
      <c r="H22" s="363">
        <v>5.9999999999999995E-4</v>
      </c>
      <c r="I22" s="364">
        <v>261400.34</v>
      </c>
      <c r="J22" s="365">
        <f t="shared" si="1"/>
        <v>157</v>
      </c>
    </row>
    <row r="23" spans="1:10" ht="33" x14ac:dyDescent="0.2">
      <c r="A23" s="357">
        <v>14</v>
      </c>
      <c r="B23" s="358" t="s">
        <v>144</v>
      </c>
      <c r="C23" s="334" t="s">
        <v>146</v>
      </c>
      <c r="D23" s="359" t="s">
        <v>22</v>
      </c>
      <c r="E23" s="363"/>
      <c r="F23" s="364"/>
      <c r="G23" s="365">
        <f t="shared" si="0"/>
        <v>0</v>
      </c>
      <c r="H23" s="363">
        <v>6.9500000000000006E-2</v>
      </c>
      <c r="I23" s="364">
        <v>27503.38</v>
      </c>
      <c r="J23" s="365">
        <f t="shared" si="1"/>
        <v>1911</v>
      </c>
    </row>
    <row r="24" spans="1:10" x14ac:dyDescent="0.2">
      <c r="A24" s="357">
        <v>15</v>
      </c>
      <c r="B24" s="358" t="s">
        <v>242</v>
      </c>
      <c r="C24" s="334" t="s">
        <v>243</v>
      </c>
      <c r="D24" s="359" t="s">
        <v>22</v>
      </c>
      <c r="E24" s="363"/>
      <c r="F24" s="364"/>
      <c r="G24" s="365">
        <f t="shared" si="0"/>
        <v>0</v>
      </c>
      <c r="H24" s="363">
        <v>8.0000000000000002E-3</v>
      </c>
      <c r="I24" s="364">
        <v>44614.41</v>
      </c>
      <c r="J24" s="365">
        <f t="shared" si="1"/>
        <v>357</v>
      </c>
    </row>
    <row r="25" spans="1:10" x14ac:dyDescent="0.2">
      <c r="A25" s="357">
        <v>16</v>
      </c>
      <c r="B25" s="358" t="s">
        <v>169</v>
      </c>
      <c r="C25" s="334" t="s">
        <v>185</v>
      </c>
      <c r="D25" s="359" t="s">
        <v>22</v>
      </c>
      <c r="E25" s="363"/>
      <c r="F25" s="364"/>
      <c r="G25" s="365">
        <f t="shared" si="0"/>
        <v>0</v>
      </c>
      <c r="H25" s="363">
        <v>0.48959999999999998</v>
      </c>
      <c r="I25" s="364">
        <v>18099.8</v>
      </c>
      <c r="J25" s="365">
        <f t="shared" si="1"/>
        <v>8862</v>
      </c>
    </row>
    <row r="26" spans="1:10" x14ac:dyDescent="0.2">
      <c r="A26" s="357">
        <v>17</v>
      </c>
      <c r="B26" s="358" t="s">
        <v>244</v>
      </c>
      <c r="C26" s="334" t="s">
        <v>245</v>
      </c>
      <c r="D26" s="359" t="s">
        <v>22</v>
      </c>
      <c r="E26" s="363"/>
      <c r="F26" s="364"/>
      <c r="G26" s="365">
        <f t="shared" si="0"/>
        <v>0</v>
      </c>
      <c r="H26" s="363">
        <v>2E-3</v>
      </c>
      <c r="I26" s="379">
        <v>33847.25</v>
      </c>
      <c r="J26" s="365">
        <f t="shared" si="1"/>
        <v>68</v>
      </c>
    </row>
    <row r="27" spans="1:10" x14ac:dyDescent="0.2">
      <c r="A27" s="357">
        <v>18</v>
      </c>
      <c r="B27" s="358" t="s">
        <v>145</v>
      </c>
      <c r="C27" s="334" t="s">
        <v>147</v>
      </c>
      <c r="D27" s="359" t="s">
        <v>22</v>
      </c>
      <c r="E27" s="363"/>
      <c r="F27" s="364"/>
      <c r="G27" s="365">
        <f t="shared" si="0"/>
        <v>0</v>
      </c>
      <c r="H27" s="363">
        <v>4.0000000000000002E-4</v>
      </c>
      <c r="I27" s="364">
        <v>47890.94</v>
      </c>
      <c r="J27" s="365">
        <f t="shared" si="1"/>
        <v>19</v>
      </c>
    </row>
    <row r="28" spans="1:10" x14ac:dyDescent="0.2">
      <c r="A28" s="357">
        <v>19</v>
      </c>
      <c r="B28" s="358" t="s">
        <v>246</v>
      </c>
      <c r="C28" s="334" t="s">
        <v>247</v>
      </c>
      <c r="D28" s="359" t="s">
        <v>22</v>
      </c>
      <c r="E28" s="363"/>
      <c r="F28" s="364"/>
      <c r="G28" s="365">
        <f t="shared" si="0"/>
        <v>0</v>
      </c>
      <c r="H28" s="363">
        <v>6.8400000000000002E-2</v>
      </c>
      <c r="I28" s="364">
        <v>4093.86</v>
      </c>
      <c r="J28" s="365">
        <f t="shared" si="1"/>
        <v>280</v>
      </c>
    </row>
    <row r="29" spans="1:10" x14ac:dyDescent="0.2">
      <c r="A29" s="357">
        <v>20</v>
      </c>
      <c r="B29" s="358" t="s">
        <v>248</v>
      </c>
      <c r="C29" s="334" t="s">
        <v>249</v>
      </c>
      <c r="D29" s="359" t="s">
        <v>72</v>
      </c>
      <c r="E29" s="363"/>
      <c r="F29" s="364"/>
      <c r="G29" s="365">
        <f t="shared" si="0"/>
        <v>0</v>
      </c>
      <c r="H29" s="363">
        <v>0.09</v>
      </c>
      <c r="I29" s="364">
        <v>171.42</v>
      </c>
      <c r="J29" s="365">
        <f t="shared" si="1"/>
        <v>15</v>
      </c>
    </row>
    <row r="30" spans="1:10" x14ac:dyDescent="0.2">
      <c r="A30" s="357">
        <v>21</v>
      </c>
      <c r="B30" s="358" t="s">
        <v>250</v>
      </c>
      <c r="C30" s="334" t="s">
        <v>251</v>
      </c>
      <c r="D30" s="359" t="s">
        <v>56</v>
      </c>
      <c r="E30" s="363"/>
      <c r="F30" s="364"/>
      <c r="G30" s="365">
        <f t="shared" si="0"/>
        <v>0</v>
      </c>
      <c r="H30" s="366">
        <v>1</v>
      </c>
      <c r="I30" s="364">
        <v>17.399999999999999</v>
      </c>
      <c r="J30" s="365">
        <f t="shared" si="1"/>
        <v>17</v>
      </c>
    </row>
    <row r="31" spans="1:10" x14ac:dyDescent="0.2">
      <c r="A31" s="357">
        <v>22</v>
      </c>
      <c r="B31" s="358" t="s">
        <v>170</v>
      </c>
      <c r="C31" s="334" t="s">
        <v>186</v>
      </c>
      <c r="D31" s="359" t="s">
        <v>22</v>
      </c>
      <c r="E31" s="363"/>
      <c r="F31" s="364"/>
      <c r="G31" s="365">
        <f t="shared" si="0"/>
        <v>0</v>
      </c>
      <c r="H31" s="363">
        <v>2.0000000000000001E-4</v>
      </c>
      <c r="I31" s="364">
        <v>55542.37</v>
      </c>
      <c r="J31" s="365">
        <f t="shared" si="1"/>
        <v>11</v>
      </c>
    </row>
    <row r="32" spans="1:10" x14ac:dyDescent="0.2">
      <c r="A32" s="357">
        <v>23</v>
      </c>
      <c r="B32" s="358" t="s">
        <v>60</v>
      </c>
      <c r="C32" s="334" t="s">
        <v>252</v>
      </c>
      <c r="D32" s="359" t="s">
        <v>22</v>
      </c>
      <c r="E32" s="363"/>
      <c r="F32" s="364"/>
      <c r="G32" s="365">
        <f t="shared" si="0"/>
        <v>0</v>
      </c>
      <c r="H32" s="363">
        <v>3.8800000000000001E-2</v>
      </c>
      <c r="I32" s="364">
        <v>33764.1</v>
      </c>
      <c r="J32" s="365">
        <f t="shared" si="1"/>
        <v>1310</v>
      </c>
    </row>
    <row r="33" spans="1:10" x14ac:dyDescent="0.2">
      <c r="A33" s="357">
        <v>24</v>
      </c>
      <c r="B33" s="358" t="s">
        <v>152</v>
      </c>
      <c r="C33" s="334" t="s">
        <v>253</v>
      </c>
      <c r="D33" s="359" t="s">
        <v>22</v>
      </c>
      <c r="E33" s="363"/>
      <c r="F33" s="364"/>
      <c r="G33" s="365">
        <f t="shared" si="0"/>
        <v>0</v>
      </c>
      <c r="H33" s="363">
        <v>4.0000000000000002E-4</v>
      </c>
      <c r="I33" s="364">
        <v>25993.4</v>
      </c>
      <c r="J33" s="365">
        <f t="shared" si="1"/>
        <v>10</v>
      </c>
    </row>
    <row r="34" spans="1:10" x14ac:dyDescent="0.2">
      <c r="A34" s="357">
        <v>25</v>
      </c>
      <c r="B34" s="358" t="s">
        <v>74</v>
      </c>
      <c r="C34" s="334" t="s">
        <v>148</v>
      </c>
      <c r="D34" s="359" t="s">
        <v>22</v>
      </c>
      <c r="E34" s="363"/>
      <c r="F34" s="364"/>
      <c r="G34" s="365">
        <f t="shared" si="0"/>
        <v>0</v>
      </c>
      <c r="H34" s="363">
        <v>7.2400000000000006E-2</v>
      </c>
      <c r="I34" s="364">
        <v>44103.49</v>
      </c>
      <c r="J34" s="365">
        <f t="shared" si="1"/>
        <v>3193</v>
      </c>
    </row>
    <row r="35" spans="1:10" ht="33" x14ac:dyDescent="0.2">
      <c r="A35" s="357">
        <v>26</v>
      </c>
      <c r="B35" s="358" t="s">
        <v>254</v>
      </c>
      <c r="C35" s="334" t="s">
        <v>255</v>
      </c>
      <c r="D35" s="359" t="s">
        <v>22</v>
      </c>
      <c r="E35" s="363"/>
      <c r="F35" s="364"/>
      <c r="G35" s="365">
        <f t="shared" si="0"/>
        <v>0</v>
      </c>
      <c r="H35" s="363">
        <v>3.5000000000000001E-3</v>
      </c>
      <c r="I35" s="364">
        <v>61533.79</v>
      </c>
      <c r="J35" s="365">
        <f t="shared" si="1"/>
        <v>215</v>
      </c>
    </row>
    <row r="36" spans="1:10" ht="33" x14ac:dyDescent="0.2">
      <c r="A36" s="357">
        <v>27</v>
      </c>
      <c r="B36" s="358" t="s">
        <v>256</v>
      </c>
      <c r="C36" s="334" t="s">
        <v>257</v>
      </c>
      <c r="D36" s="359" t="s">
        <v>22</v>
      </c>
      <c r="E36" s="363"/>
      <c r="F36" s="364"/>
      <c r="G36" s="365">
        <f t="shared" si="0"/>
        <v>0</v>
      </c>
      <c r="H36" s="363">
        <v>5.3E-3</v>
      </c>
      <c r="I36" s="364">
        <v>49224.41</v>
      </c>
      <c r="J36" s="365">
        <f t="shared" si="1"/>
        <v>261</v>
      </c>
    </row>
    <row r="37" spans="1:10" ht="33" x14ac:dyDescent="0.2">
      <c r="A37" s="357">
        <v>28</v>
      </c>
      <c r="B37" s="358" t="s">
        <v>171</v>
      </c>
      <c r="C37" s="334" t="s">
        <v>187</v>
      </c>
      <c r="D37" s="359" t="s">
        <v>22</v>
      </c>
      <c r="E37" s="363"/>
      <c r="F37" s="364"/>
      <c r="G37" s="365">
        <f t="shared" si="0"/>
        <v>0</v>
      </c>
      <c r="H37" s="363">
        <v>1.0699999999999999E-2</v>
      </c>
      <c r="I37" s="364">
        <v>45102.35</v>
      </c>
      <c r="J37" s="365">
        <f t="shared" si="1"/>
        <v>483</v>
      </c>
    </row>
    <row r="38" spans="1:10" ht="33" x14ac:dyDescent="0.2">
      <c r="A38" s="357">
        <v>29</v>
      </c>
      <c r="B38" s="358" t="s">
        <v>258</v>
      </c>
      <c r="C38" s="334" t="s">
        <v>259</v>
      </c>
      <c r="D38" s="359" t="s">
        <v>22</v>
      </c>
      <c r="E38" s="363"/>
      <c r="F38" s="364"/>
      <c r="G38" s="365">
        <f t="shared" si="0"/>
        <v>0</v>
      </c>
      <c r="H38" s="363">
        <v>1.1999999999999999E-3</v>
      </c>
      <c r="I38" s="364">
        <v>38358.14</v>
      </c>
      <c r="J38" s="365">
        <f t="shared" si="1"/>
        <v>46</v>
      </c>
    </row>
    <row r="39" spans="1:10" x14ac:dyDescent="0.2">
      <c r="A39" s="357">
        <v>30</v>
      </c>
      <c r="B39" s="358" t="s">
        <v>260</v>
      </c>
      <c r="C39" s="334" t="s">
        <v>261</v>
      </c>
      <c r="D39" s="359" t="s">
        <v>22</v>
      </c>
      <c r="E39" s="363"/>
      <c r="F39" s="364"/>
      <c r="G39" s="365">
        <f t="shared" si="0"/>
        <v>0</v>
      </c>
      <c r="H39" s="363">
        <v>6.6E-3</v>
      </c>
      <c r="I39" s="364">
        <v>180552</v>
      </c>
      <c r="J39" s="365">
        <f t="shared" si="1"/>
        <v>1192</v>
      </c>
    </row>
    <row r="40" spans="1:10" x14ac:dyDescent="0.2">
      <c r="A40" s="357">
        <v>31</v>
      </c>
      <c r="B40" s="358" t="s">
        <v>262</v>
      </c>
      <c r="C40" s="334" t="s">
        <v>263</v>
      </c>
      <c r="D40" s="359" t="s">
        <v>24</v>
      </c>
      <c r="E40" s="363"/>
      <c r="F40" s="364"/>
      <c r="G40" s="365">
        <f t="shared" si="0"/>
        <v>0</v>
      </c>
      <c r="H40" s="363">
        <v>0.06</v>
      </c>
      <c r="I40" s="364">
        <v>70.77</v>
      </c>
      <c r="J40" s="365">
        <f t="shared" si="1"/>
        <v>4</v>
      </c>
    </row>
    <row r="41" spans="1:10" x14ac:dyDescent="0.2">
      <c r="A41" s="357">
        <v>32</v>
      </c>
      <c r="B41" s="358" t="s">
        <v>264</v>
      </c>
      <c r="C41" s="334" t="s">
        <v>265</v>
      </c>
      <c r="D41" s="359" t="s">
        <v>22</v>
      </c>
      <c r="E41" s="363"/>
      <c r="F41" s="364"/>
      <c r="G41" s="365">
        <f t="shared" si="0"/>
        <v>0</v>
      </c>
      <c r="H41" s="363">
        <v>5.0700000000000002E-2</v>
      </c>
      <c r="I41" s="364">
        <v>81255.88</v>
      </c>
      <c r="J41" s="365">
        <f t="shared" si="1"/>
        <v>4120</v>
      </c>
    </row>
    <row r="42" spans="1:10" x14ac:dyDescent="0.2">
      <c r="A42" s="357">
        <v>33</v>
      </c>
      <c r="B42" s="358" t="s">
        <v>266</v>
      </c>
      <c r="C42" s="334" t="s">
        <v>267</v>
      </c>
      <c r="D42" s="359" t="s">
        <v>22</v>
      </c>
      <c r="E42" s="363"/>
      <c r="F42" s="364"/>
      <c r="G42" s="365">
        <f t="shared" si="0"/>
        <v>0</v>
      </c>
      <c r="H42" s="363">
        <v>1E-3</v>
      </c>
      <c r="I42" s="364">
        <v>52765</v>
      </c>
      <c r="J42" s="365">
        <f t="shared" si="1"/>
        <v>53</v>
      </c>
    </row>
    <row r="43" spans="1:10" x14ac:dyDescent="0.2">
      <c r="A43" s="357">
        <v>34</v>
      </c>
      <c r="B43" s="358" t="s">
        <v>61</v>
      </c>
      <c r="C43" s="334" t="s">
        <v>268</v>
      </c>
      <c r="D43" s="359" t="s">
        <v>22</v>
      </c>
      <c r="E43" s="363">
        <v>6.4699999999999994E-2</v>
      </c>
      <c r="F43" s="364">
        <v>40000</v>
      </c>
      <c r="G43" s="365">
        <f t="shared" si="0"/>
        <v>2588</v>
      </c>
      <c r="H43" s="363" t="s">
        <v>1085</v>
      </c>
      <c r="I43" s="364">
        <v>0</v>
      </c>
      <c r="J43" s="365">
        <f t="shared" si="1"/>
        <v>0</v>
      </c>
    </row>
    <row r="44" spans="1:10" ht="49.5" x14ac:dyDescent="0.2">
      <c r="A44" s="357">
        <v>35</v>
      </c>
      <c r="B44" s="358" t="s">
        <v>269</v>
      </c>
      <c r="C44" s="334" t="s">
        <v>270</v>
      </c>
      <c r="D44" s="359" t="s">
        <v>22</v>
      </c>
      <c r="E44" s="363"/>
      <c r="F44" s="364"/>
      <c r="G44" s="365">
        <f t="shared" si="0"/>
        <v>0</v>
      </c>
      <c r="H44" s="363">
        <v>7.0000000000000001E-3</v>
      </c>
      <c r="I44" s="364">
        <v>25107.95</v>
      </c>
      <c r="J44" s="365">
        <f t="shared" si="1"/>
        <v>176</v>
      </c>
    </row>
    <row r="45" spans="1:10" x14ac:dyDescent="0.2">
      <c r="A45" s="357">
        <v>36</v>
      </c>
      <c r="B45" s="358" t="s">
        <v>45</v>
      </c>
      <c r="C45" s="334" t="s">
        <v>160</v>
      </c>
      <c r="D45" s="359" t="s">
        <v>22</v>
      </c>
      <c r="E45" s="363"/>
      <c r="F45" s="364"/>
      <c r="G45" s="365">
        <f t="shared" si="0"/>
        <v>0</v>
      </c>
      <c r="H45" s="363">
        <v>3.2399999999999998E-2</v>
      </c>
      <c r="I45" s="364">
        <v>51280.93</v>
      </c>
      <c r="J45" s="365">
        <f t="shared" si="1"/>
        <v>1662</v>
      </c>
    </row>
    <row r="46" spans="1:10" ht="33" x14ac:dyDescent="0.2">
      <c r="A46" s="357">
        <v>37</v>
      </c>
      <c r="B46" s="358" t="s">
        <v>271</v>
      </c>
      <c r="C46" s="334" t="s">
        <v>272</v>
      </c>
      <c r="D46" s="359" t="s">
        <v>22</v>
      </c>
      <c r="E46" s="363"/>
      <c r="F46" s="364"/>
      <c r="G46" s="365">
        <f t="shared" si="0"/>
        <v>0</v>
      </c>
      <c r="H46" s="363">
        <v>5.9999999999999995E-4</v>
      </c>
      <c r="I46" s="364">
        <v>3351.69</v>
      </c>
      <c r="J46" s="365">
        <f t="shared" si="1"/>
        <v>2</v>
      </c>
    </row>
    <row r="47" spans="1:10" x14ac:dyDescent="0.2">
      <c r="A47" s="357">
        <v>38</v>
      </c>
      <c r="B47" s="358" t="s">
        <v>273</v>
      </c>
      <c r="C47" s="334" t="s">
        <v>274</v>
      </c>
      <c r="D47" s="359" t="s">
        <v>22</v>
      </c>
      <c r="E47" s="363"/>
      <c r="F47" s="364"/>
      <c r="G47" s="365">
        <f t="shared" si="0"/>
        <v>0</v>
      </c>
      <c r="H47" s="363">
        <v>7.1999999999999998E-3</v>
      </c>
      <c r="I47" s="364">
        <v>75592.53</v>
      </c>
      <c r="J47" s="365">
        <f t="shared" si="1"/>
        <v>544</v>
      </c>
    </row>
    <row r="48" spans="1:10" x14ac:dyDescent="0.2">
      <c r="A48" s="357">
        <v>39</v>
      </c>
      <c r="B48" s="358" t="s">
        <v>46</v>
      </c>
      <c r="C48" s="334" t="s">
        <v>275</v>
      </c>
      <c r="D48" s="359" t="s">
        <v>22</v>
      </c>
      <c r="E48" s="363"/>
      <c r="F48" s="364"/>
      <c r="G48" s="365">
        <f t="shared" si="0"/>
        <v>0</v>
      </c>
      <c r="H48" s="363">
        <v>0.107</v>
      </c>
      <c r="I48" s="364">
        <v>130000</v>
      </c>
      <c r="J48" s="365">
        <f t="shared" si="1"/>
        <v>13910</v>
      </c>
    </row>
    <row r="49" spans="1:10" x14ac:dyDescent="0.2">
      <c r="A49" s="357">
        <v>40</v>
      </c>
      <c r="B49" s="358" t="s">
        <v>276</v>
      </c>
      <c r="C49" s="334" t="s">
        <v>277</v>
      </c>
      <c r="D49" s="359" t="s">
        <v>22</v>
      </c>
      <c r="E49" s="363"/>
      <c r="F49" s="364"/>
      <c r="G49" s="365">
        <f t="shared" si="0"/>
        <v>0</v>
      </c>
      <c r="H49" s="363">
        <v>1.1000000000000001E-3</v>
      </c>
      <c r="I49" s="364">
        <v>130000</v>
      </c>
      <c r="J49" s="365">
        <f t="shared" si="1"/>
        <v>143</v>
      </c>
    </row>
    <row r="50" spans="1:10" x14ac:dyDescent="0.2">
      <c r="A50" s="357">
        <v>41</v>
      </c>
      <c r="B50" s="358" t="s">
        <v>62</v>
      </c>
      <c r="C50" s="334" t="s">
        <v>278</v>
      </c>
      <c r="D50" s="359" t="s">
        <v>22</v>
      </c>
      <c r="E50" s="363"/>
      <c r="F50" s="364"/>
      <c r="G50" s="365">
        <f t="shared" si="0"/>
        <v>0</v>
      </c>
      <c r="H50" s="363">
        <v>3.09E-2</v>
      </c>
      <c r="I50" s="364">
        <v>130000</v>
      </c>
      <c r="J50" s="365">
        <f t="shared" si="1"/>
        <v>4017</v>
      </c>
    </row>
    <row r="51" spans="1:10" x14ac:dyDescent="0.2">
      <c r="A51" s="357">
        <v>42</v>
      </c>
      <c r="B51" s="358" t="s">
        <v>279</v>
      </c>
      <c r="C51" s="334" t="s">
        <v>280</v>
      </c>
      <c r="D51" s="359" t="s">
        <v>22</v>
      </c>
      <c r="E51" s="363">
        <v>3.04E-2</v>
      </c>
      <c r="F51" s="364">
        <v>110000</v>
      </c>
      <c r="G51" s="365">
        <f t="shared" si="0"/>
        <v>3344</v>
      </c>
      <c r="H51" s="363" t="s">
        <v>1085</v>
      </c>
      <c r="I51" s="364">
        <v>0</v>
      </c>
      <c r="J51" s="365">
        <f t="shared" si="1"/>
        <v>0</v>
      </c>
    </row>
    <row r="52" spans="1:10" x14ac:dyDescent="0.2">
      <c r="A52" s="357">
        <v>43</v>
      </c>
      <c r="B52" s="358" t="s">
        <v>63</v>
      </c>
      <c r="C52" s="334" t="s">
        <v>149</v>
      </c>
      <c r="D52" s="359" t="s">
        <v>22</v>
      </c>
      <c r="E52" s="363"/>
      <c r="F52" s="364"/>
      <c r="G52" s="365">
        <f t="shared" si="0"/>
        <v>0</v>
      </c>
      <c r="H52" s="363">
        <v>0.13500000000000001</v>
      </c>
      <c r="I52" s="364">
        <v>130000</v>
      </c>
      <c r="J52" s="365">
        <f t="shared" si="1"/>
        <v>17550</v>
      </c>
    </row>
    <row r="53" spans="1:10" x14ac:dyDescent="0.2">
      <c r="A53" s="357">
        <v>44</v>
      </c>
      <c r="B53" s="358" t="s">
        <v>281</v>
      </c>
      <c r="C53" s="334" t="s">
        <v>282</v>
      </c>
      <c r="D53" s="359" t="s">
        <v>22</v>
      </c>
      <c r="E53" s="363"/>
      <c r="F53" s="364"/>
      <c r="G53" s="365">
        <f t="shared" si="0"/>
        <v>0</v>
      </c>
      <c r="H53" s="363">
        <v>0.41930000000000001</v>
      </c>
      <c r="I53" s="364">
        <v>130000</v>
      </c>
      <c r="J53" s="365">
        <f t="shared" si="1"/>
        <v>54509</v>
      </c>
    </row>
    <row r="54" spans="1:10" x14ac:dyDescent="0.2">
      <c r="A54" s="357">
        <v>45</v>
      </c>
      <c r="B54" s="358" t="s">
        <v>172</v>
      </c>
      <c r="C54" s="334" t="s">
        <v>283</v>
      </c>
      <c r="D54" s="359" t="s">
        <v>22</v>
      </c>
      <c r="E54" s="363"/>
      <c r="F54" s="364"/>
      <c r="G54" s="365">
        <f t="shared" si="0"/>
        <v>0</v>
      </c>
      <c r="H54" s="363">
        <v>8.6599999999999996E-2</v>
      </c>
      <c r="I54" s="364">
        <v>130000</v>
      </c>
      <c r="J54" s="365">
        <f t="shared" si="1"/>
        <v>11258</v>
      </c>
    </row>
    <row r="55" spans="1:10" x14ac:dyDescent="0.2">
      <c r="A55" s="357">
        <v>46</v>
      </c>
      <c r="B55" s="358" t="s">
        <v>64</v>
      </c>
      <c r="C55" s="334" t="s">
        <v>104</v>
      </c>
      <c r="D55" s="359" t="s">
        <v>22</v>
      </c>
      <c r="E55" s="363"/>
      <c r="F55" s="364"/>
      <c r="G55" s="365">
        <f t="shared" si="0"/>
        <v>0</v>
      </c>
      <c r="H55" s="363">
        <v>1.4E-3</v>
      </c>
      <c r="I55" s="364">
        <v>130000</v>
      </c>
      <c r="J55" s="365">
        <f t="shared" si="1"/>
        <v>182</v>
      </c>
    </row>
    <row r="56" spans="1:10" x14ac:dyDescent="0.2">
      <c r="A56" s="357">
        <v>47</v>
      </c>
      <c r="B56" s="358" t="s">
        <v>65</v>
      </c>
      <c r="C56" s="334" t="s">
        <v>105</v>
      </c>
      <c r="D56" s="359" t="s">
        <v>22</v>
      </c>
      <c r="E56" s="363"/>
      <c r="F56" s="364"/>
      <c r="G56" s="365">
        <f t="shared" si="0"/>
        <v>0</v>
      </c>
      <c r="H56" s="363">
        <v>1.1999999999999999E-3</v>
      </c>
      <c r="I56" s="364">
        <v>130000</v>
      </c>
      <c r="J56" s="365">
        <f t="shared" si="1"/>
        <v>156</v>
      </c>
    </row>
    <row r="57" spans="1:10" x14ac:dyDescent="0.2">
      <c r="A57" s="357">
        <v>48</v>
      </c>
      <c r="B57" s="358" t="s">
        <v>284</v>
      </c>
      <c r="C57" s="334" t="s">
        <v>285</v>
      </c>
      <c r="D57" s="359" t="s">
        <v>22</v>
      </c>
      <c r="E57" s="363"/>
      <c r="F57" s="364"/>
      <c r="G57" s="365">
        <f t="shared" si="0"/>
        <v>0</v>
      </c>
      <c r="H57" s="363">
        <v>9.7999999999999997E-3</v>
      </c>
      <c r="I57" s="364">
        <v>130000</v>
      </c>
      <c r="J57" s="365">
        <f t="shared" si="1"/>
        <v>1274</v>
      </c>
    </row>
    <row r="58" spans="1:10" x14ac:dyDescent="0.2">
      <c r="A58" s="357">
        <v>49</v>
      </c>
      <c r="B58" s="358" t="s">
        <v>286</v>
      </c>
      <c r="C58" s="334" t="s">
        <v>287</v>
      </c>
      <c r="D58" s="359" t="s">
        <v>50</v>
      </c>
      <c r="E58" s="363"/>
      <c r="F58" s="364"/>
      <c r="G58" s="365">
        <f t="shared" si="0"/>
        <v>0</v>
      </c>
      <c r="H58" s="363">
        <v>0.52439999999999998</v>
      </c>
      <c r="I58" s="364">
        <v>144.87</v>
      </c>
      <c r="J58" s="365">
        <f t="shared" si="1"/>
        <v>76</v>
      </c>
    </row>
    <row r="59" spans="1:10" x14ac:dyDescent="0.2">
      <c r="A59" s="357">
        <v>50</v>
      </c>
      <c r="B59" s="358" t="s">
        <v>47</v>
      </c>
      <c r="C59" s="334" t="s">
        <v>288</v>
      </c>
      <c r="D59" s="359" t="s">
        <v>23</v>
      </c>
      <c r="E59" s="363"/>
      <c r="F59" s="364"/>
      <c r="G59" s="365">
        <f t="shared" si="0"/>
        <v>0</v>
      </c>
      <c r="H59" s="363">
        <v>2.8751000000000002</v>
      </c>
      <c r="I59" s="364">
        <v>358.31</v>
      </c>
      <c r="J59" s="365">
        <f t="shared" si="1"/>
        <v>1030</v>
      </c>
    </row>
    <row r="60" spans="1:10" ht="33" x14ac:dyDescent="0.2">
      <c r="A60" s="357">
        <v>51</v>
      </c>
      <c r="B60" s="358" t="s">
        <v>289</v>
      </c>
      <c r="C60" s="334" t="s">
        <v>290</v>
      </c>
      <c r="D60" s="359" t="s">
        <v>22</v>
      </c>
      <c r="E60" s="363">
        <v>9.7199999999999995E-2</v>
      </c>
      <c r="F60" s="364">
        <v>34000</v>
      </c>
      <c r="G60" s="365">
        <f t="shared" si="0"/>
        <v>3305</v>
      </c>
      <c r="H60" s="363" t="s">
        <v>1085</v>
      </c>
      <c r="I60" s="364">
        <v>0</v>
      </c>
      <c r="J60" s="365">
        <f t="shared" si="1"/>
        <v>0</v>
      </c>
    </row>
    <row r="61" spans="1:10" ht="33" x14ac:dyDescent="0.2">
      <c r="A61" s="357">
        <v>52</v>
      </c>
      <c r="B61" s="358" t="s">
        <v>291</v>
      </c>
      <c r="C61" s="334" t="s">
        <v>292</v>
      </c>
      <c r="D61" s="359" t="s">
        <v>22</v>
      </c>
      <c r="E61" s="363">
        <v>1.6899999999999998E-2</v>
      </c>
      <c r="F61" s="364">
        <v>33000</v>
      </c>
      <c r="G61" s="365">
        <f t="shared" si="0"/>
        <v>558</v>
      </c>
      <c r="H61" s="363" t="s">
        <v>1085</v>
      </c>
      <c r="I61" s="364">
        <v>0</v>
      </c>
      <c r="J61" s="365">
        <f t="shared" si="1"/>
        <v>0</v>
      </c>
    </row>
    <row r="62" spans="1:10" ht="33" x14ac:dyDescent="0.2">
      <c r="A62" s="357">
        <v>53</v>
      </c>
      <c r="B62" s="358" t="s">
        <v>293</v>
      </c>
      <c r="C62" s="334" t="s">
        <v>294</v>
      </c>
      <c r="D62" s="359" t="s">
        <v>22</v>
      </c>
      <c r="E62" s="363">
        <v>0.2</v>
      </c>
      <c r="F62" s="364">
        <v>33000</v>
      </c>
      <c r="G62" s="365">
        <f t="shared" si="0"/>
        <v>6600</v>
      </c>
      <c r="H62" s="363" t="s">
        <v>1085</v>
      </c>
      <c r="I62" s="364">
        <v>0</v>
      </c>
      <c r="J62" s="365">
        <f t="shared" si="1"/>
        <v>0</v>
      </c>
    </row>
    <row r="63" spans="1:10" x14ac:dyDescent="0.2">
      <c r="A63" s="357">
        <v>54</v>
      </c>
      <c r="B63" s="358" t="s">
        <v>295</v>
      </c>
      <c r="C63" s="334" t="s">
        <v>296</v>
      </c>
      <c r="D63" s="359" t="s">
        <v>24</v>
      </c>
      <c r="E63" s="363"/>
      <c r="F63" s="364"/>
      <c r="G63" s="365">
        <f t="shared" si="0"/>
        <v>0</v>
      </c>
      <c r="H63" s="363">
        <v>0.83799999999999997</v>
      </c>
      <c r="I63" s="364">
        <v>122.36</v>
      </c>
      <c r="J63" s="365">
        <f t="shared" si="1"/>
        <v>103</v>
      </c>
    </row>
    <row r="64" spans="1:10" x14ac:dyDescent="0.2">
      <c r="A64" s="357">
        <v>55</v>
      </c>
      <c r="B64" s="358" t="s">
        <v>297</v>
      </c>
      <c r="C64" s="334" t="s">
        <v>298</v>
      </c>
      <c r="D64" s="359" t="s">
        <v>50</v>
      </c>
      <c r="E64" s="363"/>
      <c r="F64" s="364"/>
      <c r="G64" s="365">
        <f t="shared" si="0"/>
        <v>0</v>
      </c>
      <c r="H64" s="363">
        <v>0.108</v>
      </c>
      <c r="I64" s="364">
        <v>51.71</v>
      </c>
      <c r="J64" s="365">
        <f t="shared" si="1"/>
        <v>6</v>
      </c>
    </row>
    <row r="65" spans="1:10" ht="33" x14ac:dyDescent="0.2">
      <c r="A65" s="357">
        <v>56</v>
      </c>
      <c r="B65" s="358" t="s">
        <v>299</v>
      </c>
      <c r="C65" s="334" t="s">
        <v>300</v>
      </c>
      <c r="D65" s="359" t="s">
        <v>24</v>
      </c>
      <c r="E65" s="363"/>
      <c r="F65" s="364"/>
      <c r="G65" s="365">
        <f t="shared" si="0"/>
        <v>0</v>
      </c>
      <c r="H65" s="363">
        <v>14</v>
      </c>
      <c r="I65" s="364">
        <v>66.3</v>
      </c>
      <c r="J65" s="365">
        <f t="shared" si="1"/>
        <v>928</v>
      </c>
    </row>
    <row r="66" spans="1:10" x14ac:dyDescent="0.2">
      <c r="A66" s="357">
        <v>57</v>
      </c>
      <c r="B66" s="358" t="s">
        <v>75</v>
      </c>
      <c r="C66" s="334" t="s">
        <v>150</v>
      </c>
      <c r="D66" s="359" t="s">
        <v>22</v>
      </c>
      <c r="E66" s="363"/>
      <c r="F66" s="364"/>
      <c r="G66" s="365">
        <f t="shared" si="0"/>
        <v>0</v>
      </c>
      <c r="H66" s="363">
        <v>5.8000000000000003E-2</v>
      </c>
      <c r="I66" s="364">
        <v>15484.83</v>
      </c>
      <c r="J66" s="365">
        <f t="shared" si="1"/>
        <v>898</v>
      </c>
    </row>
    <row r="67" spans="1:10" x14ac:dyDescent="0.2">
      <c r="A67" s="357">
        <v>58</v>
      </c>
      <c r="B67" s="358" t="s">
        <v>301</v>
      </c>
      <c r="C67" s="334" t="s">
        <v>302</v>
      </c>
      <c r="D67" s="359" t="s">
        <v>303</v>
      </c>
      <c r="E67" s="363"/>
      <c r="F67" s="364"/>
      <c r="G67" s="365">
        <f t="shared" si="0"/>
        <v>0</v>
      </c>
      <c r="H67" s="367">
        <v>292.10000000000002</v>
      </c>
      <c r="I67" s="364">
        <v>186.27</v>
      </c>
      <c r="J67" s="365">
        <f t="shared" si="1"/>
        <v>54409</v>
      </c>
    </row>
    <row r="68" spans="1:10" x14ac:dyDescent="0.2">
      <c r="A68" s="357">
        <v>59</v>
      </c>
      <c r="B68" s="358" t="s">
        <v>153</v>
      </c>
      <c r="C68" s="334" t="s">
        <v>161</v>
      </c>
      <c r="D68" s="359" t="s">
        <v>24</v>
      </c>
      <c r="E68" s="363"/>
      <c r="F68" s="364"/>
      <c r="G68" s="365">
        <f t="shared" si="0"/>
        <v>0</v>
      </c>
      <c r="H68" s="363">
        <v>1.9810000000000001</v>
      </c>
      <c r="I68" s="364">
        <v>106.76</v>
      </c>
      <c r="J68" s="365">
        <f t="shared" si="1"/>
        <v>211</v>
      </c>
    </row>
    <row r="69" spans="1:10" x14ac:dyDescent="0.2">
      <c r="A69" s="357">
        <v>60</v>
      </c>
      <c r="B69" s="358" t="s">
        <v>304</v>
      </c>
      <c r="C69" s="334" t="s">
        <v>305</v>
      </c>
      <c r="D69" s="359" t="s">
        <v>22</v>
      </c>
      <c r="E69" s="363"/>
      <c r="F69" s="364"/>
      <c r="G69" s="365">
        <f t="shared" si="0"/>
        <v>0</v>
      </c>
      <c r="H69" s="363">
        <v>8.0000000000000004E-4</v>
      </c>
      <c r="I69" s="364">
        <v>89218.53</v>
      </c>
      <c r="J69" s="365">
        <f t="shared" si="1"/>
        <v>71</v>
      </c>
    </row>
    <row r="70" spans="1:10" x14ac:dyDescent="0.2">
      <c r="A70" s="357">
        <v>61</v>
      </c>
      <c r="B70" s="358" t="s">
        <v>306</v>
      </c>
      <c r="C70" s="334" t="s">
        <v>307</v>
      </c>
      <c r="D70" s="359" t="s">
        <v>24</v>
      </c>
      <c r="E70" s="363"/>
      <c r="F70" s="364"/>
      <c r="G70" s="365">
        <f t="shared" si="0"/>
        <v>0</v>
      </c>
      <c r="H70" s="363">
        <v>6</v>
      </c>
      <c r="I70" s="364">
        <v>49.55</v>
      </c>
      <c r="J70" s="365">
        <f t="shared" si="1"/>
        <v>297</v>
      </c>
    </row>
    <row r="71" spans="1:10" x14ac:dyDescent="0.2">
      <c r="A71" s="357">
        <v>62</v>
      </c>
      <c r="B71" s="358" t="s">
        <v>308</v>
      </c>
      <c r="C71" s="334" t="s">
        <v>309</v>
      </c>
      <c r="D71" s="359" t="s">
        <v>22</v>
      </c>
      <c r="E71" s="363"/>
      <c r="F71" s="364"/>
      <c r="G71" s="365">
        <f t="shared" si="0"/>
        <v>0</v>
      </c>
      <c r="H71" s="363">
        <v>4.0000000000000002E-4</v>
      </c>
      <c r="I71" s="364">
        <v>38922.76</v>
      </c>
      <c r="J71" s="365">
        <f t="shared" si="1"/>
        <v>16</v>
      </c>
    </row>
    <row r="72" spans="1:10" x14ac:dyDescent="0.2">
      <c r="A72" s="357">
        <v>63</v>
      </c>
      <c r="B72" s="358" t="s">
        <v>66</v>
      </c>
      <c r="C72" s="334" t="s">
        <v>310</v>
      </c>
      <c r="D72" s="359" t="s">
        <v>22</v>
      </c>
      <c r="E72" s="363"/>
      <c r="F72" s="364"/>
      <c r="G72" s="365">
        <f t="shared" si="0"/>
        <v>0</v>
      </c>
      <c r="H72" s="363">
        <v>0.14199999999999999</v>
      </c>
      <c r="I72" s="364">
        <v>64245.66</v>
      </c>
      <c r="J72" s="365">
        <f t="shared" si="1"/>
        <v>9123</v>
      </c>
    </row>
    <row r="73" spans="1:10" ht="33" x14ac:dyDescent="0.2">
      <c r="A73" s="357">
        <v>64</v>
      </c>
      <c r="B73" s="358" t="s">
        <v>311</v>
      </c>
      <c r="C73" s="334" t="s">
        <v>312</v>
      </c>
      <c r="D73" s="359" t="s">
        <v>22</v>
      </c>
      <c r="E73" s="363">
        <v>0.35580000000000001</v>
      </c>
      <c r="F73" s="364">
        <v>38000</v>
      </c>
      <c r="G73" s="365">
        <f t="shared" si="0"/>
        <v>13520</v>
      </c>
      <c r="H73" s="363" t="s">
        <v>1085</v>
      </c>
      <c r="I73" s="364">
        <v>0</v>
      </c>
      <c r="J73" s="365">
        <f t="shared" si="1"/>
        <v>0</v>
      </c>
    </row>
    <row r="74" spans="1:10" x14ac:dyDescent="0.2">
      <c r="A74" s="357">
        <v>65</v>
      </c>
      <c r="B74" s="358" t="s">
        <v>154</v>
      </c>
      <c r="C74" s="334" t="s">
        <v>313</v>
      </c>
      <c r="D74" s="359" t="s">
        <v>24</v>
      </c>
      <c r="E74" s="363"/>
      <c r="F74" s="364"/>
      <c r="G74" s="365">
        <f t="shared" si="0"/>
        <v>0</v>
      </c>
      <c r="H74" s="363">
        <v>1.506</v>
      </c>
      <c r="I74" s="364">
        <v>13.77</v>
      </c>
      <c r="J74" s="365">
        <f t="shared" si="1"/>
        <v>21</v>
      </c>
    </row>
    <row r="75" spans="1:10" x14ac:dyDescent="0.2">
      <c r="A75" s="357">
        <v>66</v>
      </c>
      <c r="B75" s="358" t="s">
        <v>314</v>
      </c>
      <c r="C75" s="334" t="s">
        <v>315</v>
      </c>
      <c r="D75" s="359" t="s">
        <v>22</v>
      </c>
      <c r="E75" s="363"/>
      <c r="F75" s="364"/>
      <c r="G75" s="365">
        <f t="shared" si="0"/>
        <v>0</v>
      </c>
      <c r="H75" s="363">
        <v>5.0000000000000001E-4</v>
      </c>
      <c r="I75" s="364">
        <v>7261.77</v>
      </c>
      <c r="J75" s="365">
        <f t="shared" si="1"/>
        <v>4</v>
      </c>
    </row>
    <row r="76" spans="1:10" x14ac:dyDescent="0.2">
      <c r="A76" s="357">
        <v>67</v>
      </c>
      <c r="B76" s="358" t="s">
        <v>316</v>
      </c>
      <c r="C76" s="334" t="s">
        <v>317</v>
      </c>
      <c r="D76" s="359" t="s">
        <v>229</v>
      </c>
      <c r="E76" s="363"/>
      <c r="F76" s="364"/>
      <c r="G76" s="365">
        <f t="shared" ref="G76:G138" si="2">E76*F76</f>
        <v>0</v>
      </c>
      <c r="H76" s="363">
        <v>0.104</v>
      </c>
      <c r="I76" s="364">
        <v>612.55999999999995</v>
      </c>
      <c r="J76" s="365">
        <f t="shared" ref="J76:J138" si="3">H76*I76</f>
        <v>64</v>
      </c>
    </row>
    <row r="77" spans="1:10" x14ac:dyDescent="0.2">
      <c r="A77" s="357">
        <v>68</v>
      </c>
      <c r="B77" s="358" t="s">
        <v>155</v>
      </c>
      <c r="C77" s="334" t="s">
        <v>162</v>
      </c>
      <c r="D77" s="359" t="s">
        <v>151</v>
      </c>
      <c r="E77" s="363"/>
      <c r="F77" s="364"/>
      <c r="G77" s="365">
        <f t="shared" si="2"/>
        <v>0</v>
      </c>
      <c r="H77" s="363">
        <v>1.8E-3</v>
      </c>
      <c r="I77" s="364">
        <v>110605.93</v>
      </c>
      <c r="J77" s="365">
        <f t="shared" si="3"/>
        <v>199</v>
      </c>
    </row>
    <row r="78" spans="1:10" x14ac:dyDescent="0.2">
      <c r="A78" s="357">
        <v>69</v>
      </c>
      <c r="B78" s="358" t="s">
        <v>318</v>
      </c>
      <c r="C78" s="334" t="s">
        <v>319</v>
      </c>
      <c r="D78" s="359" t="s">
        <v>22</v>
      </c>
      <c r="E78" s="363"/>
      <c r="F78" s="364"/>
      <c r="G78" s="365">
        <f t="shared" si="2"/>
        <v>0</v>
      </c>
      <c r="H78" s="363">
        <v>0.15</v>
      </c>
      <c r="I78" s="364">
        <v>92886</v>
      </c>
      <c r="J78" s="365">
        <f t="shared" si="3"/>
        <v>13933</v>
      </c>
    </row>
    <row r="79" spans="1:10" x14ac:dyDescent="0.2">
      <c r="A79" s="357">
        <v>70</v>
      </c>
      <c r="B79" s="358" t="s">
        <v>156</v>
      </c>
      <c r="C79" s="334" t="s">
        <v>163</v>
      </c>
      <c r="D79" s="359" t="s">
        <v>22</v>
      </c>
      <c r="E79" s="363"/>
      <c r="F79" s="364"/>
      <c r="G79" s="365">
        <f t="shared" si="2"/>
        <v>0</v>
      </c>
      <c r="H79" s="363">
        <v>1.78E-2</v>
      </c>
      <c r="I79" s="364">
        <v>47156.37</v>
      </c>
      <c r="J79" s="365">
        <f t="shared" si="3"/>
        <v>839</v>
      </c>
    </row>
    <row r="80" spans="1:10" ht="33" x14ac:dyDescent="0.2">
      <c r="A80" s="357">
        <v>71</v>
      </c>
      <c r="B80" s="358" t="s">
        <v>320</v>
      </c>
      <c r="C80" s="334" t="s">
        <v>321</v>
      </c>
      <c r="D80" s="359" t="s">
        <v>22</v>
      </c>
      <c r="E80" s="363"/>
      <c r="F80" s="364"/>
      <c r="G80" s="365">
        <f t="shared" si="2"/>
        <v>0</v>
      </c>
      <c r="H80" s="363">
        <v>1.9E-3</v>
      </c>
      <c r="I80" s="364">
        <v>125287.31</v>
      </c>
      <c r="J80" s="365">
        <f t="shared" si="3"/>
        <v>238</v>
      </c>
    </row>
    <row r="81" spans="1:10" x14ac:dyDescent="0.2">
      <c r="A81" s="357">
        <v>72</v>
      </c>
      <c r="B81" s="358" t="s">
        <v>322</v>
      </c>
      <c r="C81" s="334" t="s">
        <v>323</v>
      </c>
      <c r="D81" s="359" t="s">
        <v>24</v>
      </c>
      <c r="E81" s="363"/>
      <c r="F81" s="364"/>
      <c r="G81" s="365">
        <f t="shared" si="2"/>
        <v>0</v>
      </c>
      <c r="H81" s="363">
        <v>0.5</v>
      </c>
      <c r="I81" s="364">
        <v>36.17</v>
      </c>
      <c r="J81" s="365">
        <f t="shared" si="3"/>
        <v>18</v>
      </c>
    </row>
    <row r="82" spans="1:10" x14ac:dyDescent="0.2">
      <c r="A82" s="357">
        <v>73</v>
      </c>
      <c r="B82" s="358" t="s">
        <v>324</v>
      </c>
      <c r="C82" s="334" t="s">
        <v>325</v>
      </c>
      <c r="D82" s="359" t="s">
        <v>22</v>
      </c>
      <c r="E82" s="363"/>
      <c r="F82" s="364"/>
      <c r="G82" s="365">
        <f t="shared" si="2"/>
        <v>0</v>
      </c>
      <c r="H82" s="363">
        <v>0.26379999999999998</v>
      </c>
      <c r="I82" s="364">
        <v>36856.19</v>
      </c>
      <c r="J82" s="365">
        <f t="shared" si="3"/>
        <v>9723</v>
      </c>
    </row>
    <row r="83" spans="1:10" x14ac:dyDescent="0.2">
      <c r="A83" s="357">
        <v>74</v>
      </c>
      <c r="B83" s="358" t="s">
        <v>326</v>
      </c>
      <c r="C83" s="334" t="s">
        <v>327</v>
      </c>
      <c r="D83" s="359" t="s">
        <v>24</v>
      </c>
      <c r="E83" s="363"/>
      <c r="F83" s="364"/>
      <c r="G83" s="365">
        <f t="shared" si="2"/>
        <v>0</v>
      </c>
      <c r="H83" s="363">
        <v>0.33300000000000002</v>
      </c>
      <c r="I83" s="364">
        <v>71.099999999999994</v>
      </c>
      <c r="J83" s="365">
        <f t="shared" si="3"/>
        <v>24</v>
      </c>
    </row>
    <row r="84" spans="1:10" x14ac:dyDescent="0.2">
      <c r="A84" s="357">
        <v>75</v>
      </c>
      <c r="B84" s="358" t="s">
        <v>328</v>
      </c>
      <c r="C84" s="334" t="s">
        <v>329</v>
      </c>
      <c r="D84" s="359" t="s">
        <v>22</v>
      </c>
      <c r="E84" s="363"/>
      <c r="F84" s="364"/>
      <c r="G84" s="365">
        <f t="shared" si="2"/>
        <v>0</v>
      </c>
      <c r="H84" s="363">
        <v>0.75529999999999997</v>
      </c>
      <c r="I84" s="364">
        <v>38000</v>
      </c>
      <c r="J84" s="365">
        <f t="shared" si="3"/>
        <v>28701</v>
      </c>
    </row>
    <row r="85" spans="1:10" x14ac:dyDescent="0.2">
      <c r="A85" s="357">
        <v>76</v>
      </c>
      <c r="B85" s="358" t="s">
        <v>330</v>
      </c>
      <c r="C85" s="334" t="s">
        <v>331</v>
      </c>
      <c r="D85" s="359" t="s">
        <v>24</v>
      </c>
      <c r="E85" s="363"/>
      <c r="F85" s="364"/>
      <c r="G85" s="365">
        <f t="shared" si="2"/>
        <v>0</v>
      </c>
      <c r="H85" s="363">
        <v>4.4000000000000004</v>
      </c>
      <c r="I85" s="364">
        <v>32.96</v>
      </c>
      <c r="J85" s="365">
        <f t="shared" si="3"/>
        <v>145</v>
      </c>
    </row>
    <row r="86" spans="1:10" x14ac:dyDescent="0.2">
      <c r="A86" s="357">
        <v>77</v>
      </c>
      <c r="B86" s="358" t="s">
        <v>332</v>
      </c>
      <c r="C86" s="334" t="s">
        <v>277</v>
      </c>
      <c r="D86" s="359" t="s">
        <v>24</v>
      </c>
      <c r="E86" s="363"/>
      <c r="F86" s="364"/>
      <c r="G86" s="365">
        <f t="shared" si="2"/>
        <v>0</v>
      </c>
      <c r="H86" s="363">
        <v>164.5949</v>
      </c>
      <c r="I86" s="364">
        <v>130</v>
      </c>
      <c r="J86" s="365">
        <f t="shared" si="3"/>
        <v>21397</v>
      </c>
    </row>
    <row r="87" spans="1:10" x14ac:dyDescent="0.2">
      <c r="A87" s="357">
        <v>78</v>
      </c>
      <c r="B87" s="358" t="s">
        <v>333</v>
      </c>
      <c r="C87" s="334" t="s">
        <v>334</v>
      </c>
      <c r="D87" s="359" t="s">
        <v>22</v>
      </c>
      <c r="E87" s="363"/>
      <c r="F87" s="364"/>
      <c r="G87" s="365">
        <f t="shared" si="2"/>
        <v>0</v>
      </c>
      <c r="H87" s="363">
        <v>2.0000000000000001E-4</v>
      </c>
      <c r="I87" s="364">
        <v>38205.870000000003</v>
      </c>
      <c r="J87" s="365">
        <f t="shared" si="3"/>
        <v>8</v>
      </c>
    </row>
    <row r="88" spans="1:10" x14ac:dyDescent="0.2">
      <c r="A88" s="357">
        <v>79</v>
      </c>
      <c r="B88" s="358" t="s">
        <v>335</v>
      </c>
      <c r="C88" s="334" t="s">
        <v>336</v>
      </c>
      <c r="D88" s="359" t="s">
        <v>24</v>
      </c>
      <c r="E88" s="363"/>
      <c r="F88" s="364"/>
      <c r="G88" s="365">
        <f t="shared" si="2"/>
        <v>0</v>
      </c>
      <c r="H88" s="363">
        <v>0.36799999999999999</v>
      </c>
      <c r="I88" s="364">
        <v>159.21</v>
      </c>
      <c r="J88" s="365">
        <f t="shared" si="3"/>
        <v>59</v>
      </c>
    </row>
    <row r="89" spans="1:10" x14ac:dyDescent="0.2">
      <c r="A89" s="357">
        <v>80</v>
      </c>
      <c r="B89" s="358" t="s">
        <v>337</v>
      </c>
      <c r="C89" s="334" t="s">
        <v>338</v>
      </c>
      <c r="D89" s="359" t="s">
        <v>24</v>
      </c>
      <c r="E89" s="363"/>
      <c r="F89" s="364"/>
      <c r="G89" s="365">
        <f t="shared" si="2"/>
        <v>0</v>
      </c>
      <c r="H89" s="363">
        <v>2.9601999999999999</v>
      </c>
      <c r="I89" s="364">
        <v>150.83000000000001</v>
      </c>
      <c r="J89" s="365">
        <f t="shared" si="3"/>
        <v>446</v>
      </c>
    </row>
    <row r="90" spans="1:10" x14ac:dyDescent="0.2">
      <c r="A90" s="357">
        <v>81</v>
      </c>
      <c r="B90" s="358" t="s">
        <v>339</v>
      </c>
      <c r="C90" s="334" t="s">
        <v>340</v>
      </c>
      <c r="D90" s="359" t="s">
        <v>24</v>
      </c>
      <c r="E90" s="363"/>
      <c r="F90" s="364"/>
      <c r="G90" s="365">
        <f t="shared" si="2"/>
        <v>0</v>
      </c>
      <c r="H90" s="363">
        <v>0.189</v>
      </c>
      <c r="I90" s="364">
        <v>95.42</v>
      </c>
      <c r="J90" s="365">
        <f t="shared" si="3"/>
        <v>18</v>
      </c>
    </row>
    <row r="91" spans="1:10" x14ac:dyDescent="0.2">
      <c r="A91" s="357">
        <v>82</v>
      </c>
      <c r="B91" s="358" t="s">
        <v>341</v>
      </c>
      <c r="C91" s="334" t="s">
        <v>342</v>
      </c>
      <c r="D91" s="359" t="s">
        <v>22</v>
      </c>
      <c r="E91" s="363">
        <v>5.1799999999999999E-2</v>
      </c>
      <c r="F91" s="364">
        <v>132000</v>
      </c>
      <c r="G91" s="365">
        <f t="shared" si="2"/>
        <v>6838</v>
      </c>
      <c r="H91" s="363" t="s">
        <v>1085</v>
      </c>
      <c r="I91" s="364">
        <v>0</v>
      </c>
      <c r="J91" s="365">
        <f t="shared" si="3"/>
        <v>0</v>
      </c>
    </row>
    <row r="92" spans="1:10" x14ac:dyDescent="0.2">
      <c r="A92" s="357">
        <v>83</v>
      </c>
      <c r="B92" s="358" t="s">
        <v>157</v>
      </c>
      <c r="C92" s="334" t="s">
        <v>67</v>
      </c>
      <c r="D92" s="359" t="s">
        <v>24</v>
      </c>
      <c r="E92" s="363"/>
      <c r="F92" s="364"/>
      <c r="G92" s="365">
        <f t="shared" si="2"/>
        <v>0</v>
      </c>
      <c r="H92" s="363">
        <v>97.636799999999994</v>
      </c>
      <c r="I92" s="364">
        <v>64.239999999999995</v>
      </c>
      <c r="J92" s="365">
        <f t="shared" si="3"/>
        <v>6272</v>
      </c>
    </row>
    <row r="93" spans="1:10" x14ac:dyDescent="0.2">
      <c r="A93" s="357">
        <v>84</v>
      </c>
      <c r="B93" s="358" t="s">
        <v>173</v>
      </c>
      <c r="C93" s="334" t="s">
        <v>189</v>
      </c>
      <c r="D93" s="359" t="s">
        <v>24</v>
      </c>
      <c r="E93" s="363"/>
      <c r="F93" s="364"/>
      <c r="G93" s="365">
        <f t="shared" si="2"/>
        <v>0</v>
      </c>
      <c r="H93" s="363">
        <v>1.1459999999999999</v>
      </c>
      <c r="I93" s="364">
        <v>275.32</v>
      </c>
      <c r="J93" s="365">
        <f t="shared" si="3"/>
        <v>316</v>
      </c>
    </row>
    <row r="94" spans="1:10" x14ac:dyDescent="0.2">
      <c r="A94" s="357">
        <v>85</v>
      </c>
      <c r="B94" s="358" t="s">
        <v>343</v>
      </c>
      <c r="C94" s="334" t="s">
        <v>344</v>
      </c>
      <c r="D94" s="359" t="s">
        <v>24</v>
      </c>
      <c r="E94" s="363"/>
      <c r="F94" s="364"/>
      <c r="G94" s="365">
        <f t="shared" si="2"/>
        <v>0</v>
      </c>
      <c r="H94" s="363">
        <v>0.23780000000000001</v>
      </c>
      <c r="I94" s="364">
        <v>81.99</v>
      </c>
      <c r="J94" s="365">
        <f t="shared" si="3"/>
        <v>19</v>
      </c>
    </row>
    <row r="95" spans="1:10" x14ac:dyDescent="0.2">
      <c r="A95" s="357">
        <v>86</v>
      </c>
      <c r="B95" s="358" t="s">
        <v>345</v>
      </c>
      <c r="C95" s="334" t="s">
        <v>346</v>
      </c>
      <c r="D95" s="359" t="s">
        <v>24</v>
      </c>
      <c r="E95" s="363"/>
      <c r="F95" s="364"/>
      <c r="G95" s="365">
        <f t="shared" si="2"/>
        <v>0</v>
      </c>
      <c r="H95" s="363">
        <v>4.0000000000000002E-4</v>
      </c>
      <c r="I95" s="364">
        <v>416.18</v>
      </c>
      <c r="J95" s="365">
        <f t="shared" si="3"/>
        <v>0</v>
      </c>
    </row>
    <row r="96" spans="1:10" x14ac:dyDescent="0.2">
      <c r="A96" s="357">
        <v>87</v>
      </c>
      <c r="B96" s="358" t="s">
        <v>347</v>
      </c>
      <c r="C96" s="334" t="s">
        <v>348</v>
      </c>
      <c r="D96" s="359" t="s">
        <v>24</v>
      </c>
      <c r="E96" s="363"/>
      <c r="F96" s="364"/>
      <c r="G96" s="365">
        <f t="shared" si="2"/>
        <v>0</v>
      </c>
      <c r="H96" s="363">
        <v>0.1</v>
      </c>
      <c r="I96" s="364">
        <v>656.72</v>
      </c>
      <c r="J96" s="365">
        <f t="shared" si="3"/>
        <v>66</v>
      </c>
    </row>
    <row r="97" spans="1:10" x14ac:dyDescent="0.2">
      <c r="A97" s="357">
        <v>88</v>
      </c>
      <c r="B97" s="358" t="s">
        <v>349</v>
      </c>
      <c r="C97" s="334" t="s">
        <v>350</v>
      </c>
      <c r="D97" s="359" t="s">
        <v>56</v>
      </c>
      <c r="E97" s="363"/>
      <c r="F97" s="364"/>
      <c r="G97" s="365">
        <f t="shared" si="2"/>
        <v>0</v>
      </c>
      <c r="H97" s="366">
        <v>36</v>
      </c>
      <c r="I97" s="364">
        <v>27.07</v>
      </c>
      <c r="J97" s="365">
        <f t="shared" si="3"/>
        <v>975</v>
      </c>
    </row>
    <row r="98" spans="1:10" x14ac:dyDescent="0.2">
      <c r="A98" s="357">
        <v>89</v>
      </c>
      <c r="B98" s="358" t="s">
        <v>351</v>
      </c>
      <c r="C98" s="334" t="s">
        <v>352</v>
      </c>
      <c r="D98" s="359" t="s">
        <v>24</v>
      </c>
      <c r="E98" s="363"/>
      <c r="F98" s="364"/>
      <c r="G98" s="365">
        <f t="shared" si="2"/>
        <v>0</v>
      </c>
      <c r="H98" s="363">
        <v>76.709000000000003</v>
      </c>
      <c r="I98" s="364">
        <v>123.91</v>
      </c>
      <c r="J98" s="365">
        <f t="shared" si="3"/>
        <v>9505</v>
      </c>
    </row>
    <row r="99" spans="1:10" x14ac:dyDescent="0.2">
      <c r="A99" s="357">
        <v>90</v>
      </c>
      <c r="B99" s="358" t="s">
        <v>353</v>
      </c>
      <c r="C99" s="334" t="s">
        <v>354</v>
      </c>
      <c r="D99" s="359" t="s">
        <v>24</v>
      </c>
      <c r="E99" s="363"/>
      <c r="F99" s="364"/>
      <c r="G99" s="365">
        <f t="shared" si="2"/>
        <v>0</v>
      </c>
      <c r="H99" s="363">
        <v>1.6</v>
      </c>
      <c r="I99" s="364">
        <v>88.22</v>
      </c>
      <c r="J99" s="365">
        <f t="shared" si="3"/>
        <v>141</v>
      </c>
    </row>
    <row r="100" spans="1:10" x14ac:dyDescent="0.2">
      <c r="A100" s="357">
        <v>91</v>
      </c>
      <c r="B100" s="358" t="s">
        <v>355</v>
      </c>
      <c r="C100" s="334" t="s">
        <v>356</v>
      </c>
      <c r="D100" s="359" t="s">
        <v>303</v>
      </c>
      <c r="E100" s="363"/>
      <c r="F100" s="364"/>
      <c r="G100" s="365">
        <f t="shared" si="2"/>
        <v>0</v>
      </c>
      <c r="H100" s="367">
        <v>1</v>
      </c>
      <c r="I100" s="364">
        <v>46.43</v>
      </c>
      <c r="J100" s="365">
        <f t="shared" si="3"/>
        <v>46</v>
      </c>
    </row>
    <row r="101" spans="1:10" x14ac:dyDescent="0.2">
      <c r="A101" s="357">
        <v>92</v>
      </c>
      <c r="B101" s="358" t="s">
        <v>48</v>
      </c>
      <c r="C101" s="334" t="s">
        <v>357</v>
      </c>
      <c r="D101" s="359" t="s">
        <v>24</v>
      </c>
      <c r="E101" s="363"/>
      <c r="F101" s="364"/>
      <c r="G101" s="365">
        <f t="shared" si="2"/>
        <v>0</v>
      </c>
      <c r="H101" s="363">
        <v>57.256100000000004</v>
      </c>
      <c r="I101" s="364">
        <v>29.69</v>
      </c>
      <c r="J101" s="365">
        <f t="shared" si="3"/>
        <v>1700</v>
      </c>
    </row>
    <row r="102" spans="1:10" x14ac:dyDescent="0.2">
      <c r="A102" s="357">
        <v>93</v>
      </c>
      <c r="B102" s="358" t="s">
        <v>358</v>
      </c>
      <c r="C102" s="334" t="s">
        <v>359</v>
      </c>
      <c r="D102" s="359" t="s">
        <v>22</v>
      </c>
      <c r="E102" s="363"/>
      <c r="F102" s="364"/>
      <c r="G102" s="365">
        <f t="shared" si="2"/>
        <v>0</v>
      </c>
      <c r="H102" s="363">
        <v>2.8E-3</v>
      </c>
      <c r="I102" s="364">
        <v>99482.91</v>
      </c>
      <c r="J102" s="365">
        <f t="shared" si="3"/>
        <v>279</v>
      </c>
    </row>
    <row r="103" spans="1:10" x14ac:dyDescent="0.2">
      <c r="A103" s="357">
        <v>94</v>
      </c>
      <c r="B103" s="358" t="s">
        <v>360</v>
      </c>
      <c r="C103" s="334" t="s">
        <v>361</v>
      </c>
      <c r="D103" s="359" t="s">
        <v>24</v>
      </c>
      <c r="E103" s="363"/>
      <c r="F103" s="364"/>
      <c r="G103" s="365">
        <f t="shared" si="2"/>
        <v>0</v>
      </c>
      <c r="H103" s="363">
        <v>2.5499999999999998</v>
      </c>
      <c r="I103" s="364">
        <v>106.56</v>
      </c>
      <c r="J103" s="365">
        <f t="shared" si="3"/>
        <v>272</v>
      </c>
    </row>
    <row r="104" spans="1:10" x14ac:dyDescent="0.2">
      <c r="A104" s="357">
        <v>95</v>
      </c>
      <c r="B104" s="358" t="s">
        <v>362</v>
      </c>
      <c r="C104" s="334" t="s">
        <v>363</v>
      </c>
      <c r="D104" s="359" t="s">
        <v>22</v>
      </c>
      <c r="E104" s="363"/>
      <c r="F104" s="364"/>
      <c r="G104" s="365">
        <f t="shared" si="2"/>
        <v>0</v>
      </c>
      <c r="H104" s="363">
        <v>7.1999999999999998E-3</v>
      </c>
      <c r="I104" s="364">
        <v>153220.34</v>
      </c>
      <c r="J104" s="365">
        <f t="shared" si="3"/>
        <v>1103</v>
      </c>
    </row>
    <row r="105" spans="1:10" x14ac:dyDescent="0.2">
      <c r="A105" s="357">
        <v>96</v>
      </c>
      <c r="B105" s="358" t="s">
        <v>364</v>
      </c>
      <c r="C105" s="334" t="s">
        <v>363</v>
      </c>
      <c r="D105" s="359" t="s">
        <v>24</v>
      </c>
      <c r="E105" s="363"/>
      <c r="F105" s="364"/>
      <c r="G105" s="365">
        <f t="shared" si="2"/>
        <v>0</v>
      </c>
      <c r="H105" s="363">
        <v>2.9999999999999997E-4</v>
      </c>
      <c r="I105" s="364">
        <v>118.55</v>
      </c>
      <c r="J105" s="365">
        <f t="shared" si="3"/>
        <v>0</v>
      </c>
    </row>
    <row r="106" spans="1:10" x14ac:dyDescent="0.2">
      <c r="A106" s="357">
        <v>97</v>
      </c>
      <c r="B106" s="358" t="s">
        <v>365</v>
      </c>
      <c r="C106" s="334" t="s">
        <v>366</v>
      </c>
      <c r="D106" s="359" t="s">
        <v>24</v>
      </c>
      <c r="E106" s="363"/>
      <c r="F106" s="364"/>
      <c r="G106" s="365">
        <f t="shared" si="2"/>
        <v>0</v>
      </c>
      <c r="H106" s="363">
        <v>9.6000000000000002E-2</v>
      </c>
      <c r="I106" s="364">
        <v>670.92</v>
      </c>
      <c r="J106" s="365">
        <f t="shared" si="3"/>
        <v>64</v>
      </c>
    </row>
    <row r="107" spans="1:10" x14ac:dyDescent="0.2">
      <c r="A107" s="357">
        <v>98</v>
      </c>
      <c r="B107" s="358" t="s">
        <v>367</v>
      </c>
      <c r="C107" s="334" t="s">
        <v>368</v>
      </c>
      <c r="D107" s="359" t="s">
        <v>50</v>
      </c>
      <c r="E107" s="363"/>
      <c r="F107" s="364"/>
      <c r="G107" s="365">
        <f t="shared" si="2"/>
        <v>0</v>
      </c>
      <c r="H107" s="363">
        <v>9.5719999999999992</v>
      </c>
      <c r="I107" s="364">
        <v>39.14</v>
      </c>
      <c r="J107" s="365">
        <f t="shared" si="3"/>
        <v>375</v>
      </c>
    </row>
    <row r="108" spans="1:10" ht="33" x14ac:dyDescent="0.2">
      <c r="A108" s="357">
        <v>99</v>
      </c>
      <c r="B108" s="358" t="s">
        <v>369</v>
      </c>
      <c r="C108" s="334" t="s">
        <v>370</v>
      </c>
      <c r="D108" s="359" t="s">
        <v>23</v>
      </c>
      <c r="E108" s="363"/>
      <c r="F108" s="364"/>
      <c r="G108" s="365">
        <f t="shared" si="2"/>
        <v>0</v>
      </c>
      <c r="H108" s="363">
        <v>4.9200000000000001E-2</v>
      </c>
      <c r="I108" s="364">
        <v>9108.32</v>
      </c>
      <c r="J108" s="365">
        <f t="shared" si="3"/>
        <v>448</v>
      </c>
    </row>
    <row r="109" spans="1:10" x14ac:dyDescent="0.2">
      <c r="A109" s="357">
        <v>100</v>
      </c>
      <c r="B109" s="358" t="s">
        <v>49</v>
      </c>
      <c r="C109" s="334" t="s">
        <v>371</v>
      </c>
      <c r="D109" s="359" t="s">
        <v>22</v>
      </c>
      <c r="E109" s="363"/>
      <c r="F109" s="364"/>
      <c r="G109" s="365">
        <f t="shared" si="2"/>
        <v>0</v>
      </c>
      <c r="H109" s="363">
        <v>1.9599999999999999E-2</v>
      </c>
      <c r="I109" s="364">
        <v>60937.81</v>
      </c>
      <c r="J109" s="365">
        <f t="shared" si="3"/>
        <v>1194</v>
      </c>
    </row>
    <row r="110" spans="1:10" x14ac:dyDescent="0.2">
      <c r="A110" s="357">
        <v>101</v>
      </c>
      <c r="B110" s="358" t="s">
        <v>372</v>
      </c>
      <c r="C110" s="334" t="s">
        <v>373</v>
      </c>
      <c r="D110" s="359" t="s">
        <v>22</v>
      </c>
      <c r="E110" s="363"/>
      <c r="F110" s="364"/>
      <c r="G110" s="365">
        <f t="shared" si="2"/>
        <v>0</v>
      </c>
      <c r="H110" s="363">
        <v>2.2100000000000002E-2</v>
      </c>
      <c r="I110" s="364">
        <v>60261.82</v>
      </c>
      <c r="J110" s="365">
        <f t="shared" si="3"/>
        <v>1332</v>
      </c>
    </row>
    <row r="111" spans="1:10" x14ac:dyDescent="0.2">
      <c r="A111" s="357">
        <v>102</v>
      </c>
      <c r="B111" s="358" t="s">
        <v>374</v>
      </c>
      <c r="C111" s="334" t="s">
        <v>375</v>
      </c>
      <c r="D111" s="359" t="s">
        <v>22</v>
      </c>
      <c r="E111" s="363"/>
      <c r="F111" s="364"/>
      <c r="G111" s="365">
        <f t="shared" si="2"/>
        <v>0</v>
      </c>
      <c r="H111" s="363">
        <v>6.1000000000000004E-3</v>
      </c>
      <c r="I111" s="364">
        <v>58376.06</v>
      </c>
      <c r="J111" s="365">
        <f t="shared" si="3"/>
        <v>356</v>
      </c>
    </row>
    <row r="112" spans="1:10" x14ac:dyDescent="0.2">
      <c r="A112" s="357">
        <v>103</v>
      </c>
      <c r="B112" s="358" t="s">
        <v>376</v>
      </c>
      <c r="C112" s="334" t="s">
        <v>377</v>
      </c>
      <c r="D112" s="359" t="s">
        <v>378</v>
      </c>
      <c r="E112" s="363"/>
      <c r="F112" s="364"/>
      <c r="G112" s="365">
        <f t="shared" si="2"/>
        <v>0</v>
      </c>
      <c r="H112" s="363">
        <v>1.7299</v>
      </c>
      <c r="I112" s="364">
        <v>671.24</v>
      </c>
      <c r="J112" s="365">
        <f t="shared" si="3"/>
        <v>1161</v>
      </c>
    </row>
    <row r="113" spans="1:10" x14ac:dyDescent="0.2">
      <c r="A113" s="357">
        <v>104</v>
      </c>
      <c r="B113" s="358" t="s">
        <v>379</v>
      </c>
      <c r="C113" s="334" t="s">
        <v>380</v>
      </c>
      <c r="D113" s="359" t="s">
        <v>378</v>
      </c>
      <c r="E113" s="363"/>
      <c r="F113" s="364"/>
      <c r="G113" s="365">
        <f t="shared" si="2"/>
        <v>0</v>
      </c>
      <c r="H113" s="363">
        <v>7.4999999999999997E-2</v>
      </c>
      <c r="I113" s="364">
        <v>679.8</v>
      </c>
      <c r="J113" s="365">
        <f t="shared" si="3"/>
        <v>51</v>
      </c>
    </row>
    <row r="114" spans="1:10" x14ac:dyDescent="0.2">
      <c r="A114" s="357">
        <v>105</v>
      </c>
      <c r="B114" s="358" t="s">
        <v>381</v>
      </c>
      <c r="C114" s="334" t="s">
        <v>382</v>
      </c>
      <c r="D114" s="359" t="s">
        <v>24</v>
      </c>
      <c r="E114" s="363"/>
      <c r="F114" s="364"/>
      <c r="G114" s="365">
        <f t="shared" si="2"/>
        <v>0</v>
      </c>
      <c r="H114" s="363">
        <v>3.6400000000000002E-2</v>
      </c>
      <c r="I114" s="364">
        <v>1697.09</v>
      </c>
      <c r="J114" s="365">
        <f t="shared" si="3"/>
        <v>62</v>
      </c>
    </row>
    <row r="115" spans="1:10" x14ac:dyDescent="0.2">
      <c r="A115" s="357">
        <v>106</v>
      </c>
      <c r="B115" s="358" t="s">
        <v>383</v>
      </c>
      <c r="C115" s="334" t="s">
        <v>384</v>
      </c>
      <c r="D115" s="359" t="s">
        <v>50</v>
      </c>
      <c r="E115" s="363">
        <v>899.31</v>
      </c>
      <c r="F115" s="364">
        <v>125</v>
      </c>
      <c r="G115" s="365">
        <f t="shared" si="2"/>
        <v>112414</v>
      </c>
      <c r="H115" s="363" t="s">
        <v>1085</v>
      </c>
      <c r="I115" s="364">
        <v>0</v>
      </c>
      <c r="J115" s="365">
        <f t="shared" si="3"/>
        <v>0</v>
      </c>
    </row>
    <row r="116" spans="1:10" ht="33" x14ac:dyDescent="0.2">
      <c r="A116" s="357">
        <v>107</v>
      </c>
      <c r="B116" s="358" t="s">
        <v>385</v>
      </c>
      <c r="C116" s="334" t="s">
        <v>386</v>
      </c>
      <c r="D116" s="359" t="s">
        <v>24</v>
      </c>
      <c r="E116" s="363"/>
      <c r="F116" s="364"/>
      <c r="G116" s="365">
        <f t="shared" si="2"/>
        <v>0</v>
      </c>
      <c r="H116" s="363">
        <v>5.8680000000000003</v>
      </c>
      <c r="I116" s="364">
        <v>348.94</v>
      </c>
      <c r="J116" s="365">
        <f t="shared" si="3"/>
        <v>2048</v>
      </c>
    </row>
    <row r="117" spans="1:10" ht="33" x14ac:dyDescent="0.2">
      <c r="A117" s="357">
        <v>108</v>
      </c>
      <c r="B117" s="358" t="s">
        <v>387</v>
      </c>
      <c r="C117" s="334" t="s">
        <v>388</v>
      </c>
      <c r="D117" s="359" t="s">
        <v>24</v>
      </c>
      <c r="E117" s="363"/>
      <c r="F117" s="364"/>
      <c r="G117" s="365">
        <f t="shared" si="2"/>
        <v>0</v>
      </c>
      <c r="H117" s="363">
        <v>8.0000000000000002E-3</v>
      </c>
      <c r="I117" s="364">
        <v>140.4</v>
      </c>
      <c r="J117" s="365">
        <f t="shared" si="3"/>
        <v>1</v>
      </c>
    </row>
    <row r="118" spans="1:10" x14ac:dyDescent="0.2">
      <c r="A118" s="357">
        <v>109</v>
      </c>
      <c r="B118" s="358" t="s">
        <v>389</v>
      </c>
      <c r="C118" s="334" t="s">
        <v>390</v>
      </c>
      <c r="D118" s="359" t="s">
        <v>24</v>
      </c>
      <c r="E118" s="363"/>
      <c r="F118" s="364"/>
      <c r="G118" s="365">
        <f t="shared" si="2"/>
        <v>0</v>
      </c>
      <c r="H118" s="363">
        <v>8.0000000000000004E-4</v>
      </c>
      <c r="I118" s="364">
        <v>713.68</v>
      </c>
      <c r="J118" s="365">
        <f t="shared" si="3"/>
        <v>1</v>
      </c>
    </row>
    <row r="119" spans="1:10" x14ac:dyDescent="0.2">
      <c r="A119" s="357">
        <v>110</v>
      </c>
      <c r="B119" s="358" t="s">
        <v>391</v>
      </c>
      <c r="C119" s="334" t="s">
        <v>392</v>
      </c>
      <c r="D119" s="359" t="s">
        <v>24</v>
      </c>
      <c r="E119" s="363"/>
      <c r="F119" s="364"/>
      <c r="G119" s="365">
        <f t="shared" si="2"/>
        <v>0</v>
      </c>
      <c r="H119" s="363">
        <v>2E-3</v>
      </c>
      <c r="I119" s="364">
        <v>697.46</v>
      </c>
      <c r="J119" s="365">
        <f t="shared" si="3"/>
        <v>1</v>
      </c>
    </row>
    <row r="120" spans="1:10" x14ac:dyDescent="0.2">
      <c r="A120" s="357">
        <v>111</v>
      </c>
      <c r="B120" s="358" t="s">
        <v>393</v>
      </c>
      <c r="C120" s="334" t="s">
        <v>394</v>
      </c>
      <c r="D120" s="359" t="s">
        <v>303</v>
      </c>
      <c r="E120" s="363"/>
      <c r="F120" s="364"/>
      <c r="G120" s="365">
        <f t="shared" si="2"/>
        <v>0</v>
      </c>
      <c r="H120" s="367">
        <v>292.10000000000002</v>
      </c>
      <c r="I120" s="364">
        <v>68.94</v>
      </c>
      <c r="J120" s="365">
        <f t="shared" si="3"/>
        <v>20137</v>
      </c>
    </row>
    <row r="121" spans="1:10" x14ac:dyDescent="0.2">
      <c r="A121" s="357">
        <v>112</v>
      </c>
      <c r="B121" s="358" t="s">
        <v>395</v>
      </c>
      <c r="C121" s="334" t="s">
        <v>396</v>
      </c>
      <c r="D121" s="359" t="s">
        <v>397</v>
      </c>
      <c r="E121" s="363"/>
      <c r="F121" s="364"/>
      <c r="G121" s="365">
        <f t="shared" si="2"/>
        <v>0</v>
      </c>
      <c r="H121" s="368">
        <v>1.75</v>
      </c>
      <c r="I121" s="364">
        <v>270.22000000000003</v>
      </c>
      <c r="J121" s="365">
        <f t="shared" si="3"/>
        <v>473</v>
      </c>
    </row>
    <row r="122" spans="1:10" x14ac:dyDescent="0.2">
      <c r="A122" s="357">
        <v>113</v>
      </c>
      <c r="B122" s="358" t="s">
        <v>89</v>
      </c>
      <c r="C122" s="334" t="s">
        <v>90</v>
      </c>
      <c r="D122" s="359" t="s">
        <v>22</v>
      </c>
      <c r="E122" s="363"/>
      <c r="F122" s="364"/>
      <c r="G122" s="365">
        <f t="shared" si="2"/>
        <v>0</v>
      </c>
      <c r="H122" s="363">
        <v>0.55000000000000004</v>
      </c>
      <c r="I122" s="364">
        <v>130000</v>
      </c>
      <c r="J122" s="365">
        <f t="shared" si="3"/>
        <v>71500</v>
      </c>
    </row>
    <row r="123" spans="1:10" x14ac:dyDescent="0.2">
      <c r="A123" s="357">
        <v>114</v>
      </c>
      <c r="B123" s="358" t="s">
        <v>91</v>
      </c>
      <c r="C123" s="334" t="s">
        <v>106</v>
      </c>
      <c r="D123" s="359" t="s">
        <v>54</v>
      </c>
      <c r="E123" s="363"/>
      <c r="F123" s="364"/>
      <c r="G123" s="365">
        <f t="shared" si="2"/>
        <v>0</v>
      </c>
      <c r="H123" s="366">
        <v>1</v>
      </c>
      <c r="I123" s="364">
        <v>1500</v>
      </c>
      <c r="J123" s="365">
        <f t="shared" si="3"/>
        <v>1500</v>
      </c>
    </row>
    <row r="124" spans="1:10" x14ac:dyDescent="0.2">
      <c r="A124" s="357">
        <v>115</v>
      </c>
      <c r="B124" s="358" t="s">
        <v>158</v>
      </c>
      <c r="C124" s="334" t="s">
        <v>164</v>
      </c>
      <c r="D124" s="359" t="s">
        <v>24</v>
      </c>
      <c r="E124" s="363">
        <v>1.86</v>
      </c>
      <c r="F124" s="364">
        <v>132</v>
      </c>
      <c r="G124" s="365">
        <f t="shared" si="2"/>
        <v>246</v>
      </c>
      <c r="H124" s="363" t="s">
        <v>1085</v>
      </c>
      <c r="I124" s="364">
        <v>0</v>
      </c>
      <c r="J124" s="365">
        <f t="shared" si="3"/>
        <v>0</v>
      </c>
    </row>
    <row r="125" spans="1:10" ht="33" x14ac:dyDescent="0.2">
      <c r="A125" s="357">
        <v>116</v>
      </c>
      <c r="B125" s="358" t="s">
        <v>68</v>
      </c>
      <c r="C125" s="334" t="s">
        <v>398</v>
      </c>
      <c r="D125" s="359" t="s">
        <v>23</v>
      </c>
      <c r="E125" s="363"/>
      <c r="F125" s="364"/>
      <c r="G125" s="365">
        <f t="shared" si="2"/>
        <v>0</v>
      </c>
      <c r="H125" s="363">
        <v>0.53280000000000005</v>
      </c>
      <c r="I125" s="364">
        <v>2365.3000000000002</v>
      </c>
      <c r="J125" s="365">
        <f t="shared" si="3"/>
        <v>1260</v>
      </c>
    </row>
    <row r="126" spans="1:10" ht="33" x14ac:dyDescent="0.2">
      <c r="A126" s="357">
        <v>117</v>
      </c>
      <c r="B126" s="358" t="s">
        <v>69</v>
      </c>
      <c r="C126" s="334" t="s">
        <v>399</v>
      </c>
      <c r="D126" s="359" t="s">
        <v>23</v>
      </c>
      <c r="E126" s="363"/>
      <c r="F126" s="364"/>
      <c r="G126" s="365">
        <f t="shared" si="2"/>
        <v>0</v>
      </c>
      <c r="H126" s="363">
        <v>3.3099999999999997E-2</v>
      </c>
      <c r="I126" s="364">
        <v>7001.47</v>
      </c>
      <c r="J126" s="365">
        <f t="shared" si="3"/>
        <v>232</v>
      </c>
    </row>
    <row r="127" spans="1:10" ht="33" x14ac:dyDescent="0.2">
      <c r="A127" s="357">
        <v>118</v>
      </c>
      <c r="B127" s="358" t="s">
        <v>400</v>
      </c>
      <c r="C127" s="334" t="s">
        <v>401</v>
      </c>
      <c r="D127" s="359" t="s">
        <v>23</v>
      </c>
      <c r="E127" s="363"/>
      <c r="F127" s="364"/>
      <c r="G127" s="365">
        <f t="shared" si="2"/>
        <v>0</v>
      </c>
      <c r="H127" s="363">
        <v>1.21E-2</v>
      </c>
      <c r="I127" s="364">
        <v>6623.01</v>
      </c>
      <c r="J127" s="365">
        <f t="shared" si="3"/>
        <v>80</v>
      </c>
    </row>
    <row r="128" spans="1:10" ht="33" x14ac:dyDescent="0.2">
      <c r="A128" s="357">
        <v>119</v>
      </c>
      <c r="B128" s="358" t="s">
        <v>92</v>
      </c>
      <c r="C128" s="334" t="s">
        <v>107</v>
      </c>
      <c r="D128" s="359" t="s">
        <v>23</v>
      </c>
      <c r="E128" s="363"/>
      <c r="F128" s="364"/>
      <c r="G128" s="365">
        <f t="shared" si="2"/>
        <v>0</v>
      </c>
      <c r="H128" s="363">
        <v>5.1999999999999998E-2</v>
      </c>
      <c r="I128" s="364">
        <v>5759.56</v>
      </c>
      <c r="J128" s="365">
        <f t="shared" si="3"/>
        <v>299</v>
      </c>
    </row>
    <row r="129" spans="1:10" ht="33" x14ac:dyDescent="0.2">
      <c r="A129" s="357">
        <v>120</v>
      </c>
      <c r="B129" s="358" t="s">
        <v>174</v>
      </c>
      <c r="C129" s="334" t="s">
        <v>191</v>
      </c>
      <c r="D129" s="359" t="s">
        <v>23</v>
      </c>
      <c r="E129" s="363"/>
      <c r="F129" s="364"/>
      <c r="G129" s="365">
        <f t="shared" si="2"/>
        <v>0</v>
      </c>
      <c r="H129" s="363">
        <v>2.0000000000000001E-4</v>
      </c>
      <c r="I129" s="364">
        <v>5028.3999999999996</v>
      </c>
      <c r="J129" s="365">
        <f t="shared" si="3"/>
        <v>1</v>
      </c>
    </row>
    <row r="130" spans="1:10" ht="33" x14ac:dyDescent="0.2">
      <c r="A130" s="357">
        <v>121</v>
      </c>
      <c r="B130" s="358" t="s">
        <v>402</v>
      </c>
      <c r="C130" s="334" t="s">
        <v>403</v>
      </c>
      <c r="D130" s="359" t="s">
        <v>23</v>
      </c>
      <c r="E130" s="363"/>
      <c r="F130" s="364"/>
      <c r="G130" s="365">
        <f t="shared" si="2"/>
        <v>0</v>
      </c>
      <c r="H130" s="363">
        <v>8.3999999999999995E-3</v>
      </c>
      <c r="I130" s="364">
        <v>3211.21</v>
      </c>
      <c r="J130" s="365">
        <f t="shared" si="3"/>
        <v>27</v>
      </c>
    </row>
    <row r="131" spans="1:10" ht="33" x14ac:dyDescent="0.2">
      <c r="A131" s="357">
        <v>122</v>
      </c>
      <c r="B131" s="358" t="s">
        <v>404</v>
      </c>
      <c r="C131" s="334" t="s">
        <v>405</v>
      </c>
      <c r="D131" s="359" t="s">
        <v>23</v>
      </c>
      <c r="E131" s="363"/>
      <c r="F131" s="364"/>
      <c r="G131" s="365">
        <f t="shared" si="2"/>
        <v>0</v>
      </c>
      <c r="H131" s="363">
        <v>0.21179999999999999</v>
      </c>
      <c r="I131" s="364">
        <v>4600.6899999999996</v>
      </c>
      <c r="J131" s="365">
        <f t="shared" si="3"/>
        <v>974</v>
      </c>
    </row>
    <row r="132" spans="1:10" ht="33" x14ac:dyDescent="0.2">
      <c r="A132" s="357">
        <v>123</v>
      </c>
      <c r="B132" s="358" t="s">
        <v>406</v>
      </c>
      <c r="C132" s="334" t="s">
        <v>407</v>
      </c>
      <c r="D132" s="359" t="s">
        <v>23</v>
      </c>
      <c r="E132" s="363"/>
      <c r="F132" s="364"/>
      <c r="G132" s="365">
        <f t="shared" si="2"/>
        <v>0</v>
      </c>
      <c r="H132" s="363">
        <v>1E-3</v>
      </c>
      <c r="I132" s="379">
        <v>2746.61</v>
      </c>
      <c r="J132" s="365">
        <f t="shared" si="3"/>
        <v>3</v>
      </c>
    </row>
    <row r="133" spans="1:10" x14ac:dyDescent="0.2">
      <c r="A133" s="357">
        <v>124</v>
      </c>
      <c r="B133" s="358" t="s">
        <v>408</v>
      </c>
      <c r="C133" s="334" t="s">
        <v>409</v>
      </c>
      <c r="D133" s="359" t="s">
        <v>23</v>
      </c>
      <c r="E133" s="363"/>
      <c r="F133" s="364"/>
      <c r="G133" s="365">
        <f t="shared" si="2"/>
        <v>0</v>
      </c>
      <c r="H133" s="363">
        <v>7.9699999999999993E-2</v>
      </c>
      <c r="I133" s="364">
        <v>14643.24</v>
      </c>
      <c r="J133" s="365">
        <f t="shared" si="3"/>
        <v>1167</v>
      </c>
    </row>
    <row r="134" spans="1:10" ht="49.5" x14ac:dyDescent="0.2">
      <c r="A134" s="357">
        <v>125</v>
      </c>
      <c r="B134" s="358" t="s">
        <v>410</v>
      </c>
      <c r="C134" s="334" t="s">
        <v>411</v>
      </c>
      <c r="D134" s="359" t="s">
        <v>55</v>
      </c>
      <c r="E134" s="363">
        <v>8.1199999999999992</v>
      </c>
      <c r="F134" s="364">
        <v>2000</v>
      </c>
      <c r="G134" s="365">
        <f t="shared" si="2"/>
        <v>16240</v>
      </c>
      <c r="H134" s="363" t="s">
        <v>1085</v>
      </c>
      <c r="I134" s="364">
        <v>0</v>
      </c>
      <c r="J134" s="365">
        <f t="shared" si="3"/>
        <v>0</v>
      </c>
    </row>
    <row r="135" spans="1:10" ht="49.5" x14ac:dyDescent="0.2">
      <c r="A135" s="357">
        <v>126</v>
      </c>
      <c r="B135" s="358" t="s">
        <v>175</v>
      </c>
      <c r="C135" s="334" t="s">
        <v>192</v>
      </c>
      <c r="D135" s="359" t="s">
        <v>55</v>
      </c>
      <c r="E135" s="363">
        <v>8.1199999999999992</v>
      </c>
      <c r="F135" s="364">
        <v>3000</v>
      </c>
      <c r="G135" s="365">
        <f t="shared" si="2"/>
        <v>24360</v>
      </c>
      <c r="H135" s="363" t="s">
        <v>1085</v>
      </c>
      <c r="I135" s="364">
        <v>0</v>
      </c>
      <c r="J135" s="365">
        <f t="shared" si="3"/>
        <v>0</v>
      </c>
    </row>
    <row r="136" spans="1:10" ht="49.5" x14ac:dyDescent="0.2">
      <c r="A136" s="357">
        <v>127</v>
      </c>
      <c r="B136" s="358" t="s">
        <v>176</v>
      </c>
      <c r="C136" s="334" t="s">
        <v>193</v>
      </c>
      <c r="D136" s="359" t="s">
        <v>55</v>
      </c>
      <c r="E136" s="363"/>
      <c r="F136" s="364"/>
      <c r="G136" s="365">
        <f t="shared" si="2"/>
        <v>0</v>
      </c>
      <c r="H136" s="363">
        <v>0.39</v>
      </c>
      <c r="I136" s="364">
        <v>2236.65</v>
      </c>
      <c r="J136" s="365">
        <f t="shared" si="3"/>
        <v>872</v>
      </c>
    </row>
    <row r="137" spans="1:10" x14ac:dyDescent="0.2">
      <c r="A137" s="357">
        <v>128</v>
      </c>
      <c r="B137" s="358" t="s">
        <v>412</v>
      </c>
      <c r="C137" s="334" t="s">
        <v>413</v>
      </c>
      <c r="D137" s="359" t="s">
        <v>23</v>
      </c>
      <c r="E137" s="363"/>
      <c r="F137" s="364"/>
      <c r="G137" s="365">
        <f t="shared" si="2"/>
        <v>0</v>
      </c>
      <c r="H137" s="363">
        <v>2.1949999999999998</v>
      </c>
      <c r="I137" s="364">
        <v>3745.18</v>
      </c>
      <c r="J137" s="365">
        <f t="shared" si="3"/>
        <v>8221</v>
      </c>
    </row>
    <row r="138" spans="1:10" ht="33" x14ac:dyDescent="0.2">
      <c r="A138" s="357">
        <v>129</v>
      </c>
      <c r="B138" s="358" t="s">
        <v>414</v>
      </c>
      <c r="C138" s="334" t="s">
        <v>415</v>
      </c>
      <c r="D138" s="359" t="s">
        <v>23</v>
      </c>
      <c r="E138" s="363"/>
      <c r="F138" s="364"/>
      <c r="G138" s="365">
        <f t="shared" si="2"/>
        <v>0</v>
      </c>
      <c r="H138" s="363">
        <v>5.3118999999999996</v>
      </c>
      <c r="I138" s="364">
        <v>2189.9899999999998</v>
      </c>
      <c r="J138" s="365">
        <f t="shared" si="3"/>
        <v>11633</v>
      </c>
    </row>
    <row r="139" spans="1:10" x14ac:dyDescent="0.2">
      <c r="A139" s="357">
        <v>130</v>
      </c>
      <c r="B139" s="358" t="s">
        <v>416</v>
      </c>
      <c r="C139" s="334" t="s">
        <v>417</v>
      </c>
      <c r="D139" s="359" t="s">
        <v>151</v>
      </c>
      <c r="E139" s="363"/>
      <c r="F139" s="364"/>
      <c r="G139" s="365">
        <f t="shared" ref="G139:G199" si="4">E139*F139</f>
        <v>0</v>
      </c>
      <c r="H139" s="363">
        <v>6.4999999999999997E-3</v>
      </c>
      <c r="I139" s="364">
        <v>31950.93</v>
      </c>
      <c r="J139" s="365">
        <f t="shared" ref="J139:J199" si="5">H139*I139</f>
        <v>208</v>
      </c>
    </row>
    <row r="140" spans="1:10" x14ac:dyDescent="0.2">
      <c r="A140" s="357">
        <v>131</v>
      </c>
      <c r="B140" s="358" t="s">
        <v>418</v>
      </c>
      <c r="C140" s="334" t="s">
        <v>419</v>
      </c>
      <c r="D140" s="359" t="s">
        <v>23</v>
      </c>
      <c r="E140" s="363"/>
      <c r="F140" s="364"/>
      <c r="G140" s="365">
        <f t="shared" si="4"/>
        <v>0</v>
      </c>
      <c r="H140" s="363">
        <v>2.0400000000000001E-2</v>
      </c>
      <c r="I140" s="364">
        <v>3220.15</v>
      </c>
      <c r="J140" s="365">
        <f t="shared" si="5"/>
        <v>66</v>
      </c>
    </row>
    <row r="141" spans="1:10" ht="49.5" x14ac:dyDescent="0.2">
      <c r="A141" s="357">
        <v>132</v>
      </c>
      <c r="B141" s="358" t="s">
        <v>420</v>
      </c>
      <c r="C141" s="334" t="s">
        <v>421</v>
      </c>
      <c r="D141" s="359" t="s">
        <v>50</v>
      </c>
      <c r="E141" s="363"/>
      <c r="F141" s="364"/>
      <c r="G141" s="365">
        <f t="shared" si="4"/>
        <v>0</v>
      </c>
      <c r="H141" s="363">
        <v>131.01</v>
      </c>
      <c r="I141" s="364">
        <v>484.18</v>
      </c>
      <c r="J141" s="365">
        <f t="shared" si="5"/>
        <v>63432</v>
      </c>
    </row>
    <row r="142" spans="1:10" x14ac:dyDescent="0.2">
      <c r="A142" s="357">
        <v>133</v>
      </c>
      <c r="B142" s="358" t="s">
        <v>422</v>
      </c>
      <c r="C142" s="334" t="s">
        <v>423</v>
      </c>
      <c r="D142" s="359" t="s">
        <v>229</v>
      </c>
      <c r="E142" s="363"/>
      <c r="F142" s="364"/>
      <c r="G142" s="365">
        <f t="shared" si="4"/>
        <v>0</v>
      </c>
      <c r="H142" s="363">
        <v>3.4950000000000001</v>
      </c>
      <c r="I142" s="364">
        <v>98.34</v>
      </c>
      <c r="J142" s="365">
        <f t="shared" si="5"/>
        <v>344</v>
      </c>
    </row>
    <row r="143" spans="1:10" x14ac:dyDescent="0.2">
      <c r="A143" s="357">
        <v>134</v>
      </c>
      <c r="B143" s="358" t="s">
        <v>424</v>
      </c>
      <c r="C143" s="334" t="s">
        <v>425</v>
      </c>
      <c r="D143" s="359" t="s">
        <v>56</v>
      </c>
      <c r="E143" s="363"/>
      <c r="F143" s="364"/>
      <c r="G143" s="365">
        <f t="shared" si="4"/>
        <v>0</v>
      </c>
      <c r="H143" s="366">
        <v>14</v>
      </c>
      <c r="I143" s="364">
        <v>763.97</v>
      </c>
      <c r="J143" s="365">
        <f t="shared" si="5"/>
        <v>10696</v>
      </c>
    </row>
    <row r="144" spans="1:10" x14ac:dyDescent="0.2">
      <c r="A144" s="357">
        <v>135</v>
      </c>
      <c r="B144" s="358" t="s">
        <v>426</v>
      </c>
      <c r="C144" s="334" t="s">
        <v>427</v>
      </c>
      <c r="D144" s="359" t="s">
        <v>56</v>
      </c>
      <c r="E144" s="363"/>
      <c r="F144" s="364"/>
      <c r="G144" s="365">
        <f t="shared" si="4"/>
        <v>0</v>
      </c>
      <c r="H144" s="366">
        <v>9</v>
      </c>
      <c r="I144" s="364">
        <v>103.97</v>
      </c>
      <c r="J144" s="365">
        <f t="shared" si="5"/>
        <v>936</v>
      </c>
    </row>
    <row r="145" spans="1:10" x14ac:dyDescent="0.2">
      <c r="A145" s="357">
        <v>136</v>
      </c>
      <c r="B145" s="358" t="s">
        <v>428</v>
      </c>
      <c r="C145" s="334" t="s">
        <v>429</v>
      </c>
      <c r="D145" s="359" t="s">
        <v>24</v>
      </c>
      <c r="E145" s="363"/>
      <c r="F145" s="364"/>
      <c r="G145" s="365">
        <f t="shared" si="4"/>
        <v>0</v>
      </c>
      <c r="H145" s="363">
        <v>0.02</v>
      </c>
      <c r="I145" s="364">
        <v>99.59</v>
      </c>
      <c r="J145" s="365">
        <f t="shared" si="5"/>
        <v>2</v>
      </c>
    </row>
    <row r="146" spans="1:10" x14ac:dyDescent="0.2">
      <c r="A146" s="357">
        <v>137</v>
      </c>
      <c r="B146" s="358" t="s">
        <v>430</v>
      </c>
      <c r="C146" s="334" t="s">
        <v>431</v>
      </c>
      <c r="D146" s="359" t="s">
        <v>56</v>
      </c>
      <c r="E146" s="363"/>
      <c r="F146" s="364"/>
      <c r="G146" s="365">
        <f t="shared" si="4"/>
        <v>0</v>
      </c>
      <c r="H146" s="366">
        <v>1</v>
      </c>
      <c r="I146" s="364">
        <v>2518.25</v>
      </c>
      <c r="J146" s="365">
        <f t="shared" si="5"/>
        <v>2518</v>
      </c>
    </row>
    <row r="147" spans="1:10" x14ac:dyDescent="0.2">
      <c r="A147" s="357">
        <v>138</v>
      </c>
      <c r="B147" s="358" t="s">
        <v>432</v>
      </c>
      <c r="C147" s="334" t="s">
        <v>433</v>
      </c>
      <c r="D147" s="359" t="s">
        <v>22</v>
      </c>
      <c r="E147" s="363">
        <v>1.248</v>
      </c>
      <c r="F147" s="364">
        <v>65000</v>
      </c>
      <c r="G147" s="365">
        <f t="shared" si="4"/>
        <v>81120</v>
      </c>
      <c r="H147" s="363" t="s">
        <v>1085</v>
      </c>
      <c r="I147" s="364">
        <v>0</v>
      </c>
      <c r="J147" s="365">
        <f t="shared" si="5"/>
        <v>0</v>
      </c>
    </row>
    <row r="148" spans="1:10" x14ac:dyDescent="0.2">
      <c r="A148" s="357">
        <v>139</v>
      </c>
      <c r="B148" s="358" t="s">
        <v>434</v>
      </c>
      <c r="C148" s="334" t="s">
        <v>435</v>
      </c>
      <c r="D148" s="359" t="s">
        <v>56</v>
      </c>
      <c r="E148" s="363"/>
      <c r="F148" s="364"/>
      <c r="G148" s="365">
        <f t="shared" si="4"/>
        <v>0</v>
      </c>
      <c r="H148" s="366">
        <v>1</v>
      </c>
      <c r="I148" s="364">
        <v>672.82</v>
      </c>
      <c r="J148" s="365">
        <f t="shared" si="5"/>
        <v>673</v>
      </c>
    </row>
    <row r="149" spans="1:10" x14ac:dyDescent="0.2">
      <c r="A149" s="357">
        <v>140</v>
      </c>
      <c r="B149" s="358" t="s">
        <v>436</v>
      </c>
      <c r="C149" s="334" t="s">
        <v>437</v>
      </c>
      <c r="D149" s="359" t="s">
        <v>397</v>
      </c>
      <c r="E149" s="363"/>
      <c r="F149" s="364"/>
      <c r="G149" s="365">
        <f t="shared" si="4"/>
        <v>0</v>
      </c>
      <c r="H149" s="368">
        <v>0.64</v>
      </c>
      <c r="I149" s="364">
        <v>1495.89</v>
      </c>
      <c r="J149" s="365">
        <f t="shared" si="5"/>
        <v>957</v>
      </c>
    </row>
    <row r="150" spans="1:10" x14ac:dyDescent="0.2">
      <c r="A150" s="357">
        <v>141</v>
      </c>
      <c r="B150" s="358" t="s">
        <v>438</v>
      </c>
      <c r="C150" s="334" t="s">
        <v>439</v>
      </c>
      <c r="D150" s="359" t="s">
        <v>397</v>
      </c>
      <c r="E150" s="363"/>
      <c r="F150" s="364"/>
      <c r="G150" s="365">
        <f t="shared" si="4"/>
        <v>0</v>
      </c>
      <c r="H150" s="368">
        <v>8.99</v>
      </c>
      <c r="I150" s="364">
        <v>446.85</v>
      </c>
      <c r="J150" s="365">
        <f t="shared" si="5"/>
        <v>4017</v>
      </c>
    </row>
    <row r="151" spans="1:10" x14ac:dyDescent="0.2">
      <c r="A151" s="357">
        <v>142</v>
      </c>
      <c r="B151" s="358" t="s">
        <v>440</v>
      </c>
      <c r="C151" s="334" t="s">
        <v>441</v>
      </c>
      <c r="D151" s="359" t="s">
        <v>397</v>
      </c>
      <c r="E151" s="363"/>
      <c r="F151" s="364"/>
      <c r="G151" s="365">
        <f t="shared" si="4"/>
        <v>0</v>
      </c>
      <c r="H151" s="368">
        <v>6.41</v>
      </c>
      <c r="I151" s="364">
        <v>232.32</v>
      </c>
      <c r="J151" s="365">
        <f t="shared" si="5"/>
        <v>1489</v>
      </c>
    </row>
    <row r="152" spans="1:10" x14ac:dyDescent="0.2">
      <c r="A152" s="357">
        <v>143</v>
      </c>
      <c r="B152" s="358" t="s">
        <v>442</v>
      </c>
      <c r="C152" s="334" t="s">
        <v>443</v>
      </c>
      <c r="D152" s="359" t="s">
        <v>397</v>
      </c>
      <c r="E152" s="363"/>
      <c r="F152" s="364"/>
      <c r="G152" s="365">
        <f t="shared" si="4"/>
        <v>0</v>
      </c>
      <c r="H152" s="368">
        <v>0.55000000000000004</v>
      </c>
      <c r="I152" s="364">
        <v>128.41</v>
      </c>
      <c r="J152" s="365">
        <f t="shared" si="5"/>
        <v>71</v>
      </c>
    </row>
    <row r="153" spans="1:10" x14ac:dyDescent="0.2">
      <c r="A153" s="357">
        <v>144</v>
      </c>
      <c r="B153" s="358" t="s">
        <v>444</v>
      </c>
      <c r="C153" s="334" t="s">
        <v>445</v>
      </c>
      <c r="D153" s="359" t="s">
        <v>56</v>
      </c>
      <c r="E153" s="363"/>
      <c r="F153" s="364"/>
      <c r="G153" s="365">
        <f t="shared" si="4"/>
        <v>0</v>
      </c>
      <c r="H153" s="366">
        <v>10</v>
      </c>
      <c r="I153" s="364">
        <v>7.91</v>
      </c>
      <c r="J153" s="365">
        <f t="shared" si="5"/>
        <v>79</v>
      </c>
    </row>
    <row r="154" spans="1:10" x14ac:dyDescent="0.2">
      <c r="A154" s="357">
        <v>145</v>
      </c>
      <c r="B154" s="358" t="s">
        <v>51</v>
      </c>
      <c r="C154" s="334" t="s">
        <v>446</v>
      </c>
      <c r="D154" s="359" t="s">
        <v>22</v>
      </c>
      <c r="E154" s="363"/>
      <c r="F154" s="364"/>
      <c r="G154" s="365">
        <f t="shared" si="4"/>
        <v>0</v>
      </c>
      <c r="H154" s="363">
        <v>0.1177</v>
      </c>
      <c r="I154" s="364">
        <v>60359.23</v>
      </c>
      <c r="J154" s="365">
        <f t="shared" si="5"/>
        <v>7104</v>
      </c>
    </row>
    <row r="155" spans="1:10" x14ac:dyDescent="0.2">
      <c r="A155" s="357">
        <v>146</v>
      </c>
      <c r="B155" s="358" t="s">
        <v>447</v>
      </c>
      <c r="C155" s="334" t="s">
        <v>448</v>
      </c>
      <c r="D155" s="359" t="s">
        <v>22</v>
      </c>
      <c r="E155" s="363"/>
      <c r="F155" s="364"/>
      <c r="G155" s="365">
        <f t="shared" si="4"/>
        <v>0</v>
      </c>
      <c r="H155" s="363">
        <v>5.4000000000000003E-3</v>
      </c>
      <c r="I155" s="364">
        <v>84277.46</v>
      </c>
      <c r="J155" s="365">
        <f t="shared" si="5"/>
        <v>455</v>
      </c>
    </row>
    <row r="156" spans="1:10" x14ac:dyDescent="0.2">
      <c r="A156" s="357">
        <v>147</v>
      </c>
      <c r="B156" s="358" t="s">
        <v>449</v>
      </c>
      <c r="C156" s="334" t="s">
        <v>450</v>
      </c>
      <c r="D156" s="359" t="s">
        <v>22</v>
      </c>
      <c r="E156" s="363"/>
      <c r="F156" s="364"/>
      <c r="G156" s="365">
        <f t="shared" si="4"/>
        <v>0</v>
      </c>
      <c r="H156" s="363">
        <v>4.0000000000000001E-3</v>
      </c>
      <c r="I156" s="364">
        <v>95347.74</v>
      </c>
      <c r="J156" s="365">
        <f t="shared" si="5"/>
        <v>381</v>
      </c>
    </row>
    <row r="157" spans="1:10" x14ac:dyDescent="0.2">
      <c r="A157" s="357">
        <v>148</v>
      </c>
      <c r="B157" s="358" t="s">
        <v>451</v>
      </c>
      <c r="C157" s="334" t="s">
        <v>452</v>
      </c>
      <c r="D157" s="359" t="s">
        <v>22</v>
      </c>
      <c r="E157" s="363"/>
      <c r="F157" s="364"/>
      <c r="G157" s="365">
        <f t="shared" si="4"/>
        <v>0</v>
      </c>
      <c r="H157" s="363">
        <v>3.0499999999999999E-2</v>
      </c>
      <c r="I157" s="364">
        <v>145463.56</v>
      </c>
      <c r="J157" s="365">
        <f t="shared" si="5"/>
        <v>4437</v>
      </c>
    </row>
    <row r="158" spans="1:10" x14ac:dyDescent="0.2">
      <c r="A158" s="357">
        <v>149</v>
      </c>
      <c r="B158" s="358" t="s">
        <v>453</v>
      </c>
      <c r="C158" s="334" t="s">
        <v>454</v>
      </c>
      <c r="D158" s="359" t="s">
        <v>22</v>
      </c>
      <c r="E158" s="363"/>
      <c r="F158" s="364"/>
      <c r="G158" s="365">
        <f t="shared" si="4"/>
        <v>0</v>
      </c>
      <c r="H158" s="363">
        <v>8.6E-3</v>
      </c>
      <c r="I158" s="364">
        <v>181949.15</v>
      </c>
      <c r="J158" s="365">
        <f t="shared" si="5"/>
        <v>1565</v>
      </c>
    </row>
    <row r="159" spans="1:10" x14ac:dyDescent="0.2">
      <c r="A159" s="357">
        <v>150</v>
      </c>
      <c r="B159" s="358" t="s">
        <v>52</v>
      </c>
      <c r="C159" s="334" t="s">
        <v>455</v>
      </c>
      <c r="D159" s="359" t="s">
        <v>22</v>
      </c>
      <c r="E159" s="363"/>
      <c r="F159" s="364"/>
      <c r="G159" s="365">
        <f t="shared" si="4"/>
        <v>0</v>
      </c>
      <c r="H159" s="363">
        <v>4.0300000000000002E-2</v>
      </c>
      <c r="I159" s="364">
        <v>66708.31</v>
      </c>
      <c r="J159" s="365">
        <f t="shared" si="5"/>
        <v>2688</v>
      </c>
    </row>
    <row r="160" spans="1:10" x14ac:dyDescent="0.2">
      <c r="A160" s="357">
        <v>151</v>
      </c>
      <c r="B160" s="358" t="s">
        <v>78</v>
      </c>
      <c r="C160" s="334" t="s">
        <v>194</v>
      </c>
      <c r="D160" s="359" t="s">
        <v>22</v>
      </c>
      <c r="E160" s="363"/>
      <c r="F160" s="364"/>
      <c r="G160" s="365">
        <f t="shared" si="4"/>
        <v>0</v>
      </c>
      <c r="H160" s="363">
        <v>3.5999999999999999E-3</v>
      </c>
      <c r="I160" s="364">
        <v>52190.68</v>
      </c>
      <c r="J160" s="365">
        <f t="shared" si="5"/>
        <v>188</v>
      </c>
    </row>
    <row r="161" spans="1:10" x14ac:dyDescent="0.2">
      <c r="A161" s="357">
        <v>152</v>
      </c>
      <c r="B161" s="358" t="s">
        <v>456</v>
      </c>
      <c r="C161" s="334" t="s">
        <v>457</v>
      </c>
      <c r="D161" s="359" t="s">
        <v>22</v>
      </c>
      <c r="E161" s="363"/>
      <c r="F161" s="364"/>
      <c r="G161" s="365">
        <f t="shared" si="4"/>
        <v>0</v>
      </c>
      <c r="H161" s="363">
        <v>5.9999999999999995E-4</v>
      </c>
      <c r="I161" s="364">
        <v>62054.23</v>
      </c>
      <c r="J161" s="365">
        <f t="shared" si="5"/>
        <v>37</v>
      </c>
    </row>
    <row r="162" spans="1:10" x14ac:dyDescent="0.2">
      <c r="A162" s="357">
        <v>153</v>
      </c>
      <c r="B162" s="358" t="s">
        <v>458</v>
      </c>
      <c r="C162" s="334" t="s">
        <v>459</v>
      </c>
      <c r="D162" s="359" t="s">
        <v>22</v>
      </c>
      <c r="E162" s="363"/>
      <c r="F162" s="364"/>
      <c r="G162" s="365">
        <f t="shared" si="4"/>
        <v>0</v>
      </c>
      <c r="H162" s="363">
        <v>4.0000000000000002E-4</v>
      </c>
      <c r="I162" s="364">
        <v>174041.54</v>
      </c>
      <c r="J162" s="365">
        <f t="shared" si="5"/>
        <v>70</v>
      </c>
    </row>
    <row r="163" spans="1:10" x14ac:dyDescent="0.2">
      <c r="A163" s="357">
        <v>154</v>
      </c>
      <c r="B163" s="358" t="s">
        <v>460</v>
      </c>
      <c r="C163" s="334" t="s">
        <v>461</v>
      </c>
      <c r="D163" s="359" t="s">
        <v>22</v>
      </c>
      <c r="E163" s="363"/>
      <c r="F163" s="364"/>
      <c r="G163" s="365">
        <f t="shared" si="4"/>
        <v>0</v>
      </c>
      <c r="H163" s="363">
        <v>6.9999999999999999E-4</v>
      </c>
      <c r="I163" s="364">
        <v>126821.75</v>
      </c>
      <c r="J163" s="365">
        <f t="shared" si="5"/>
        <v>89</v>
      </c>
    </row>
    <row r="164" spans="1:10" x14ac:dyDescent="0.2">
      <c r="A164" s="357">
        <v>155</v>
      </c>
      <c r="B164" s="358" t="s">
        <v>53</v>
      </c>
      <c r="C164" s="334" t="s">
        <v>462</v>
      </c>
      <c r="D164" s="359" t="s">
        <v>22</v>
      </c>
      <c r="E164" s="363"/>
      <c r="F164" s="364"/>
      <c r="G164" s="365">
        <f t="shared" si="4"/>
        <v>0</v>
      </c>
      <c r="H164" s="363">
        <v>0.34739999999999999</v>
      </c>
      <c r="I164" s="364">
        <v>85497.45</v>
      </c>
      <c r="J164" s="365">
        <f t="shared" si="5"/>
        <v>29702</v>
      </c>
    </row>
    <row r="165" spans="1:10" x14ac:dyDescent="0.2">
      <c r="A165" s="357">
        <v>156</v>
      </c>
      <c r="B165" s="358" t="s">
        <v>463</v>
      </c>
      <c r="C165" s="334" t="s">
        <v>464</v>
      </c>
      <c r="D165" s="359" t="s">
        <v>22</v>
      </c>
      <c r="E165" s="363"/>
      <c r="F165" s="364"/>
      <c r="G165" s="365">
        <f t="shared" si="4"/>
        <v>0</v>
      </c>
      <c r="H165" s="363">
        <v>4.0000000000000002E-4</v>
      </c>
      <c r="I165" s="364">
        <v>217381.35</v>
      </c>
      <c r="J165" s="365">
        <f t="shared" si="5"/>
        <v>87</v>
      </c>
    </row>
    <row r="166" spans="1:10" x14ac:dyDescent="0.2">
      <c r="A166" s="357">
        <v>157</v>
      </c>
      <c r="B166" s="358" t="s">
        <v>465</v>
      </c>
      <c r="C166" s="334" t="s">
        <v>466</v>
      </c>
      <c r="D166" s="359" t="s">
        <v>22</v>
      </c>
      <c r="E166" s="363"/>
      <c r="F166" s="364"/>
      <c r="G166" s="365">
        <f t="shared" si="4"/>
        <v>0</v>
      </c>
      <c r="H166" s="363">
        <v>6.1899999999999997E-2</v>
      </c>
      <c r="I166" s="364">
        <v>55542.37</v>
      </c>
      <c r="J166" s="365">
        <f t="shared" si="5"/>
        <v>3438</v>
      </c>
    </row>
    <row r="167" spans="1:10" x14ac:dyDescent="0.2">
      <c r="A167" s="357">
        <v>158</v>
      </c>
      <c r="B167" s="358" t="s">
        <v>467</v>
      </c>
      <c r="C167" s="334" t="s">
        <v>468</v>
      </c>
      <c r="D167" s="359" t="s">
        <v>24</v>
      </c>
      <c r="E167" s="363"/>
      <c r="F167" s="364"/>
      <c r="G167" s="365">
        <f t="shared" si="4"/>
        <v>0</v>
      </c>
      <c r="H167" s="363">
        <v>0.5</v>
      </c>
      <c r="I167" s="364">
        <v>103.71</v>
      </c>
      <c r="J167" s="365">
        <f t="shared" si="5"/>
        <v>52</v>
      </c>
    </row>
    <row r="168" spans="1:10" ht="49.5" x14ac:dyDescent="0.2">
      <c r="A168" s="357">
        <v>159</v>
      </c>
      <c r="B168" s="358" t="s">
        <v>93</v>
      </c>
      <c r="C168" s="334" t="s">
        <v>469</v>
      </c>
      <c r="D168" s="359" t="s">
        <v>22</v>
      </c>
      <c r="E168" s="363"/>
      <c r="F168" s="364"/>
      <c r="G168" s="365">
        <f t="shared" si="4"/>
        <v>0</v>
      </c>
      <c r="H168" s="363">
        <v>0.24249999999999999</v>
      </c>
      <c r="I168" s="364">
        <v>52842.71</v>
      </c>
      <c r="J168" s="365">
        <f t="shared" si="5"/>
        <v>12814</v>
      </c>
    </row>
    <row r="169" spans="1:10" ht="66" x14ac:dyDescent="0.2">
      <c r="A169" s="357">
        <v>160</v>
      </c>
      <c r="B169" s="358" t="s">
        <v>70</v>
      </c>
      <c r="C169" s="334" t="s">
        <v>470</v>
      </c>
      <c r="D169" s="359" t="s">
        <v>22</v>
      </c>
      <c r="E169" s="363"/>
      <c r="F169" s="364"/>
      <c r="G169" s="365">
        <f t="shared" si="4"/>
        <v>0</v>
      </c>
      <c r="H169" s="363">
        <v>2.81E-2</v>
      </c>
      <c r="I169" s="364">
        <v>68427.88</v>
      </c>
      <c r="J169" s="365">
        <f t="shared" si="5"/>
        <v>1923</v>
      </c>
    </row>
    <row r="170" spans="1:10" x14ac:dyDescent="0.2">
      <c r="A170" s="357">
        <v>161</v>
      </c>
      <c r="B170" s="358" t="s">
        <v>471</v>
      </c>
      <c r="C170" s="334" t="s">
        <v>472</v>
      </c>
      <c r="D170" s="359" t="s">
        <v>24</v>
      </c>
      <c r="E170" s="363"/>
      <c r="F170" s="364"/>
      <c r="G170" s="365">
        <f t="shared" si="4"/>
        <v>0</v>
      </c>
      <c r="H170" s="363">
        <v>155.5</v>
      </c>
      <c r="I170" s="364">
        <v>59.68</v>
      </c>
      <c r="J170" s="365">
        <f t="shared" si="5"/>
        <v>9280</v>
      </c>
    </row>
    <row r="171" spans="1:10" ht="33" x14ac:dyDescent="0.2">
      <c r="A171" s="357">
        <v>162</v>
      </c>
      <c r="B171" s="358" t="s">
        <v>473</v>
      </c>
      <c r="C171" s="334" t="s">
        <v>474</v>
      </c>
      <c r="D171" s="359" t="s">
        <v>22</v>
      </c>
      <c r="E171" s="363"/>
      <c r="F171" s="364"/>
      <c r="G171" s="365">
        <f t="shared" si="4"/>
        <v>0</v>
      </c>
      <c r="H171" s="363">
        <v>0.19500000000000001</v>
      </c>
      <c r="I171" s="364">
        <v>55901.8</v>
      </c>
      <c r="J171" s="365">
        <f t="shared" si="5"/>
        <v>10901</v>
      </c>
    </row>
    <row r="172" spans="1:10" x14ac:dyDescent="0.2">
      <c r="A172" s="357">
        <v>163</v>
      </c>
      <c r="B172" s="358" t="s">
        <v>475</v>
      </c>
      <c r="C172" s="334" t="s">
        <v>476</v>
      </c>
      <c r="D172" s="359" t="s">
        <v>50</v>
      </c>
      <c r="E172" s="363"/>
      <c r="F172" s="364"/>
      <c r="G172" s="365">
        <f t="shared" si="4"/>
        <v>0</v>
      </c>
      <c r="H172" s="363">
        <v>1.2999999999999999E-2</v>
      </c>
      <c r="I172" s="364">
        <v>502.84</v>
      </c>
      <c r="J172" s="365">
        <f t="shared" si="5"/>
        <v>7</v>
      </c>
    </row>
    <row r="173" spans="1:10" ht="33" x14ac:dyDescent="0.2">
      <c r="A173" s="357">
        <v>164</v>
      </c>
      <c r="B173" s="358" t="s">
        <v>477</v>
      </c>
      <c r="C173" s="334" t="s">
        <v>478</v>
      </c>
      <c r="D173" s="359" t="s">
        <v>22</v>
      </c>
      <c r="E173" s="363"/>
      <c r="F173" s="364"/>
      <c r="G173" s="365">
        <f t="shared" si="4"/>
        <v>0</v>
      </c>
      <c r="H173" s="363">
        <v>0.63200000000000001</v>
      </c>
      <c r="I173" s="364">
        <v>65022.879999999997</v>
      </c>
      <c r="J173" s="365">
        <f t="shared" si="5"/>
        <v>41094</v>
      </c>
    </row>
    <row r="174" spans="1:10" ht="66" x14ac:dyDescent="0.2">
      <c r="A174" s="357">
        <v>165</v>
      </c>
      <c r="B174" s="358" t="s">
        <v>479</v>
      </c>
      <c r="C174" s="334" t="s">
        <v>480</v>
      </c>
      <c r="D174" s="359" t="s">
        <v>22</v>
      </c>
      <c r="E174" s="363"/>
      <c r="F174" s="364"/>
      <c r="G174" s="365">
        <f t="shared" si="4"/>
        <v>0</v>
      </c>
      <c r="H174" s="363">
        <v>0.05</v>
      </c>
      <c r="I174" s="364">
        <v>65022.879999999997</v>
      </c>
      <c r="J174" s="365">
        <f t="shared" si="5"/>
        <v>3251</v>
      </c>
    </row>
    <row r="175" spans="1:10" x14ac:dyDescent="0.2">
      <c r="A175" s="357">
        <v>166</v>
      </c>
      <c r="B175" s="358" t="s">
        <v>481</v>
      </c>
      <c r="C175" s="334" t="s">
        <v>482</v>
      </c>
      <c r="D175" s="359" t="s">
        <v>22</v>
      </c>
      <c r="E175" s="363"/>
      <c r="F175" s="364"/>
      <c r="G175" s="365">
        <f t="shared" si="4"/>
        <v>0</v>
      </c>
      <c r="H175" s="363">
        <v>2.92E-2</v>
      </c>
      <c r="I175" s="364">
        <v>31009.88</v>
      </c>
      <c r="J175" s="365">
        <f t="shared" si="5"/>
        <v>905</v>
      </c>
    </row>
    <row r="176" spans="1:10" x14ac:dyDescent="0.2">
      <c r="A176" s="357">
        <v>167</v>
      </c>
      <c r="B176" s="358" t="s">
        <v>483</v>
      </c>
      <c r="C176" s="334" t="s">
        <v>484</v>
      </c>
      <c r="D176" s="359" t="s">
        <v>303</v>
      </c>
      <c r="E176" s="363"/>
      <c r="F176" s="364"/>
      <c r="G176" s="365">
        <f t="shared" si="4"/>
        <v>0</v>
      </c>
      <c r="H176" s="367">
        <v>0.9</v>
      </c>
      <c r="I176" s="364">
        <v>1866.63</v>
      </c>
      <c r="J176" s="365">
        <f t="shared" si="5"/>
        <v>1680</v>
      </c>
    </row>
    <row r="177" spans="1:10" x14ac:dyDescent="0.2">
      <c r="A177" s="357">
        <v>168</v>
      </c>
      <c r="B177" s="358" t="s">
        <v>485</v>
      </c>
      <c r="C177" s="334" t="s">
        <v>486</v>
      </c>
      <c r="D177" s="359" t="s">
        <v>56</v>
      </c>
      <c r="E177" s="363"/>
      <c r="F177" s="364"/>
      <c r="G177" s="365">
        <f t="shared" si="4"/>
        <v>0</v>
      </c>
      <c r="H177" s="366">
        <v>9</v>
      </c>
      <c r="I177" s="364">
        <v>17.78</v>
      </c>
      <c r="J177" s="365">
        <f t="shared" si="5"/>
        <v>160</v>
      </c>
    </row>
    <row r="178" spans="1:10" x14ac:dyDescent="0.2">
      <c r="A178" s="357">
        <v>169</v>
      </c>
      <c r="B178" s="358" t="s">
        <v>487</v>
      </c>
      <c r="C178" s="334" t="s">
        <v>488</v>
      </c>
      <c r="D178" s="359" t="s">
        <v>23</v>
      </c>
      <c r="E178" s="363"/>
      <c r="F178" s="364"/>
      <c r="G178" s="365">
        <f t="shared" si="4"/>
        <v>0</v>
      </c>
      <c r="H178" s="363">
        <v>0.3654</v>
      </c>
      <c r="I178" s="364">
        <v>5756.6</v>
      </c>
      <c r="J178" s="365">
        <f t="shared" si="5"/>
        <v>2103</v>
      </c>
    </row>
    <row r="179" spans="1:10" x14ac:dyDescent="0.2">
      <c r="A179" s="357">
        <v>170</v>
      </c>
      <c r="B179" s="358" t="s">
        <v>489</v>
      </c>
      <c r="C179" s="334" t="s">
        <v>490</v>
      </c>
      <c r="D179" s="359" t="s">
        <v>23</v>
      </c>
      <c r="E179" s="363"/>
      <c r="F179" s="364"/>
      <c r="G179" s="365">
        <f t="shared" si="4"/>
        <v>0</v>
      </c>
      <c r="H179" s="363">
        <v>8.0000000000000004E-4</v>
      </c>
      <c r="I179" s="364">
        <v>4773.21</v>
      </c>
      <c r="J179" s="365">
        <f t="shared" si="5"/>
        <v>4</v>
      </c>
    </row>
    <row r="180" spans="1:10" x14ac:dyDescent="0.2">
      <c r="A180" s="357">
        <v>171</v>
      </c>
      <c r="B180" s="358" t="s">
        <v>491</v>
      </c>
      <c r="C180" s="334" t="s">
        <v>492</v>
      </c>
      <c r="D180" s="359" t="s">
        <v>22</v>
      </c>
      <c r="E180" s="363"/>
      <c r="F180" s="364"/>
      <c r="G180" s="365">
        <f t="shared" si="4"/>
        <v>0</v>
      </c>
      <c r="H180" s="363">
        <v>2.9999999999999997E-4</v>
      </c>
      <c r="I180" s="364">
        <v>4149.25</v>
      </c>
      <c r="J180" s="365">
        <f t="shared" si="5"/>
        <v>1</v>
      </c>
    </row>
    <row r="181" spans="1:10" x14ac:dyDescent="0.2">
      <c r="A181" s="357">
        <v>172</v>
      </c>
      <c r="B181" s="358" t="s">
        <v>159</v>
      </c>
      <c r="C181" s="334" t="s">
        <v>493</v>
      </c>
      <c r="D181" s="359" t="s">
        <v>23</v>
      </c>
      <c r="E181" s="363"/>
      <c r="F181" s="364"/>
      <c r="G181" s="365">
        <f t="shared" si="4"/>
        <v>0</v>
      </c>
      <c r="H181" s="363">
        <v>0.124</v>
      </c>
      <c r="I181" s="364">
        <v>174</v>
      </c>
      <c r="J181" s="365">
        <f t="shared" si="5"/>
        <v>22</v>
      </c>
    </row>
    <row r="182" spans="1:10" x14ac:dyDescent="0.2">
      <c r="A182" s="357">
        <v>173</v>
      </c>
      <c r="B182" s="358" t="s">
        <v>494</v>
      </c>
      <c r="C182" s="334" t="s">
        <v>495</v>
      </c>
      <c r="D182" s="359" t="s">
        <v>23</v>
      </c>
      <c r="E182" s="363"/>
      <c r="F182" s="364"/>
      <c r="G182" s="365">
        <f t="shared" si="4"/>
        <v>0</v>
      </c>
      <c r="H182" s="363">
        <v>21.6</v>
      </c>
      <c r="I182" s="364">
        <v>174</v>
      </c>
      <c r="J182" s="365">
        <f t="shared" si="5"/>
        <v>3758</v>
      </c>
    </row>
    <row r="183" spans="1:10" ht="33" x14ac:dyDescent="0.2">
      <c r="A183" s="357">
        <v>174</v>
      </c>
      <c r="B183" s="358" t="s">
        <v>496</v>
      </c>
      <c r="C183" s="334" t="s">
        <v>497</v>
      </c>
      <c r="D183" s="359" t="s">
        <v>22</v>
      </c>
      <c r="E183" s="363"/>
      <c r="F183" s="364"/>
      <c r="G183" s="365">
        <f t="shared" si="4"/>
        <v>0</v>
      </c>
      <c r="H183" s="363">
        <v>1.6899999999999998E-2</v>
      </c>
      <c r="I183" s="364">
        <v>405576.87</v>
      </c>
      <c r="J183" s="365">
        <f t="shared" si="5"/>
        <v>6854</v>
      </c>
    </row>
    <row r="184" spans="1:10" ht="33" x14ac:dyDescent="0.2">
      <c r="A184" s="357">
        <v>175</v>
      </c>
      <c r="B184" s="358" t="s">
        <v>498</v>
      </c>
      <c r="C184" s="334" t="s">
        <v>499</v>
      </c>
      <c r="D184" s="359" t="s">
        <v>22</v>
      </c>
      <c r="E184" s="363"/>
      <c r="F184" s="364"/>
      <c r="G184" s="365">
        <f t="shared" si="4"/>
        <v>0</v>
      </c>
      <c r="H184" s="363">
        <v>1E-4</v>
      </c>
      <c r="I184" s="364">
        <v>292520.46999999997</v>
      </c>
      <c r="J184" s="365">
        <f t="shared" si="5"/>
        <v>29</v>
      </c>
    </row>
    <row r="185" spans="1:10" x14ac:dyDescent="0.2">
      <c r="A185" s="357">
        <v>176</v>
      </c>
      <c r="B185" s="358" t="s">
        <v>500</v>
      </c>
      <c r="C185" s="334" t="s">
        <v>501</v>
      </c>
      <c r="D185" s="359" t="s">
        <v>24</v>
      </c>
      <c r="E185" s="363"/>
      <c r="F185" s="364"/>
      <c r="G185" s="365">
        <f t="shared" si="4"/>
        <v>0</v>
      </c>
      <c r="H185" s="363">
        <v>3.3079999999999998</v>
      </c>
      <c r="I185" s="364">
        <v>167.55</v>
      </c>
      <c r="J185" s="365">
        <f t="shared" si="5"/>
        <v>554</v>
      </c>
    </row>
    <row r="186" spans="1:10" x14ac:dyDescent="0.2">
      <c r="A186" s="357">
        <v>177</v>
      </c>
      <c r="B186" s="358" t="s">
        <v>502</v>
      </c>
      <c r="C186" s="334" t="s">
        <v>503</v>
      </c>
      <c r="D186" s="359" t="s">
        <v>24</v>
      </c>
      <c r="E186" s="363"/>
      <c r="F186" s="364"/>
      <c r="G186" s="365">
        <f t="shared" si="4"/>
        <v>0</v>
      </c>
      <c r="H186" s="363">
        <v>9.5999999999999992E-3</v>
      </c>
      <c r="I186" s="364">
        <v>702.31</v>
      </c>
      <c r="J186" s="365">
        <f t="shared" si="5"/>
        <v>7</v>
      </c>
    </row>
    <row r="187" spans="1:10" x14ac:dyDescent="0.2">
      <c r="A187" s="357">
        <v>178</v>
      </c>
      <c r="B187" s="358" t="s">
        <v>504</v>
      </c>
      <c r="C187" s="334" t="s">
        <v>505</v>
      </c>
      <c r="D187" s="359" t="s">
        <v>24</v>
      </c>
      <c r="E187" s="363"/>
      <c r="F187" s="364"/>
      <c r="G187" s="365">
        <f t="shared" si="4"/>
        <v>0</v>
      </c>
      <c r="H187" s="363">
        <v>4.5599999999999996</v>
      </c>
      <c r="I187" s="364">
        <v>523.78</v>
      </c>
      <c r="J187" s="365">
        <f t="shared" si="5"/>
        <v>2388</v>
      </c>
    </row>
    <row r="188" spans="1:10" x14ac:dyDescent="0.2">
      <c r="A188" s="357">
        <v>179</v>
      </c>
      <c r="B188" s="358" t="s">
        <v>506</v>
      </c>
      <c r="C188" s="334" t="s">
        <v>507</v>
      </c>
      <c r="D188" s="359" t="s">
        <v>24</v>
      </c>
      <c r="E188" s="363"/>
      <c r="F188" s="364"/>
      <c r="G188" s="365">
        <f t="shared" si="4"/>
        <v>0</v>
      </c>
      <c r="H188" s="363">
        <v>38.157499999999999</v>
      </c>
      <c r="I188" s="364">
        <v>445.13</v>
      </c>
      <c r="J188" s="365">
        <f t="shared" si="5"/>
        <v>16985</v>
      </c>
    </row>
    <row r="189" spans="1:10" x14ac:dyDescent="0.2">
      <c r="A189" s="357">
        <v>180</v>
      </c>
      <c r="B189" s="358" t="s">
        <v>508</v>
      </c>
      <c r="C189" s="334" t="s">
        <v>509</v>
      </c>
      <c r="D189" s="359" t="s">
        <v>24</v>
      </c>
      <c r="E189" s="363"/>
      <c r="F189" s="364"/>
      <c r="G189" s="365">
        <f t="shared" si="4"/>
        <v>0</v>
      </c>
      <c r="H189" s="363">
        <v>9.5999999999999992E-3</v>
      </c>
      <c r="I189" s="364">
        <v>671.87</v>
      </c>
      <c r="J189" s="365">
        <f t="shared" si="5"/>
        <v>6</v>
      </c>
    </row>
    <row r="190" spans="1:10" x14ac:dyDescent="0.2">
      <c r="A190" s="357">
        <v>181</v>
      </c>
      <c r="B190" s="358" t="s">
        <v>510</v>
      </c>
      <c r="C190" s="334" t="s">
        <v>511</v>
      </c>
      <c r="D190" s="359" t="s">
        <v>24</v>
      </c>
      <c r="E190" s="363"/>
      <c r="F190" s="364"/>
      <c r="G190" s="365">
        <f t="shared" si="4"/>
        <v>0</v>
      </c>
      <c r="H190" s="363">
        <v>1.7676000000000001</v>
      </c>
      <c r="I190" s="364">
        <v>102.98</v>
      </c>
      <c r="J190" s="365">
        <f t="shared" si="5"/>
        <v>182</v>
      </c>
    </row>
    <row r="191" spans="1:10" x14ac:dyDescent="0.2">
      <c r="A191" s="357">
        <v>182</v>
      </c>
      <c r="B191" s="358" t="s">
        <v>512</v>
      </c>
      <c r="C191" s="334" t="s">
        <v>513</v>
      </c>
      <c r="D191" s="359" t="s">
        <v>24</v>
      </c>
      <c r="E191" s="363"/>
      <c r="F191" s="364"/>
      <c r="G191" s="365">
        <f t="shared" si="4"/>
        <v>0</v>
      </c>
      <c r="H191" s="363">
        <v>0.08</v>
      </c>
      <c r="I191" s="364">
        <v>101.16</v>
      </c>
      <c r="J191" s="365">
        <f t="shared" si="5"/>
        <v>8</v>
      </c>
    </row>
    <row r="192" spans="1:10" x14ac:dyDescent="0.2">
      <c r="A192" s="357">
        <v>183</v>
      </c>
      <c r="B192" s="358" t="s">
        <v>514</v>
      </c>
      <c r="C192" s="334" t="s">
        <v>515</v>
      </c>
      <c r="D192" s="359" t="s">
        <v>56</v>
      </c>
      <c r="E192" s="363"/>
      <c r="F192" s="364"/>
      <c r="G192" s="365">
        <f t="shared" si="4"/>
        <v>0</v>
      </c>
      <c r="H192" s="366">
        <v>9</v>
      </c>
      <c r="I192" s="364">
        <v>28.56</v>
      </c>
      <c r="J192" s="365">
        <f t="shared" si="5"/>
        <v>257</v>
      </c>
    </row>
    <row r="193" spans="1:10" ht="49.5" x14ac:dyDescent="0.2">
      <c r="A193" s="357">
        <v>184</v>
      </c>
      <c r="B193" s="358" t="s">
        <v>71</v>
      </c>
      <c r="C193" s="334" t="s">
        <v>516</v>
      </c>
      <c r="D193" s="359" t="s">
        <v>72</v>
      </c>
      <c r="E193" s="363"/>
      <c r="F193" s="364"/>
      <c r="G193" s="365">
        <f t="shared" si="4"/>
        <v>0</v>
      </c>
      <c r="H193" s="363">
        <v>0.62960000000000005</v>
      </c>
      <c r="I193" s="364">
        <v>239.93</v>
      </c>
      <c r="J193" s="365">
        <f t="shared" si="5"/>
        <v>151</v>
      </c>
    </row>
    <row r="194" spans="1:10" x14ac:dyDescent="0.2">
      <c r="A194" s="357">
        <v>185</v>
      </c>
      <c r="B194" s="358" t="s">
        <v>517</v>
      </c>
      <c r="C194" s="334" t="s">
        <v>518</v>
      </c>
      <c r="D194" s="359" t="s">
        <v>56</v>
      </c>
      <c r="E194" s="363"/>
      <c r="F194" s="364"/>
      <c r="G194" s="365">
        <f t="shared" si="4"/>
        <v>0</v>
      </c>
      <c r="H194" s="366">
        <v>9</v>
      </c>
      <c r="I194" s="364">
        <v>4.2</v>
      </c>
      <c r="J194" s="365">
        <f t="shared" si="5"/>
        <v>38</v>
      </c>
    </row>
    <row r="195" spans="1:10" x14ac:dyDescent="0.2">
      <c r="A195" s="357">
        <v>186</v>
      </c>
      <c r="B195" s="358" t="s">
        <v>519</v>
      </c>
      <c r="C195" s="334" t="s">
        <v>520</v>
      </c>
      <c r="D195" s="359" t="s">
        <v>397</v>
      </c>
      <c r="E195" s="363"/>
      <c r="F195" s="364"/>
      <c r="G195" s="365">
        <f t="shared" si="4"/>
        <v>0</v>
      </c>
      <c r="H195" s="368">
        <v>0.25</v>
      </c>
      <c r="I195" s="364">
        <v>2833.29</v>
      </c>
      <c r="J195" s="365">
        <f t="shared" si="5"/>
        <v>708</v>
      </c>
    </row>
    <row r="196" spans="1:10" x14ac:dyDescent="0.2">
      <c r="A196" s="357">
        <v>187</v>
      </c>
      <c r="B196" s="358" t="s">
        <v>521</v>
      </c>
      <c r="C196" s="334" t="s">
        <v>522</v>
      </c>
      <c r="D196" s="359" t="s">
        <v>56</v>
      </c>
      <c r="E196" s="363"/>
      <c r="F196" s="364"/>
      <c r="G196" s="365">
        <f t="shared" si="4"/>
        <v>0</v>
      </c>
      <c r="H196" s="366">
        <v>432</v>
      </c>
      <c r="I196" s="364">
        <v>186.35</v>
      </c>
      <c r="J196" s="365">
        <f t="shared" si="5"/>
        <v>80503</v>
      </c>
    </row>
    <row r="197" spans="1:10" x14ac:dyDescent="0.2">
      <c r="A197" s="357">
        <v>188</v>
      </c>
      <c r="B197" s="358" t="s">
        <v>523</v>
      </c>
      <c r="C197" s="334" t="s">
        <v>524</v>
      </c>
      <c r="D197" s="359" t="s">
        <v>56</v>
      </c>
      <c r="E197" s="363"/>
      <c r="F197" s="364"/>
      <c r="G197" s="365">
        <f t="shared" si="4"/>
        <v>0</v>
      </c>
      <c r="H197" s="366">
        <v>36</v>
      </c>
      <c r="I197" s="364">
        <v>32.159999999999997</v>
      </c>
      <c r="J197" s="365">
        <f t="shared" si="5"/>
        <v>1158</v>
      </c>
    </row>
    <row r="198" spans="1:10" x14ac:dyDescent="0.2">
      <c r="A198" s="357">
        <v>189</v>
      </c>
      <c r="B198" s="358" t="s">
        <v>525</v>
      </c>
      <c r="C198" s="334" t="s">
        <v>526</v>
      </c>
      <c r="D198" s="359" t="s">
        <v>56</v>
      </c>
      <c r="E198" s="363"/>
      <c r="F198" s="364"/>
      <c r="G198" s="365">
        <f t="shared" si="4"/>
        <v>0</v>
      </c>
      <c r="H198" s="366">
        <v>480</v>
      </c>
      <c r="I198" s="364">
        <v>145.43</v>
      </c>
      <c r="J198" s="365">
        <f t="shared" si="5"/>
        <v>69806</v>
      </c>
    </row>
    <row r="199" spans="1:10" x14ac:dyDescent="0.2">
      <c r="A199" s="357">
        <v>190</v>
      </c>
      <c r="B199" s="358" t="s">
        <v>527</v>
      </c>
      <c r="C199" s="334" t="s">
        <v>528</v>
      </c>
      <c r="D199" s="359" t="s">
        <v>56</v>
      </c>
      <c r="E199" s="363"/>
      <c r="F199" s="364"/>
      <c r="G199" s="365">
        <f t="shared" si="4"/>
        <v>0</v>
      </c>
      <c r="H199" s="366">
        <v>4</v>
      </c>
      <c r="I199" s="364">
        <v>19.09</v>
      </c>
      <c r="J199" s="365">
        <f t="shared" si="5"/>
        <v>76</v>
      </c>
    </row>
    <row r="200" spans="1:10" x14ac:dyDescent="0.2">
      <c r="A200" s="357">
        <v>191</v>
      </c>
      <c r="B200" s="358" t="s">
        <v>529</v>
      </c>
      <c r="C200" s="334" t="s">
        <v>530</v>
      </c>
      <c r="D200" s="359" t="s">
        <v>303</v>
      </c>
      <c r="E200" s="363"/>
      <c r="F200" s="364"/>
      <c r="G200" s="365">
        <f t="shared" ref="G200:G261" si="6">E200*F200</f>
        <v>0</v>
      </c>
      <c r="H200" s="367">
        <v>0.3</v>
      </c>
      <c r="I200" s="364">
        <v>48.38</v>
      </c>
      <c r="J200" s="365">
        <f t="shared" ref="J200:J261" si="7">H200*I200</f>
        <v>15</v>
      </c>
    </row>
    <row r="201" spans="1:10" x14ac:dyDescent="0.2">
      <c r="A201" s="357">
        <v>192</v>
      </c>
      <c r="B201" s="358" t="s">
        <v>531</v>
      </c>
      <c r="C201" s="334" t="s">
        <v>532</v>
      </c>
      <c r="D201" s="359" t="s">
        <v>56</v>
      </c>
      <c r="E201" s="363"/>
      <c r="F201" s="364"/>
      <c r="G201" s="365">
        <f t="shared" si="6"/>
        <v>0</v>
      </c>
      <c r="H201" s="366">
        <v>10</v>
      </c>
      <c r="I201" s="364">
        <v>2.87</v>
      </c>
      <c r="J201" s="365">
        <f t="shared" si="7"/>
        <v>29</v>
      </c>
    </row>
    <row r="202" spans="1:10" x14ac:dyDescent="0.2">
      <c r="A202" s="357">
        <v>193</v>
      </c>
      <c r="B202" s="358" t="s">
        <v>533</v>
      </c>
      <c r="C202" s="334" t="s">
        <v>534</v>
      </c>
      <c r="D202" s="359" t="s">
        <v>56</v>
      </c>
      <c r="E202" s="363"/>
      <c r="F202" s="364"/>
      <c r="G202" s="365">
        <f t="shared" si="6"/>
        <v>0</v>
      </c>
      <c r="H202" s="366">
        <v>45</v>
      </c>
      <c r="I202" s="364">
        <v>6.1</v>
      </c>
      <c r="J202" s="365">
        <f t="shared" si="7"/>
        <v>275</v>
      </c>
    </row>
    <row r="203" spans="1:10" x14ac:dyDescent="0.2">
      <c r="A203" s="357">
        <v>194</v>
      </c>
      <c r="B203" s="358" t="s">
        <v>535</v>
      </c>
      <c r="C203" s="334" t="s">
        <v>536</v>
      </c>
      <c r="D203" s="359" t="s">
        <v>56</v>
      </c>
      <c r="E203" s="363"/>
      <c r="F203" s="364"/>
      <c r="G203" s="365">
        <f t="shared" si="6"/>
        <v>0</v>
      </c>
      <c r="H203" s="366">
        <v>20</v>
      </c>
      <c r="I203" s="364">
        <v>247.63</v>
      </c>
      <c r="J203" s="365">
        <f t="shared" si="7"/>
        <v>4953</v>
      </c>
    </row>
    <row r="204" spans="1:10" x14ac:dyDescent="0.2">
      <c r="A204" s="357">
        <v>195</v>
      </c>
      <c r="B204" s="358" t="s">
        <v>537</v>
      </c>
      <c r="C204" s="334" t="s">
        <v>538</v>
      </c>
      <c r="D204" s="359" t="s">
        <v>539</v>
      </c>
      <c r="E204" s="363"/>
      <c r="F204" s="364"/>
      <c r="G204" s="365">
        <f t="shared" si="6"/>
        <v>0</v>
      </c>
      <c r="H204" s="369">
        <v>1.4790000000000001</v>
      </c>
      <c r="I204" s="364">
        <v>136.75</v>
      </c>
      <c r="J204" s="365">
        <f t="shared" si="7"/>
        <v>202</v>
      </c>
    </row>
    <row r="205" spans="1:10" x14ac:dyDescent="0.2">
      <c r="A205" s="357">
        <v>196</v>
      </c>
      <c r="B205" s="358" t="s">
        <v>540</v>
      </c>
      <c r="C205" s="334" t="s">
        <v>541</v>
      </c>
      <c r="D205" s="359" t="s">
        <v>397</v>
      </c>
      <c r="E205" s="363"/>
      <c r="F205" s="364"/>
      <c r="G205" s="365">
        <f t="shared" si="6"/>
        <v>0</v>
      </c>
      <c r="H205" s="368">
        <v>0.11</v>
      </c>
      <c r="I205" s="364">
        <v>17955.509999999998</v>
      </c>
      <c r="J205" s="365">
        <f t="shared" si="7"/>
        <v>1975</v>
      </c>
    </row>
    <row r="206" spans="1:10" x14ac:dyDescent="0.2">
      <c r="A206" s="357">
        <v>197</v>
      </c>
      <c r="B206" s="358" t="s">
        <v>542</v>
      </c>
      <c r="C206" s="334" t="s">
        <v>543</v>
      </c>
      <c r="D206" s="359" t="s">
        <v>56</v>
      </c>
      <c r="E206" s="363"/>
      <c r="F206" s="364"/>
      <c r="G206" s="365">
        <f t="shared" si="6"/>
        <v>0</v>
      </c>
      <c r="H206" s="366">
        <v>65</v>
      </c>
      <c r="I206" s="364">
        <v>31.92</v>
      </c>
      <c r="J206" s="365">
        <f t="shared" si="7"/>
        <v>2075</v>
      </c>
    </row>
    <row r="207" spans="1:10" x14ac:dyDescent="0.2">
      <c r="A207" s="357">
        <v>198</v>
      </c>
      <c r="B207" s="358" t="s">
        <v>544</v>
      </c>
      <c r="C207" s="334" t="s">
        <v>545</v>
      </c>
      <c r="D207" s="359" t="s">
        <v>56</v>
      </c>
      <c r="E207" s="363"/>
      <c r="F207" s="364"/>
      <c r="G207" s="365">
        <f t="shared" si="6"/>
        <v>0</v>
      </c>
      <c r="H207" s="366">
        <v>102</v>
      </c>
      <c r="I207" s="364">
        <v>16.95</v>
      </c>
      <c r="J207" s="365">
        <f t="shared" si="7"/>
        <v>1729</v>
      </c>
    </row>
    <row r="208" spans="1:10" x14ac:dyDescent="0.2">
      <c r="A208" s="357">
        <v>199</v>
      </c>
      <c r="B208" s="358" t="s">
        <v>546</v>
      </c>
      <c r="C208" s="334" t="s">
        <v>547</v>
      </c>
      <c r="D208" s="359" t="s">
        <v>303</v>
      </c>
      <c r="E208" s="363"/>
      <c r="F208" s="364"/>
      <c r="G208" s="365">
        <f t="shared" si="6"/>
        <v>0</v>
      </c>
      <c r="H208" s="367">
        <v>591.9</v>
      </c>
      <c r="I208" s="364">
        <v>293.8</v>
      </c>
      <c r="J208" s="365">
        <f t="shared" si="7"/>
        <v>173900</v>
      </c>
    </row>
    <row r="209" spans="1:10" x14ac:dyDescent="0.2">
      <c r="A209" s="357">
        <v>200</v>
      </c>
      <c r="B209" s="358" t="s">
        <v>548</v>
      </c>
      <c r="C209" s="334" t="s">
        <v>549</v>
      </c>
      <c r="D209" s="359" t="s">
        <v>56</v>
      </c>
      <c r="E209" s="363"/>
      <c r="F209" s="364"/>
      <c r="G209" s="365">
        <f t="shared" si="6"/>
        <v>0</v>
      </c>
      <c r="H209" s="366">
        <v>440</v>
      </c>
      <c r="I209" s="364">
        <v>22.76</v>
      </c>
      <c r="J209" s="365">
        <f t="shared" si="7"/>
        <v>10014</v>
      </c>
    </row>
    <row r="210" spans="1:10" x14ac:dyDescent="0.2">
      <c r="A210" s="357">
        <v>201</v>
      </c>
      <c r="B210" s="358" t="s">
        <v>550</v>
      </c>
      <c r="C210" s="334" t="s">
        <v>551</v>
      </c>
      <c r="D210" s="359" t="s">
        <v>24</v>
      </c>
      <c r="E210" s="363"/>
      <c r="F210" s="364"/>
      <c r="G210" s="365">
        <f t="shared" si="6"/>
        <v>0</v>
      </c>
      <c r="H210" s="363">
        <v>2.72</v>
      </c>
      <c r="I210" s="364">
        <v>390.21</v>
      </c>
      <c r="J210" s="365">
        <f t="shared" si="7"/>
        <v>1061</v>
      </c>
    </row>
    <row r="211" spans="1:10" x14ac:dyDescent="0.2">
      <c r="A211" s="357">
        <v>202</v>
      </c>
      <c r="B211" s="358" t="s">
        <v>552</v>
      </c>
      <c r="C211" s="334" t="s">
        <v>553</v>
      </c>
      <c r="D211" s="359" t="s">
        <v>397</v>
      </c>
      <c r="E211" s="363"/>
      <c r="F211" s="364"/>
      <c r="G211" s="365">
        <f t="shared" si="6"/>
        <v>0</v>
      </c>
      <c r="H211" s="368">
        <v>4.45</v>
      </c>
      <c r="I211" s="364">
        <v>350.7</v>
      </c>
      <c r="J211" s="365">
        <f t="shared" si="7"/>
        <v>1561</v>
      </c>
    </row>
    <row r="212" spans="1:10" x14ac:dyDescent="0.2">
      <c r="A212" s="357">
        <v>203</v>
      </c>
      <c r="B212" s="358" t="s">
        <v>554</v>
      </c>
      <c r="C212" s="334" t="s">
        <v>555</v>
      </c>
      <c r="D212" s="359" t="s">
        <v>397</v>
      </c>
      <c r="E212" s="363"/>
      <c r="F212" s="364"/>
      <c r="G212" s="365">
        <f t="shared" si="6"/>
        <v>0</v>
      </c>
      <c r="H212" s="368">
        <v>2.2200000000000002</v>
      </c>
      <c r="I212" s="364">
        <v>483.97</v>
      </c>
      <c r="J212" s="365">
        <f t="shared" si="7"/>
        <v>1074</v>
      </c>
    </row>
    <row r="213" spans="1:10" x14ac:dyDescent="0.2">
      <c r="A213" s="357">
        <v>204</v>
      </c>
      <c r="B213" s="358" t="s">
        <v>557</v>
      </c>
      <c r="C213" s="334" t="s">
        <v>558</v>
      </c>
      <c r="D213" s="359" t="s">
        <v>397</v>
      </c>
      <c r="E213" s="363"/>
      <c r="F213" s="364"/>
      <c r="G213" s="365">
        <f t="shared" si="6"/>
        <v>0</v>
      </c>
      <c r="H213" s="368">
        <v>0.02</v>
      </c>
      <c r="I213" s="364">
        <v>495.5</v>
      </c>
      <c r="J213" s="365">
        <f t="shared" si="7"/>
        <v>10</v>
      </c>
    </row>
    <row r="214" spans="1:10" ht="33" x14ac:dyDescent="0.2">
      <c r="A214" s="357">
        <v>205</v>
      </c>
      <c r="B214" s="358" t="s">
        <v>559</v>
      </c>
      <c r="C214" s="334" t="s">
        <v>560</v>
      </c>
      <c r="D214" s="359" t="s">
        <v>303</v>
      </c>
      <c r="E214" s="367">
        <v>2.4</v>
      </c>
      <c r="F214" s="364">
        <v>243.62</v>
      </c>
      <c r="G214" s="365">
        <f t="shared" si="6"/>
        <v>585</v>
      </c>
      <c r="H214" s="366">
        <v>0</v>
      </c>
      <c r="I214" s="364">
        <v>0</v>
      </c>
      <c r="J214" s="365">
        <f t="shared" si="7"/>
        <v>0</v>
      </c>
    </row>
    <row r="215" spans="1:10" x14ac:dyDescent="0.2">
      <c r="A215" s="357">
        <v>206</v>
      </c>
      <c r="B215" s="358" t="s">
        <v>561</v>
      </c>
      <c r="C215" s="334" t="s">
        <v>562</v>
      </c>
      <c r="D215" s="359" t="s">
        <v>56</v>
      </c>
      <c r="E215" s="363"/>
      <c r="F215" s="364"/>
      <c r="G215" s="365">
        <f t="shared" si="6"/>
        <v>0</v>
      </c>
      <c r="H215" s="366">
        <v>46</v>
      </c>
      <c r="I215" s="364">
        <v>2.0499999999999998</v>
      </c>
      <c r="J215" s="365">
        <f t="shared" si="7"/>
        <v>94</v>
      </c>
    </row>
    <row r="216" spans="1:10" x14ac:dyDescent="0.2">
      <c r="A216" s="357">
        <v>207</v>
      </c>
      <c r="B216" s="358" t="s">
        <v>563</v>
      </c>
      <c r="C216" s="334" t="s">
        <v>564</v>
      </c>
      <c r="D216" s="359" t="s">
        <v>303</v>
      </c>
      <c r="E216" s="363"/>
      <c r="F216" s="364"/>
      <c r="G216" s="365">
        <f t="shared" si="6"/>
        <v>0</v>
      </c>
      <c r="H216" s="367">
        <v>0.9</v>
      </c>
      <c r="I216" s="364">
        <v>50.3</v>
      </c>
      <c r="J216" s="365">
        <f t="shared" si="7"/>
        <v>45</v>
      </c>
    </row>
    <row r="217" spans="1:10" x14ac:dyDescent="0.2">
      <c r="A217" s="357">
        <v>208</v>
      </c>
      <c r="B217" s="358" t="s">
        <v>565</v>
      </c>
      <c r="C217" s="334" t="s">
        <v>566</v>
      </c>
      <c r="D217" s="359" t="s">
        <v>24</v>
      </c>
      <c r="E217" s="363"/>
      <c r="F217" s="364"/>
      <c r="G217" s="365">
        <f t="shared" si="6"/>
        <v>0</v>
      </c>
      <c r="H217" s="363">
        <v>1.3</v>
      </c>
      <c r="I217" s="364">
        <v>246.06</v>
      </c>
      <c r="J217" s="365">
        <f t="shared" si="7"/>
        <v>320</v>
      </c>
    </row>
    <row r="218" spans="1:10" x14ac:dyDescent="0.2">
      <c r="A218" s="357">
        <v>209</v>
      </c>
      <c r="B218" s="358" t="s">
        <v>567</v>
      </c>
      <c r="C218" s="334" t="s">
        <v>568</v>
      </c>
      <c r="D218" s="359" t="s">
        <v>24</v>
      </c>
      <c r="E218" s="363"/>
      <c r="F218" s="364"/>
      <c r="G218" s="365">
        <f t="shared" si="6"/>
        <v>0</v>
      </c>
      <c r="H218" s="363">
        <v>28.8</v>
      </c>
      <c r="I218" s="364">
        <v>129.03</v>
      </c>
      <c r="J218" s="365">
        <f t="shared" si="7"/>
        <v>3716</v>
      </c>
    </row>
    <row r="219" spans="1:10" x14ac:dyDescent="0.2">
      <c r="A219" s="357">
        <v>210</v>
      </c>
      <c r="B219" s="358" t="s">
        <v>569</v>
      </c>
      <c r="C219" s="334" t="s">
        <v>570</v>
      </c>
      <c r="D219" s="359" t="s">
        <v>22</v>
      </c>
      <c r="E219" s="363"/>
      <c r="F219" s="364"/>
      <c r="G219" s="365">
        <f t="shared" si="6"/>
        <v>0</v>
      </c>
      <c r="H219" s="363">
        <v>4.4000000000000003E-3</v>
      </c>
      <c r="I219" s="364">
        <v>209656.95</v>
      </c>
      <c r="J219" s="365">
        <f t="shared" si="7"/>
        <v>922</v>
      </c>
    </row>
    <row r="220" spans="1:10" x14ac:dyDescent="0.2">
      <c r="A220" s="357">
        <v>211</v>
      </c>
      <c r="B220" s="358" t="s">
        <v>571</v>
      </c>
      <c r="C220" s="334" t="s">
        <v>572</v>
      </c>
      <c r="D220" s="359" t="s">
        <v>22</v>
      </c>
      <c r="E220" s="363"/>
      <c r="F220" s="364"/>
      <c r="G220" s="365">
        <f t="shared" si="6"/>
        <v>0</v>
      </c>
      <c r="H220" s="363">
        <v>1.5E-3</v>
      </c>
      <c r="I220" s="364">
        <v>60227.09</v>
      </c>
      <c r="J220" s="365">
        <f t="shared" si="7"/>
        <v>90</v>
      </c>
    </row>
    <row r="221" spans="1:10" x14ac:dyDescent="0.2">
      <c r="A221" s="357">
        <v>212</v>
      </c>
      <c r="B221" s="358" t="s">
        <v>573</v>
      </c>
      <c r="C221" s="334" t="s">
        <v>574</v>
      </c>
      <c r="D221" s="359" t="s">
        <v>24</v>
      </c>
      <c r="E221" s="363"/>
      <c r="F221" s="364"/>
      <c r="G221" s="365">
        <f t="shared" si="6"/>
        <v>0</v>
      </c>
      <c r="H221" s="363">
        <v>0.87</v>
      </c>
      <c r="I221" s="364">
        <v>155.91</v>
      </c>
      <c r="J221" s="365">
        <f t="shared" si="7"/>
        <v>136</v>
      </c>
    </row>
    <row r="222" spans="1:10" x14ac:dyDescent="0.2">
      <c r="A222" s="357">
        <v>213</v>
      </c>
      <c r="B222" s="358" t="s">
        <v>76</v>
      </c>
      <c r="C222" s="334" t="s">
        <v>77</v>
      </c>
      <c r="D222" s="359" t="s">
        <v>24</v>
      </c>
      <c r="E222" s="363"/>
      <c r="F222" s="364"/>
      <c r="G222" s="365">
        <f t="shared" si="6"/>
        <v>0</v>
      </c>
      <c r="H222" s="363">
        <v>0.16800000000000001</v>
      </c>
      <c r="I222" s="364">
        <v>119.72</v>
      </c>
      <c r="J222" s="365">
        <f t="shared" si="7"/>
        <v>20</v>
      </c>
    </row>
    <row r="223" spans="1:10" ht="33" x14ac:dyDescent="0.2">
      <c r="A223" s="357">
        <v>214</v>
      </c>
      <c r="B223" s="358" t="s">
        <v>94</v>
      </c>
      <c r="C223" s="334" t="s">
        <v>108</v>
      </c>
      <c r="D223" s="359" t="s">
        <v>72</v>
      </c>
      <c r="E223" s="363"/>
      <c r="F223" s="364"/>
      <c r="G223" s="365">
        <f t="shared" si="6"/>
        <v>0</v>
      </c>
      <c r="H223" s="363">
        <v>7.4279999999999999</v>
      </c>
      <c r="I223" s="364">
        <v>4989.6000000000004</v>
      </c>
      <c r="J223" s="365">
        <f t="shared" si="7"/>
        <v>37063</v>
      </c>
    </row>
    <row r="224" spans="1:10" x14ac:dyDescent="0.2">
      <c r="A224" s="357">
        <v>215</v>
      </c>
      <c r="B224" s="358" t="s">
        <v>95</v>
      </c>
      <c r="C224" s="334" t="s">
        <v>190</v>
      </c>
      <c r="D224" s="359" t="s">
        <v>24</v>
      </c>
      <c r="E224" s="363"/>
      <c r="F224" s="364"/>
      <c r="G224" s="365">
        <f t="shared" si="6"/>
        <v>0</v>
      </c>
      <c r="H224" s="363">
        <v>5.6189999999999998</v>
      </c>
      <c r="I224" s="364">
        <v>29.69</v>
      </c>
      <c r="J224" s="365">
        <f t="shared" si="7"/>
        <v>167</v>
      </c>
    </row>
    <row r="225" spans="1:10" x14ac:dyDescent="0.2">
      <c r="A225" s="357">
        <v>216</v>
      </c>
      <c r="B225" s="358" t="s">
        <v>96</v>
      </c>
      <c r="C225" s="334" t="s">
        <v>97</v>
      </c>
      <c r="D225" s="359" t="s">
        <v>22</v>
      </c>
      <c r="E225" s="363">
        <v>3.0000000000000001E-3</v>
      </c>
      <c r="F225" s="364">
        <v>132000</v>
      </c>
      <c r="G225" s="365">
        <f t="shared" si="6"/>
        <v>396</v>
      </c>
      <c r="H225" s="363" t="s">
        <v>1085</v>
      </c>
      <c r="I225" s="364">
        <v>0</v>
      </c>
      <c r="J225" s="365">
        <f t="shared" si="7"/>
        <v>0</v>
      </c>
    </row>
    <row r="226" spans="1:10" ht="33" x14ac:dyDescent="0.2">
      <c r="A226" s="357">
        <v>217</v>
      </c>
      <c r="B226" s="358" t="s">
        <v>98</v>
      </c>
      <c r="C226" s="334" t="s">
        <v>109</v>
      </c>
      <c r="D226" s="359" t="s">
        <v>50</v>
      </c>
      <c r="E226" s="363">
        <v>44.8</v>
      </c>
      <c r="F226" s="364">
        <v>125</v>
      </c>
      <c r="G226" s="365">
        <f t="shared" si="6"/>
        <v>5600</v>
      </c>
      <c r="H226" s="363" t="s">
        <v>1085</v>
      </c>
      <c r="I226" s="364">
        <v>0</v>
      </c>
      <c r="J226" s="365">
        <f t="shared" si="7"/>
        <v>0</v>
      </c>
    </row>
    <row r="227" spans="1:10" x14ac:dyDescent="0.2">
      <c r="A227" s="357">
        <v>218</v>
      </c>
      <c r="B227" s="358" t="s">
        <v>99</v>
      </c>
      <c r="C227" s="334" t="s">
        <v>110</v>
      </c>
      <c r="D227" s="359" t="s">
        <v>50</v>
      </c>
      <c r="E227" s="363">
        <v>21.01</v>
      </c>
      <c r="F227" s="364">
        <v>125</v>
      </c>
      <c r="G227" s="365">
        <f t="shared" si="6"/>
        <v>2626</v>
      </c>
      <c r="H227" s="363" t="s">
        <v>1085</v>
      </c>
      <c r="I227" s="364">
        <v>0</v>
      </c>
      <c r="J227" s="365">
        <f t="shared" si="7"/>
        <v>0</v>
      </c>
    </row>
    <row r="228" spans="1:10" ht="33" x14ac:dyDescent="0.2">
      <c r="A228" s="357">
        <v>219</v>
      </c>
      <c r="B228" s="358" t="s">
        <v>575</v>
      </c>
      <c r="C228" s="334" t="s">
        <v>576</v>
      </c>
      <c r="D228" s="359" t="s">
        <v>54</v>
      </c>
      <c r="E228" s="363"/>
      <c r="F228" s="364"/>
      <c r="G228" s="365">
        <f t="shared" si="6"/>
        <v>0</v>
      </c>
      <c r="H228" s="366">
        <v>2</v>
      </c>
      <c r="I228" s="364">
        <v>1058.4000000000001</v>
      </c>
      <c r="J228" s="365">
        <f t="shared" si="7"/>
        <v>2117</v>
      </c>
    </row>
    <row r="229" spans="1:10" ht="33" x14ac:dyDescent="0.2">
      <c r="A229" s="357">
        <v>220</v>
      </c>
      <c r="B229" s="358" t="s">
        <v>177</v>
      </c>
      <c r="C229" s="334" t="s">
        <v>195</v>
      </c>
      <c r="D229" s="359" t="s">
        <v>54</v>
      </c>
      <c r="E229" s="363"/>
      <c r="F229" s="364"/>
      <c r="G229" s="365">
        <f t="shared" si="6"/>
        <v>0</v>
      </c>
      <c r="H229" s="366">
        <v>2</v>
      </c>
      <c r="I229" s="364">
        <v>2108.4</v>
      </c>
      <c r="J229" s="365">
        <f t="shared" si="7"/>
        <v>4217</v>
      </c>
    </row>
    <row r="230" spans="1:10" x14ac:dyDescent="0.2">
      <c r="A230" s="357">
        <v>221</v>
      </c>
      <c r="B230" s="358" t="s">
        <v>577</v>
      </c>
      <c r="C230" s="334" t="s">
        <v>578</v>
      </c>
      <c r="D230" s="359" t="s">
        <v>54</v>
      </c>
      <c r="E230" s="363"/>
      <c r="F230" s="364"/>
      <c r="G230" s="365">
        <f t="shared" si="6"/>
        <v>0</v>
      </c>
      <c r="H230" s="366">
        <v>3</v>
      </c>
      <c r="I230" s="364">
        <v>1121.4000000000001</v>
      </c>
      <c r="J230" s="365">
        <f t="shared" si="7"/>
        <v>3364</v>
      </c>
    </row>
    <row r="231" spans="1:10" x14ac:dyDescent="0.2">
      <c r="A231" s="357">
        <v>222</v>
      </c>
      <c r="B231" s="358" t="s">
        <v>178</v>
      </c>
      <c r="C231" s="334" t="s">
        <v>196</v>
      </c>
      <c r="D231" s="359" t="s">
        <v>54</v>
      </c>
      <c r="E231" s="363"/>
      <c r="F231" s="364"/>
      <c r="G231" s="365">
        <f t="shared" si="6"/>
        <v>0</v>
      </c>
      <c r="H231" s="366">
        <v>3</v>
      </c>
      <c r="I231" s="364">
        <v>2242.8000000000002</v>
      </c>
      <c r="J231" s="365">
        <f t="shared" si="7"/>
        <v>6728</v>
      </c>
    </row>
    <row r="232" spans="1:10" ht="33" x14ac:dyDescent="0.2">
      <c r="A232" s="357">
        <v>223</v>
      </c>
      <c r="B232" s="358" t="s">
        <v>179</v>
      </c>
      <c r="C232" s="334" t="s">
        <v>197</v>
      </c>
      <c r="D232" s="359" t="s">
        <v>54</v>
      </c>
      <c r="E232" s="366"/>
      <c r="F232" s="364"/>
      <c r="G232" s="365">
        <f t="shared" si="6"/>
        <v>0</v>
      </c>
      <c r="H232" s="366">
        <v>42</v>
      </c>
      <c r="I232" s="364">
        <v>250</v>
      </c>
      <c r="J232" s="365">
        <f t="shared" si="7"/>
        <v>10500</v>
      </c>
    </row>
    <row r="233" spans="1:10" ht="49.5" x14ac:dyDescent="0.2">
      <c r="A233" s="357">
        <v>224</v>
      </c>
      <c r="B233" s="358" t="s">
        <v>579</v>
      </c>
      <c r="C233" s="334" t="s">
        <v>580</v>
      </c>
      <c r="D233" s="359" t="s">
        <v>55</v>
      </c>
      <c r="E233" s="363">
        <v>33.216000000000001</v>
      </c>
      <c r="F233" s="364">
        <v>3450</v>
      </c>
      <c r="G233" s="365">
        <f t="shared" si="6"/>
        <v>114595</v>
      </c>
      <c r="H233" s="363" t="s">
        <v>1085</v>
      </c>
      <c r="I233" s="364">
        <v>0</v>
      </c>
      <c r="J233" s="365">
        <f t="shared" si="7"/>
        <v>0</v>
      </c>
    </row>
    <row r="234" spans="1:10" ht="33" x14ac:dyDescent="0.2">
      <c r="A234" s="357">
        <v>225</v>
      </c>
      <c r="B234" s="358" t="s">
        <v>579</v>
      </c>
      <c r="C234" s="334" t="s">
        <v>581</v>
      </c>
      <c r="D234" s="359" t="s">
        <v>55</v>
      </c>
      <c r="E234" s="363">
        <v>761.89200000000005</v>
      </c>
      <c r="F234" s="364">
        <v>1010</v>
      </c>
      <c r="G234" s="365">
        <f t="shared" si="6"/>
        <v>769511</v>
      </c>
      <c r="H234" s="363" t="s">
        <v>1085</v>
      </c>
      <c r="I234" s="364">
        <v>0</v>
      </c>
      <c r="J234" s="365">
        <f t="shared" si="7"/>
        <v>0</v>
      </c>
    </row>
    <row r="235" spans="1:10" ht="33" x14ac:dyDescent="0.2">
      <c r="A235" s="357">
        <v>226</v>
      </c>
      <c r="B235" s="358" t="s">
        <v>579</v>
      </c>
      <c r="C235" s="334" t="s">
        <v>582</v>
      </c>
      <c r="D235" s="359" t="s">
        <v>55</v>
      </c>
      <c r="E235" s="363">
        <v>62.28</v>
      </c>
      <c r="F235" s="364">
        <v>2260</v>
      </c>
      <c r="G235" s="365">
        <f t="shared" si="6"/>
        <v>140753</v>
      </c>
      <c r="H235" s="363" t="s">
        <v>1085</v>
      </c>
      <c r="I235" s="364">
        <v>0</v>
      </c>
      <c r="J235" s="365">
        <f t="shared" si="7"/>
        <v>0</v>
      </c>
    </row>
    <row r="236" spans="1:10" x14ac:dyDescent="0.2">
      <c r="A236" s="357">
        <v>227</v>
      </c>
      <c r="B236" s="358" t="s">
        <v>583</v>
      </c>
      <c r="C236" s="334" t="s">
        <v>584</v>
      </c>
      <c r="D236" s="359" t="s">
        <v>54</v>
      </c>
      <c r="E236" s="363"/>
      <c r="F236" s="364"/>
      <c r="G236" s="365">
        <f t="shared" si="6"/>
        <v>0</v>
      </c>
      <c r="H236" s="363">
        <v>13</v>
      </c>
      <c r="I236" s="364">
        <v>490</v>
      </c>
      <c r="J236" s="365">
        <f t="shared" si="7"/>
        <v>6370</v>
      </c>
    </row>
    <row r="237" spans="1:10" x14ac:dyDescent="0.2">
      <c r="A237" s="357">
        <v>228</v>
      </c>
      <c r="B237" s="358" t="s">
        <v>585</v>
      </c>
      <c r="C237" s="334" t="s">
        <v>586</v>
      </c>
      <c r="D237" s="359" t="s">
        <v>54</v>
      </c>
      <c r="E237" s="363"/>
      <c r="F237" s="364"/>
      <c r="G237" s="365">
        <f t="shared" si="6"/>
        <v>0</v>
      </c>
      <c r="H237" s="363">
        <v>1</v>
      </c>
      <c r="I237" s="364">
        <v>1322.9</v>
      </c>
      <c r="J237" s="365">
        <f t="shared" si="7"/>
        <v>1323</v>
      </c>
    </row>
    <row r="238" spans="1:10" x14ac:dyDescent="0.2">
      <c r="A238" s="357">
        <v>229</v>
      </c>
      <c r="B238" s="358" t="s">
        <v>585</v>
      </c>
      <c r="C238" s="334" t="s">
        <v>587</v>
      </c>
      <c r="D238" s="359" t="s">
        <v>54</v>
      </c>
      <c r="E238" s="363">
        <v>1</v>
      </c>
      <c r="F238" s="364">
        <v>3500</v>
      </c>
      <c r="G238" s="365">
        <f t="shared" si="6"/>
        <v>3500</v>
      </c>
      <c r="H238" s="363" t="s">
        <v>1085</v>
      </c>
      <c r="I238" s="364">
        <v>0</v>
      </c>
      <c r="J238" s="365">
        <f t="shared" si="7"/>
        <v>0</v>
      </c>
    </row>
    <row r="239" spans="1:10" x14ac:dyDescent="0.2">
      <c r="A239" s="357">
        <v>230</v>
      </c>
      <c r="B239" s="358" t="s">
        <v>585</v>
      </c>
      <c r="C239" s="334" t="s">
        <v>588</v>
      </c>
      <c r="D239" s="359" t="s">
        <v>54</v>
      </c>
      <c r="E239" s="363">
        <v>3</v>
      </c>
      <c r="F239" s="364">
        <v>1700</v>
      </c>
      <c r="G239" s="365">
        <f t="shared" si="6"/>
        <v>5100</v>
      </c>
      <c r="H239" s="363" t="s">
        <v>1085</v>
      </c>
      <c r="I239" s="364">
        <v>0</v>
      </c>
      <c r="J239" s="365">
        <f t="shared" si="7"/>
        <v>0</v>
      </c>
    </row>
    <row r="240" spans="1:10" x14ac:dyDescent="0.2">
      <c r="A240" s="357">
        <v>231</v>
      </c>
      <c r="B240" s="358" t="s">
        <v>585</v>
      </c>
      <c r="C240" s="334" t="s">
        <v>589</v>
      </c>
      <c r="D240" s="359" t="s">
        <v>54</v>
      </c>
      <c r="E240" s="363"/>
      <c r="F240" s="364"/>
      <c r="G240" s="365">
        <f t="shared" si="6"/>
        <v>0</v>
      </c>
      <c r="H240" s="363">
        <v>1</v>
      </c>
      <c r="I240" s="364">
        <v>1500</v>
      </c>
      <c r="J240" s="365">
        <f t="shared" si="7"/>
        <v>1500</v>
      </c>
    </row>
    <row r="241" spans="1:10" x14ac:dyDescent="0.2">
      <c r="A241" s="357">
        <v>232</v>
      </c>
      <c r="B241" s="358" t="s">
        <v>585</v>
      </c>
      <c r="C241" s="334" t="s">
        <v>590</v>
      </c>
      <c r="D241" s="359" t="s">
        <v>54</v>
      </c>
      <c r="E241" s="363"/>
      <c r="F241" s="364"/>
      <c r="G241" s="365">
        <f t="shared" si="6"/>
        <v>0</v>
      </c>
      <c r="H241" s="363">
        <v>1</v>
      </c>
      <c r="I241" s="364">
        <v>1500</v>
      </c>
      <c r="J241" s="365">
        <f t="shared" si="7"/>
        <v>1500</v>
      </c>
    </row>
    <row r="242" spans="1:10" x14ac:dyDescent="0.2">
      <c r="A242" s="357">
        <v>233</v>
      </c>
      <c r="B242" s="358" t="s">
        <v>585</v>
      </c>
      <c r="C242" s="334" t="s">
        <v>591</v>
      </c>
      <c r="D242" s="359" t="s">
        <v>54</v>
      </c>
      <c r="E242" s="363"/>
      <c r="F242" s="364"/>
      <c r="G242" s="365">
        <f t="shared" si="6"/>
        <v>0</v>
      </c>
      <c r="H242" s="363">
        <v>2</v>
      </c>
      <c r="I242" s="364">
        <v>547.74</v>
      </c>
      <c r="J242" s="365">
        <f t="shared" si="7"/>
        <v>1095</v>
      </c>
    </row>
    <row r="243" spans="1:10" x14ac:dyDescent="0.2">
      <c r="A243" s="357">
        <v>234</v>
      </c>
      <c r="B243" s="358" t="s">
        <v>585</v>
      </c>
      <c r="C243" s="334" t="s">
        <v>592</v>
      </c>
      <c r="D243" s="359" t="s">
        <v>54</v>
      </c>
      <c r="E243" s="363"/>
      <c r="F243" s="364"/>
      <c r="G243" s="365">
        <f t="shared" si="6"/>
        <v>0</v>
      </c>
      <c r="H243" s="363">
        <v>2</v>
      </c>
      <c r="I243" s="364">
        <v>343.84</v>
      </c>
      <c r="J243" s="365">
        <f t="shared" si="7"/>
        <v>688</v>
      </c>
    </row>
    <row r="244" spans="1:10" x14ac:dyDescent="0.2">
      <c r="A244" s="357">
        <v>235</v>
      </c>
      <c r="B244" s="358" t="s">
        <v>585</v>
      </c>
      <c r="C244" s="334" t="s">
        <v>593</v>
      </c>
      <c r="D244" s="359" t="s">
        <v>54</v>
      </c>
      <c r="E244" s="363"/>
      <c r="F244" s="364"/>
      <c r="G244" s="365">
        <f t="shared" si="6"/>
        <v>0</v>
      </c>
      <c r="H244" s="363">
        <v>1</v>
      </c>
      <c r="I244" s="364">
        <v>11617.74</v>
      </c>
      <c r="J244" s="365">
        <f t="shared" si="7"/>
        <v>11618</v>
      </c>
    </row>
    <row r="245" spans="1:10" x14ac:dyDescent="0.2">
      <c r="A245" s="357">
        <v>236</v>
      </c>
      <c r="B245" s="358" t="s">
        <v>585</v>
      </c>
      <c r="C245" s="334" t="s">
        <v>594</v>
      </c>
      <c r="D245" s="359" t="s">
        <v>54</v>
      </c>
      <c r="E245" s="363"/>
      <c r="F245" s="364"/>
      <c r="G245" s="365">
        <f t="shared" si="6"/>
        <v>0</v>
      </c>
      <c r="H245" s="363">
        <v>1</v>
      </c>
      <c r="I245" s="364">
        <v>1012.46</v>
      </c>
      <c r="J245" s="365">
        <f t="shared" si="7"/>
        <v>1012</v>
      </c>
    </row>
    <row r="246" spans="1:10" x14ac:dyDescent="0.2">
      <c r="A246" s="357">
        <v>237</v>
      </c>
      <c r="B246" s="358" t="s">
        <v>585</v>
      </c>
      <c r="C246" s="334" t="s">
        <v>595</v>
      </c>
      <c r="D246" s="359" t="s">
        <v>54</v>
      </c>
      <c r="E246" s="363"/>
      <c r="F246" s="364"/>
      <c r="G246" s="365">
        <f t="shared" si="6"/>
        <v>0</v>
      </c>
      <c r="H246" s="363">
        <v>4</v>
      </c>
      <c r="I246" s="364">
        <v>15.05</v>
      </c>
      <c r="J246" s="365">
        <f t="shared" si="7"/>
        <v>60</v>
      </c>
    </row>
    <row r="247" spans="1:10" x14ac:dyDescent="0.2">
      <c r="A247" s="357">
        <v>238</v>
      </c>
      <c r="B247" s="358" t="s">
        <v>585</v>
      </c>
      <c r="C247" s="334" t="s">
        <v>596</v>
      </c>
      <c r="D247" s="359" t="s">
        <v>54</v>
      </c>
      <c r="E247" s="363"/>
      <c r="F247" s="364"/>
      <c r="G247" s="365">
        <f t="shared" si="6"/>
        <v>0</v>
      </c>
      <c r="H247" s="363">
        <v>1</v>
      </c>
      <c r="I247" s="364">
        <v>519.04999999999995</v>
      </c>
      <c r="J247" s="365">
        <f t="shared" si="7"/>
        <v>519</v>
      </c>
    </row>
    <row r="248" spans="1:10" x14ac:dyDescent="0.2">
      <c r="A248" s="357">
        <v>239</v>
      </c>
      <c r="B248" s="358" t="s">
        <v>585</v>
      </c>
      <c r="C248" s="334" t="s">
        <v>597</v>
      </c>
      <c r="D248" s="359" t="s">
        <v>54</v>
      </c>
      <c r="E248" s="363"/>
      <c r="F248" s="364"/>
      <c r="G248" s="365">
        <f t="shared" si="6"/>
        <v>0</v>
      </c>
      <c r="H248" s="363">
        <v>2</v>
      </c>
      <c r="I248" s="364">
        <v>366.37</v>
      </c>
      <c r="J248" s="365">
        <f t="shared" si="7"/>
        <v>733</v>
      </c>
    </row>
    <row r="249" spans="1:10" x14ac:dyDescent="0.2">
      <c r="A249" s="357">
        <v>240</v>
      </c>
      <c r="B249" s="358" t="s">
        <v>73</v>
      </c>
      <c r="C249" s="334" t="s">
        <v>598</v>
      </c>
      <c r="D249" s="359" t="s">
        <v>55</v>
      </c>
      <c r="E249" s="363"/>
      <c r="F249" s="364"/>
      <c r="G249" s="365">
        <f t="shared" si="6"/>
        <v>0</v>
      </c>
      <c r="H249" s="363">
        <v>1.5</v>
      </c>
      <c r="I249" s="364">
        <v>82.5</v>
      </c>
      <c r="J249" s="365">
        <f t="shared" si="7"/>
        <v>124</v>
      </c>
    </row>
    <row r="250" spans="1:10" x14ac:dyDescent="0.2">
      <c r="A250" s="357">
        <v>241</v>
      </c>
      <c r="B250" s="358" t="s">
        <v>73</v>
      </c>
      <c r="C250" s="334" t="s">
        <v>599</v>
      </c>
      <c r="D250" s="359" t="s">
        <v>55</v>
      </c>
      <c r="E250" s="363"/>
      <c r="F250" s="364"/>
      <c r="G250" s="365">
        <f t="shared" si="6"/>
        <v>0</v>
      </c>
      <c r="H250" s="363">
        <v>2</v>
      </c>
      <c r="I250" s="364">
        <v>81.430000000000007</v>
      </c>
      <c r="J250" s="365">
        <f t="shared" si="7"/>
        <v>163</v>
      </c>
    </row>
    <row r="251" spans="1:10" x14ac:dyDescent="0.2">
      <c r="A251" s="357">
        <v>242</v>
      </c>
      <c r="B251" s="358" t="s">
        <v>73</v>
      </c>
      <c r="C251" s="334" t="s">
        <v>600</v>
      </c>
      <c r="D251" s="359" t="s">
        <v>55</v>
      </c>
      <c r="E251" s="363"/>
      <c r="F251" s="364"/>
      <c r="G251" s="365">
        <f t="shared" si="6"/>
        <v>0</v>
      </c>
      <c r="H251" s="363">
        <v>2</v>
      </c>
      <c r="I251" s="364">
        <v>130</v>
      </c>
      <c r="J251" s="365">
        <f t="shared" si="7"/>
        <v>260</v>
      </c>
    </row>
    <row r="252" spans="1:10" x14ac:dyDescent="0.2">
      <c r="A252" s="357">
        <v>243</v>
      </c>
      <c r="B252" s="358" t="s">
        <v>73</v>
      </c>
      <c r="C252" s="334" t="s">
        <v>601</v>
      </c>
      <c r="D252" s="359" t="s">
        <v>56</v>
      </c>
      <c r="E252" s="363"/>
      <c r="F252" s="364"/>
      <c r="G252" s="365">
        <f t="shared" si="6"/>
        <v>0</v>
      </c>
      <c r="H252" s="363">
        <v>20</v>
      </c>
      <c r="I252" s="364">
        <v>1500</v>
      </c>
      <c r="J252" s="365">
        <f t="shared" si="7"/>
        <v>30000</v>
      </c>
    </row>
    <row r="253" spans="1:10" x14ac:dyDescent="0.2">
      <c r="A253" s="357">
        <v>244</v>
      </c>
      <c r="B253" s="358" t="s">
        <v>73</v>
      </c>
      <c r="C253" s="334" t="s">
        <v>602</v>
      </c>
      <c r="D253" s="359" t="s">
        <v>56</v>
      </c>
      <c r="E253" s="363">
        <v>24</v>
      </c>
      <c r="F253" s="364">
        <v>67</v>
      </c>
      <c r="G253" s="365">
        <f t="shared" si="6"/>
        <v>1608</v>
      </c>
      <c r="H253" s="363" t="s">
        <v>1085</v>
      </c>
      <c r="I253" s="364">
        <v>0</v>
      </c>
      <c r="J253" s="365">
        <f t="shared" si="7"/>
        <v>0</v>
      </c>
    </row>
    <row r="254" spans="1:10" x14ac:dyDescent="0.2">
      <c r="A254" s="357">
        <v>245</v>
      </c>
      <c r="B254" s="358" t="s">
        <v>73</v>
      </c>
      <c r="C254" s="334" t="s">
        <v>603</v>
      </c>
      <c r="D254" s="359" t="s">
        <v>56</v>
      </c>
      <c r="E254" s="363">
        <v>24</v>
      </c>
      <c r="F254" s="364">
        <v>117</v>
      </c>
      <c r="G254" s="365">
        <f t="shared" si="6"/>
        <v>2808</v>
      </c>
      <c r="H254" s="363" t="s">
        <v>1085</v>
      </c>
      <c r="I254" s="364">
        <v>0</v>
      </c>
      <c r="J254" s="365">
        <f t="shared" si="7"/>
        <v>0</v>
      </c>
    </row>
    <row r="255" spans="1:10" x14ac:dyDescent="0.2">
      <c r="A255" s="357">
        <v>246</v>
      </c>
      <c r="B255" s="358" t="s">
        <v>73</v>
      </c>
      <c r="C255" s="334" t="s">
        <v>604</v>
      </c>
      <c r="D255" s="359" t="s">
        <v>56</v>
      </c>
      <c r="E255" s="363">
        <v>48</v>
      </c>
      <c r="F255" s="364">
        <v>290</v>
      </c>
      <c r="G255" s="365">
        <f t="shared" si="6"/>
        <v>13920</v>
      </c>
      <c r="H255" s="363" t="s">
        <v>1085</v>
      </c>
      <c r="I255" s="364">
        <v>0</v>
      </c>
      <c r="J255" s="365">
        <f t="shared" si="7"/>
        <v>0</v>
      </c>
    </row>
    <row r="256" spans="1:10" x14ac:dyDescent="0.2">
      <c r="A256" s="357">
        <v>247</v>
      </c>
      <c r="B256" s="358" t="s">
        <v>73</v>
      </c>
      <c r="C256" s="334" t="s">
        <v>605</v>
      </c>
      <c r="D256" s="359" t="s">
        <v>56</v>
      </c>
      <c r="E256" s="363">
        <v>32</v>
      </c>
      <c r="F256" s="364">
        <v>210</v>
      </c>
      <c r="G256" s="365">
        <f t="shared" si="6"/>
        <v>6720</v>
      </c>
      <c r="H256" s="363" t="s">
        <v>1085</v>
      </c>
      <c r="I256" s="364">
        <v>0</v>
      </c>
      <c r="J256" s="365">
        <f t="shared" si="7"/>
        <v>0</v>
      </c>
    </row>
    <row r="257" spans="1:10" x14ac:dyDescent="0.2">
      <c r="A257" s="357">
        <v>248</v>
      </c>
      <c r="B257" s="358" t="s">
        <v>73</v>
      </c>
      <c r="C257" s="334" t="s">
        <v>606</v>
      </c>
      <c r="D257" s="359" t="s">
        <v>56</v>
      </c>
      <c r="E257" s="363">
        <v>32</v>
      </c>
      <c r="F257" s="364">
        <v>8</v>
      </c>
      <c r="G257" s="365">
        <f t="shared" si="6"/>
        <v>256</v>
      </c>
      <c r="H257" s="363" t="s">
        <v>1085</v>
      </c>
      <c r="I257" s="364">
        <v>0</v>
      </c>
      <c r="J257" s="365">
        <f t="shared" si="7"/>
        <v>0</v>
      </c>
    </row>
    <row r="258" spans="1:10" x14ac:dyDescent="0.2">
      <c r="A258" s="357">
        <v>249</v>
      </c>
      <c r="B258" s="358" t="s">
        <v>73</v>
      </c>
      <c r="C258" s="334" t="s">
        <v>607</v>
      </c>
      <c r="D258" s="359" t="s">
        <v>56</v>
      </c>
      <c r="E258" s="363"/>
      <c r="F258" s="364"/>
      <c r="G258" s="365">
        <f t="shared" si="6"/>
        <v>0</v>
      </c>
      <c r="H258" s="363">
        <v>60</v>
      </c>
      <c r="I258" s="364">
        <v>303</v>
      </c>
      <c r="J258" s="365">
        <f t="shared" si="7"/>
        <v>18180</v>
      </c>
    </row>
    <row r="259" spans="1:10" x14ac:dyDescent="0.2">
      <c r="A259" s="357">
        <v>250</v>
      </c>
      <c r="B259" s="358" t="s">
        <v>73</v>
      </c>
      <c r="C259" s="334" t="s">
        <v>608</v>
      </c>
      <c r="D259" s="359" t="s">
        <v>56</v>
      </c>
      <c r="E259" s="363">
        <v>10</v>
      </c>
      <c r="F259" s="364">
        <v>3800</v>
      </c>
      <c r="G259" s="365">
        <f t="shared" si="6"/>
        <v>38000</v>
      </c>
      <c r="H259" s="363" t="s">
        <v>1085</v>
      </c>
      <c r="I259" s="364">
        <v>0</v>
      </c>
      <c r="J259" s="365">
        <f t="shared" si="7"/>
        <v>0</v>
      </c>
    </row>
    <row r="260" spans="1:10" ht="33" x14ac:dyDescent="0.2">
      <c r="A260" s="357">
        <v>251</v>
      </c>
      <c r="B260" s="358" t="s">
        <v>73</v>
      </c>
      <c r="C260" s="334" t="s">
        <v>609</v>
      </c>
      <c r="D260" s="359" t="s">
        <v>56</v>
      </c>
      <c r="E260" s="363"/>
      <c r="F260" s="364"/>
      <c r="G260" s="365">
        <f t="shared" si="6"/>
        <v>0</v>
      </c>
      <c r="H260" s="363">
        <v>106</v>
      </c>
      <c r="I260" s="364">
        <v>410</v>
      </c>
      <c r="J260" s="365">
        <f t="shared" si="7"/>
        <v>43460</v>
      </c>
    </row>
    <row r="261" spans="1:10" x14ac:dyDescent="0.2">
      <c r="A261" s="357">
        <v>252</v>
      </c>
      <c r="B261" s="358" t="s">
        <v>73</v>
      </c>
      <c r="C261" s="334" t="s">
        <v>610</v>
      </c>
      <c r="D261" s="359" t="s">
        <v>56</v>
      </c>
      <c r="E261" s="363"/>
      <c r="F261" s="364"/>
      <c r="G261" s="365">
        <f t="shared" si="6"/>
        <v>0</v>
      </c>
      <c r="H261" s="363">
        <v>106</v>
      </c>
      <c r="I261" s="364">
        <v>10</v>
      </c>
      <c r="J261" s="365">
        <f t="shared" si="7"/>
        <v>1060</v>
      </c>
    </row>
    <row r="262" spans="1:10" x14ac:dyDescent="0.2">
      <c r="A262" s="357">
        <v>253</v>
      </c>
      <c r="B262" s="358" t="s">
        <v>73</v>
      </c>
      <c r="C262" s="334" t="s">
        <v>611</v>
      </c>
      <c r="D262" s="359" t="s">
        <v>56</v>
      </c>
      <c r="E262" s="363">
        <v>2</v>
      </c>
      <c r="F262" s="364">
        <v>3000</v>
      </c>
      <c r="G262" s="365">
        <f t="shared" ref="G262:G325" si="8">E262*F262</f>
        <v>6000</v>
      </c>
      <c r="H262" s="363" t="s">
        <v>1085</v>
      </c>
      <c r="I262" s="364">
        <v>0</v>
      </c>
      <c r="J262" s="365">
        <f t="shared" ref="J262:J325" si="9">H262*I262</f>
        <v>0</v>
      </c>
    </row>
    <row r="263" spans="1:10" x14ac:dyDescent="0.2">
      <c r="A263" s="357">
        <v>254</v>
      </c>
      <c r="B263" s="358" t="s">
        <v>73</v>
      </c>
      <c r="C263" s="334" t="s">
        <v>612</v>
      </c>
      <c r="D263" s="359" t="s">
        <v>56</v>
      </c>
      <c r="E263" s="363">
        <v>50</v>
      </c>
      <c r="F263" s="364">
        <v>30</v>
      </c>
      <c r="G263" s="365">
        <f t="shared" si="8"/>
        <v>1500</v>
      </c>
      <c r="H263" s="363" t="s">
        <v>1085</v>
      </c>
      <c r="I263" s="364">
        <v>0</v>
      </c>
      <c r="J263" s="365">
        <f t="shared" si="9"/>
        <v>0</v>
      </c>
    </row>
    <row r="264" spans="1:10" ht="33" x14ac:dyDescent="0.2">
      <c r="A264" s="357">
        <v>255</v>
      </c>
      <c r="B264" s="358" t="s">
        <v>73</v>
      </c>
      <c r="C264" s="334" t="s">
        <v>613</v>
      </c>
      <c r="D264" s="359" t="s">
        <v>56</v>
      </c>
      <c r="E264" s="363">
        <v>5</v>
      </c>
      <c r="F264" s="364">
        <v>1200</v>
      </c>
      <c r="G264" s="365">
        <f t="shared" si="8"/>
        <v>6000</v>
      </c>
      <c r="H264" s="363" t="s">
        <v>1085</v>
      </c>
      <c r="I264" s="364">
        <v>0</v>
      </c>
      <c r="J264" s="365">
        <f t="shared" si="9"/>
        <v>0</v>
      </c>
    </row>
    <row r="265" spans="1:10" x14ac:dyDescent="0.2">
      <c r="A265" s="357">
        <v>256</v>
      </c>
      <c r="B265" s="358" t="s">
        <v>73</v>
      </c>
      <c r="C265" s="334" t="s">
        <v>614</v>
      </c>
      <c r="D265" s="359" t="s">
        <v>56</v>
      </c>
      <c r="E265" s="363"/>
      <c r="F265" s="364"/>
      <c r="G265" s="365">
        <f t="shared" si="8"/>
        <v>0</v>
      </c>
      <c r="H265" s="363">
        <v>3</v>
      </c>
      <c r="I265" s="364">
        <v>80</v>
      </c>
      <c r="J265" s="365">
        <f t="shared" si="9"/>
        <v>240</v>
      </c>
    </row>
    <row r="266" spans="1:10" x14ac:dyDescent="0.2">
      <c r="A266" s="357">
        <v>257</v>
      </c>
      <c r="B266" s="358" t="s">
        <v>73</v>
      </c>
      <c r="C266" s="334" t="s">
        <v>615</v>
      </c>
      <c r="D266" s="359" t="s">
        <v>56</v>
      </c>
      <c r="E266" s="363"/>
      <c r="F266" s="364"/>
      <c r="G266" s="365">
        <f t="shared" si="8"/>
        <v>0</v>
      </c>
      <c r="H266" s="363">
        <v>5</v>
      </c>
      <c r="I266" s="364">
        <v>1048</v>
      </c>
      <c r="J266" s="365">
        <f t="shared" si="9"/>
        <v>5240</v>
      </c>
    </row>
    <row r="267" spans="1:10" x14ac:dyDescent="0.2">
      <c r="A267" s="357">
        <v>258</v>
      </c>
      <c r="B267" s="358" t="s">
        <v>73</v>
      </c>
      <c r="C267" s="334" t="s">
        <v>616</v>
      </c>
      <c r="D267" s="359" t="s">
        <v>56</v>
      </c>
      <c r="E267" s="363"/>
      <c r="F267" s="364"/>
      <c r="G267" s="365">
        <f t="shared" si="8"/>
        <v>0</v>
      </c>
      <c r="H267" s="363">
        <v>2</v>
      </c>
      <c r="I267" s="364">
        <v>1059.08</v>
      </c>
      <c r="J267" s="365">
        <f t="shared" si="9"/>
        <v>2118</v>
      </c>
    </row>
    <row r="268" spans="1:10" x14ac:dyDescent="0.2">
      <c r="A268" s="357">
        <v>259</v>
      </c>
      <c r="B268" s="358" t="s">
        <v>73</v>
      </c>
      <c r="C268" s="334" t="s">
        <v>617</v>
      </c>
      <c r="D268" s="359" t="s">
        <v>56</v>
      </c>
      <c r="E268" s="363"/>
      <c r="F268" s="364"/>
      <c r="G268" s="365">
        <f t="shared" si="8"/>
        <v>0</v>
      </c>
      <c r="H268" s="363">
        <v>1</v>
      </c>
      <c r="I268" s="364">
        <v>874.94</v>
      </c>
      <c r="J268" s="365">
        <f t="shared" si="9"/>
        <v>875</v>
      </c>
    </row>
    <row r="269" spans="1:10" x14ac:dyDescent="0.2">
      <c r="A269" s="357">
        <v>260</v>
      </c>
      <c r="B269" s="358" t="s">
        <v>73</v>
      </c>
      <c r="C269" s="334" t="s">
        <v>618</v>
      </c>
      <c r="D269" s="359" t="s">
        <v>56</v>
      </c>
      <c r="E269" s="363"/>
      <c r="F269" s="364"/>
      <c r="G269" s="365">
        <f t="shared" si="8"/>
        <v>0</v>
      </c>
      <c r="H269" s="363">
        <v>5</v>
      </c>
      <c r="I269" s="364">
        <v>317</v>
      </c>
      <c r="J269" s="365">
        <f t="shared" si="9"/>
        <v>1585</v>
      </c>
    </row>
    <row r="270" spans="1:10" x14ac:dyDescent="0.2">
      <c r="A270" s="357">
        <v>261</v>
      </c>
      <c r="B270" s="358" t="s">
        <v>73</v>
      </c>
      <c r="C270" s="334" t="s">
        <v>619</v>
      </c>
      <c r="D270" s="359" t="s">
        <v>56</v>
      </c>
      <c r="E270" s="363"/>
      <c r="F270" s="364"/>
      <c r="G270" s="365">
        <f t="shared" si="8"/>
        <v>0</v>
      </c>
      <c r="H270" s="363">
        <v>1</v>
      </c>
      <c r="I270" s="364">
        <v>4673</v>
      </c>
      <c r="J270" s="365">
        <f t="shared" si="9"/>
        <v>4673</v>
      </c>
    </row>
    <row r="271" spans="1:10" ht="33" x14ac:dyDescent="0.2">
      <c r="A271" s="357">
        <v>262</v>
      </c>
      <c r="B271" s="358" t="s">
        <v>73</v>
      </c>
      <c r="C271" s="334" t="s">
        <v>620</v>
      </c>
      <c r="D271" s="359" t="s">
        <v>56</v>
      </c>
      <c r="E271" s="363"/>
      <c r="F271" s="364"/>
      <c r="G271" s="365">
        <f t="shared" si="8"/>
        <v>0</v>
      </c>
      <c r="H271" s="363">
        <v>1</v>
      </c>
      <c r="I271" s="364">
        <v>46826</v>
      </c>
      <c r="J271" s="365">
        <f t="shared" si="9"/>
        <v>46826</v>
      </c>
    </row>
    <row r="272" spans="1:10" x14ac:dyDescent="0.2">
      <c r="A272" s="357">
        <v>263</v>
      </c>
      <c r="B272" s="358" t="s">
        <v>73</v>
      </c>
      <c r="C272" s="334" t="s">
        <v>621</v>
      </c>
      <c r="D272" s="359" t="s">
        <v>56</v>
      </c>
      <c r="E272" s="363">
        <v>1</v>
      </c>
      <c r="F272" s="364">
        <v>494</v>
      </c>
      <c r="G272" s="365">
        <f t="shared" si="8"/>
        <v>494</v>
      </c>
      <c r="H272" s="363" t="s">
        <v>1085</v>
      </c>
      <c r="I272" s="364">
        <v>0</v>
      </c>
      <c r="J272" s="365">
        <f t="shared" si="9"/>
        <v>0</v>
      </c>
    </row>
    <row r="273" spans="1:10" x14ac:dyDescent="0.2">
      <c r="A273" s="357">
        <v>264</v>
      </c>
      <c r="B273" s="358" t="s">
        <v>73</v>
      </c>
      <c r="C273" s="334" t="s">
        <v>622</v>
      </c>
      <c r="D273" s="359" t="s">
        <v>56</v>
      </c>
      <c r="E273" s="363"/>
      <c r="F273" s="364"/>
      <c r="G273" s="365">
        <f t="shared" si="8"/>
        <v>0</v>
      </c>
      <c r="H273" s="363">
        <v>1</v>
      </c>
      <c r="I273" s="364">
        <v>1458.22</v>
      </c>
      <c r="J273" s="365">
        <f t="shared" si="9"/>
        <v>1458</v>
      </c>
    </row>
    <row r="274" spans="1:10" x14ac:dyDescent="0.2">
      <c r="A274" s="357">
        <v>265</v>
      </c>
      <c r="B274" s="358" t="s">
        <v>73</v>
      </c>
      <c r="C274" s="334" t="s">
        <v>623</v>
      </c>
      <c r="D274" s="359" t="s">
        <v>56</v>
      </c>
      <c r="E274" s="363"/>
      <c r="F274" s="364"/>
      <c r="G274" s="365">
        <f t="shared" si="8"/>
        <v>0</v>
      </c>
      <c r="H274" s="363">
        <v>1</v>
      </c>
      <c r="I274" s="364">
        <v>1093.68</v>
      </c>
      <c r="J274" s="365">
        <f t="shared" si="9"/>
        <v>1094</v>
      </c>
    </row>
    <row r="275" spans="1:10" x14ac:dyDescent="0.2">
      <c r="A275" s="357">
        <v>266</v>
      </c>
      <c r="B275" s="358" t="s">
        <v>73</v>
      </c>
      <c r="C275" s="334" t="s">
        <v>624</v>
      </c>
      <c r="D275" s="359" t="s">
        <v>56</v>
      </c>
      <c r="E275" s="363"/>
      <c r="F275" s="364"/>
      <c r="G275" s="365">
        <f t="shared" si="8"/>
        <v>0</v>
      </c>
      <c r="H275" s="363">
        <v>1</v>
      </c>
      <c r="I275" s="364">
        <v>90</v>
      </c>
      <c r="J275" s="365">
        <f t="shared" si="9"/>
        <v>90</v>
      </c>
    </row>
    <row r="276" spans="1:10" x14ac:dyDescent="0.2">
      <c r="A276" s="357">
        <v>267</v>
      </c>
      <c r="B276" s="358" t="s">
        <v>73</v>
      </c>
      <c r="C276" s="334" t="s">
        <v>625</v>
      </c>
      <c r="D276" s="359" t="s">
        <v>56</v>
      </c>
      <c r="E276" s="363"/>
      <c r="F276" s="364"/>
      <c r="G276" s="365">
        <f t="shared" si="8"/>
        <v>0</v>
      </c>
      <c r="H276" s="363">
        <v>1</v>
      </c>
      <c r="I276" s="364">
        <v>617.94000000000005</v>
      </c>
      <c r="J276" s="365">
        <f t="shared" si="9"/>
        <v>618</v>
      </c>
    </row>
    <row r="277" spans="1:10" x14ac:dyDescent="0.2">
      <c r="A277" s="357">
        <v>268</v>
      </c>
      <c r="B277" s="358" t="s">
        <v>73</v>
      </c>
      <c r="C277" s="334" t="s">
        <v>626</v>
      </c>
      <c r="D277" s="359" t="s">
        <v>56</v>
      </c>
      <c r="E277" s="363">
        <v>1</v>
      </c>
      <c r="F277" s="364">
        <v>769</v>
      </c>
      <c r="G277" s="365">
        <f t="shared" si="8"/>
        <v>769</v>
      </c>
      <c r="H277" s="363" t="s">
        <v>1085</v>
      </c>
      <c r="I277" s="364">
        <v>0</v>
      </c>
      <c r="J277" s="365">
        <f t="shared" si="9"/>
        <v>0</v>
      </c>
    </row>
    <row r="278" spans="1:10" x14ac:dyDescent="0.2">
      <c r="A278" s="357">
        <v>269</v>
      </c>
      <c r="B278" s="358" t="s">
        <v>73</v>
      </c>
      <c r="C278" s="334" t="s">
        <v>606</v>
      </c>
      <c r="D278" s="359" t="s">
        <v>56</v>
      </c>
      <c r="E278" s="363">
        <v>8</v>
      </c>
      <c r="F278" s="364">
        <v>8</v>
      </c>
      <c r="G278" s="365">
        <f t="shared" si="8"/>
        <v>64</v>
      </c>
      <c r="H278" s="363" t="s">
        <v>1085</v>
      </c>
      <c r="I278" s="364">
        <v>0</v>
      </c>
      <c r="J278" s="365">
        <f t="shared" si="9"/>
        <v>0</v>
      </c>
    </row>
    <row r="279" spans="1:10" x14ac:dyDescent="0.2">
      <c r="A279" s="357">
        <v>270</v>
      </c>
      <c r="B279" s="358" t="s">
        <v>73</v>
      </c>
      <c r="C279" s="334" t="s">
        <v>605</v>
      </c>
      <c r="D279" s="359" t="s">
        <v>56</v>
      </c>
      <c r="E279" s="363">
        <v>8</v>
      </c>
      <c r="F279" s="364">
        <v>210</v>
      </c>
      <c r="G279" s="365">
        <f t="shared" si="8"/>
        <v>1680</v>
      </c>
      <c r="H279" s="363" t="s">
        <v>1085</v>
      </c>
      <c r="I279" s="364">
        <v>0</v>
      </c>
      <c r="J279" s="365">
        <f t="shared" si="9"/>
        <v>0</v>
      </c>
    </row>
    <row r="280" spans="1:10" x14ac:dyDescent="0.2">
      <c r="A280" s="357">
        <v>271</v>
      </c>
      <c r="B280" s="358" t="s">
        <v>73</v>
      </c>
      <c r="C280" s="334" t="s">
        <v>627</v>
      </c>
      <c r="D280" s="359" t="s">
        <v>56</v>
      </c>
      <c r="E280" s="363"/>
      <c r="F280" s="364"/>
      <c r="G280" s="365">
        <f t="shared" si="8"/>
        <v>0</v>
      </c>
      <c r="H280" s="363">
        <v>1</v>
      </c>
      <c r="I280" s="364">
        <v>373</v>
      </c>
      <c r="J280" s="365">
        <f t="shared" si="9"/>
        <v>373</v>
      </c>
    </row>
    <row r="281" spans="1:10" x14ac:dyDescent="0.2">
      <c r="A281" s="357">
        <v>272</v>
      </c>
      <c r="B281" s="358" t="s">
        <v>73</v>
      </c>
      <c r="C281" s="334" t="s">
        <v>628</v>
      </c>
      <c r="D281" s="359" t="s">
        <v>56</v>
      </c>
      <c r="E281" s="363"/>
      <c r="F281" s="364"/>
      <c r="G281" s="365">
        <f t="shared" si="8"/>
        <v>0</v>
      </c>
      <c r="H281" s="363">
        <v>1</v>
      </c>
      <c r="I281" s="364">
        <v>288</v>
      </c>
      <c r="J281" s="365">
        <f t="shared" si="9"/>
        <v>288</v>
      </c>
    </row>
    <row r="282" spans="1:10" x14ac:dyDescent="0.2">
      <c r="A282" s="357">
        <v>273</v>
      </c>
      <c r="B282" s="358" t="s">
        <v>73</v>
      </c>
      <c r="C282" s="334" t="s">
        <v>629</v>
      </c>
      <c r="D282" s="359" t="s">
        <v>56</v>
      </c>
      <c r="E282" s="363"/>
      <c r="F282" s="364"/>
      <c r="G282" s="365">
        <f t="shared" si="8"/>
        <v>0</v>
      </c>
      <c r="H282" s="363">
        <v>2</v>
      </c>
      <c r="I282" s="364">
        <v>2750</v>
      </c>
      <c r="J282" s="365">
        <f t="shared" si="9"/>
        <v>5500</v>
      </c>
    </row>
    <row r="283" spans="1:10" x14ac:dyDescent="0.2">
      <c r="A283" s="357">
        <v>274</v>
      </c>
      <c r="B283" s="358" t="s">
        <v>73</v>
      </c>
      <c r="C283" s="334" t="s">
        <v>630</v>
      </c>
      <c r="D283" s="359" t="s">
        <v>56</v>
      </c>
      <c r="E283" s="363"/>
      <c r="F283" s="364"/>
      <c r="G283" s="365">
        <f t="shared" si="8"/>
        <v>0</v>
      </c>
      <c r="H283" s="363">
        <v>2</v>
      </c>
      <c r="I283" s="364">
        <v>2136</v>
      </c>
      <c r="J283" s="365">
        <f t="shared" si="9"/>
        <v>4272</v>
      </c>
    </row>
    <row r="284" spans="1:10" x14ac:dyDescent="0.2">
      <c r="A284" s="357">
        <v>275</v>
      </c>
      <c r="B284" s="358" t="s">
        <v>73</v>
      </c>
      <c r="C284" s="334" t="s">
        <v>631</v>
      </c>
      <c r="D284" s="359" t="s">
        <v>56</v>
      </c>
      <c r="E284" s="363"/>
      <c r="F284" s="364"/>
      <c r="G284" s="365">
        <f t="shared" si="8"/>
        <v>0</v>
      </c>
      <c r="H284" s="363">
        <v>20</v>
      </c>
      <c r="I284" s="364">
        <v>73</v>
      </c>
      <c r="J284" s="365">
        <f t="shared" si="9"/>
        <v>1460</v>
      </c>
    </row>
    <row r="285" spans="1:10" x14ac:dyDescent="0.2">
      <c r="A285" s="357">
        <v>276</v>
      </c>
      <c r="B285" s="358" t="s">
        <v>73</v>
      </c>
      <c r="C285" s="334" t="s">
        <v>632</v>
      </c>
      <c r="D285" s="359" t="s">
        <v>56</v>
      </c>
      <c r="E285" s="363"/>
      <c r="F285" s="364"/>
      <c r="G285" s="365">
        <f t="shared" si="8"/>
        <v>0</v>
      </c>
      <c r="H285" s="363">
        <v>1</v>
      </c>
      <c r="I285" s="364">
        <v>3500</v>
      </c>
      <c r="J285" s="365">
        <f t="shared" si="9"/>
        <v>3500</v>
      </c>
    </row>
    <row r="286" spans="1:10" x14ac:dyDescent="0.2">
      <c r="A286" s="357">
        <v>277</v>
      </c>
      <c r="B286" s="358" t="s">
        <v>73</v>
      </c>
      <c r="C286" s="334" t="s">
        <v>633</v>
      </c>
      <c r="D286" s="359" t="s">
        <v>56</v>
      </c>
      <c r="E286" s="363"/>
      <c r="F286" s="364"/>
      <c r="G286" s="365">
        <f t="shared" si="8"/>
        <v>0</v>
      </c>
      <c r="H286" s="363">
        <v>100</v>
      </c>
      <c r="I286" s="364">
        <v>116</v>
      </c>
      <c r="J286" s="365">
        <f t="shared" si="9"/>
        <v>11600</v>
      </c>
    </row>
    <row r="287" spans="1:10" x14ac:dyDescent="0.2">
      <c r="A287" s="357">
        <v>278</v>
      </c>
      <c r="B287" s="358" t="s">
        <v>73</v>
      </c>
      <c r="C287" s="334" t="s">
        <v>634</v>
      </c>
      <c r="D287" s="359" t="s">
        <v>635</v>
      </c>
      <c r="E287" s="363">
        <v>0.36</v>
      </c>
      <c r="F287" s="364">
        <v>55000</v>
      </c>
      <c r="G287" s="365">
        <f t="shared" si="8"/>
        <v>19800</v>
      </c>
      <c r="H287" s="363" t="s">
        <v>1085</v>
      </c>
      <c r="I287" s="364">
        <v>0</v>
      </c>
      <c r="J287" s="365">
        <f t="shared" si="9"/>
        <v>0</v>
      </c>
    </row>
    <row r="288" spans="1:10" ht="49.5" x14ac:dyDescent="0.2">
      <c r="A288" s="357">
        <v>279</v>
      </c>
      <c r="B288" s="358" t="s">
        <v>73</v>
      </c>
      <c r="C288" s="334" t="s">
        <v>636</v>
      </c>
      <c r="D288" s="359" t="s">
        <v>635</v>
      </c>
      <c r="E288" s="363">
        <v>0.18</v>
      </c>
      <c r="F288" s="364">
        <v>22610.27</v>
      </c>
      <c r="G288" s="365">
        <f t="shared" si="8"/>
        <v>4070</v>
      </c>
      <c r="H288" s="363" t="s">
        <v>1085</v>
      </c>
      <c r="I288" s="364">
        <v>0</v>
      </c>
      <c r="J288" s="365">
        <f t="shared" si="9"/>
        <v>0</v>
      </c>
    </row>
    <row r="289" spans="1:10" ht="49.5" x14ac:dyDescent="0.2">
      <c r="A289" s="357">
        <v>280</v>
      </c>
      <c r="B289" s="358" t="s">
        <v>73</v>
      </c>
      <c r="C289" s="334" t="s">
        <v>637</v>
      </c>
      <c r="D289" s="359" t="s">
        <v>635</v>
      </c>
      <c r="E289" s="363">
        <v>1.38</v>
      </c>
      <c r="F289" s="364">
        <v>28000</v>
      </c>
      <c r="G289" s="365">
        <f t="shared" si="8"/>
        <v>38640</v>
      </c>
      <c r="H289" s="363" t="s">
        <v>1085</v>
      </c>
      <c r="I289" s="364">
        <v>0</v>
      </c>
      <c r="J289" s="365">
        <f t="shared" si="9"/>
        <v>0</v>
      </c>
    </row>
    <row r="290" spans="1:10" ht="82.5" x14ac:dyDescent="0.2">
      <c r="A290" s="357">
        <v>281</v>
      </c>
      <c r="B290" s="358" t="s">
        <v>73</v>
      </c>
      <c r="C290" s="334" t="s">
        <v>638</v>
      </c>
      <c r="D290" s="359" t="s">
        <v>635</v>
      </c>
      <c r="E290" s="363">
        <v>0.1</v>
      </c>
      <c r="F290" s="364">
        <v>64000</v>
      </c>
      <c r="G290" s="365">
        <f t="shared" si="8"/>
        <v>6400</v>
      </c>
      <c r="H290" s="363" t="s">
        <v>1085</v>
      </c>
      <c r="I290" s="364">
        <v>0</v>
      </c>
      <c r="J290" s="365">
        <f t="shared" si="9"/>
        <v>0</v>
      </c>
    </row>
    <row r="291" spans="1:10" ht="33" x14ac:dyDescent="0.2">
      <c r="A291" s="357">
        <v>282</v>
      </c>
      <c r="B291" s="358" t="s">
        <v>73</v>
      </c>
      <c r="C291" s="334" t="s">
        <v>639</v>
      </c>
      <c r="D291" s="359" t="s">
        <v>635</v>
      </c>
      <c r="E291" s="363">
        <v>0.08</v>
      </c>
      <c r="F291" s="364">
        <v>41000</v>
      </c>
      <c r="G291" s="365">
        <f t="shared" si="8"/>
        <v>3280</v>
      </c>
      <c r="H291" s="363" t="s">
        <v>1085</v>
      </c>
      <c r="I291" s="364">
        <v>0</v>
      </c>
      <c r="J291" s="365">
        <f t="shared" si="9"/>
        <v>0</v>
      </c>
    </row>
    <row r="292" spans="1:10" ht="82.5" x14ac:dyDescent="0.2">
      <c r="A292" s="357">
        <v>283</v>
      </c>
      <c r="B292" s="358" t="s">
        <v>73</v>
      </c>
      <c r="C292" s="334" t="s">
        <v>640</v>
      </c>
      <c r="D292" s="359" t="s">
        <v>635</v>
      </c>
      <c r="E292" s="363">
        <v>0.15</v>
      </c>
      <c r="F292" s="364">
        <v>64000</v>
      </c>
      <c r="G292" s="365">
        <f t="shared" si="8"/>
        <v>9600</v>
      </c>
      <c r="H292" s="363" t="s">
        <v>1085</v>
      </c>
      <c r="I292" s="364">
        <v>0</v>
      </c>
      <c r="J292" s="365">
        <f t="shared" si="9"/>
        <v>0</v>
      </c>
    </row>
    <row r="293" spans="1:10" x14ac:dyDescent="0.2">
      <c r="A293" s="357">
        <v>284</v>
      </c>
      <c r="B293" s="358" t="s">
        <v>585</v>
      </c>
      <c r="C293" s="334" t="s">
        <v>641</v>
      </c>
      <c r="D293" s="359" t="s">
        <v>635</v>
      </c>
      <c r="E293" s="363">
        <v>0.01</v>
      </c>
      <c r="F293" s="364">
        <v>102820</v>
      </c>
      <c r="G293" s="365">
        <f t="shared" si="8"/>
        <v>1028</v>
      </c>
      <c r="H293" s="363" t="s">
        <v>1085</v>
      </c>
      <c r="I293" s="364">
        <v>0</v>
      </c>
      <c r="J293" s="365">
        <f t="shared" si="9"/>
        <v>0</v>
      </c>
    </row>
    <row r="294" spans="1:10" x14ac:dyDescent="0.2">
      <c r="A294" s="357">
        <v>285</v>
      </c>
      <c r="B294" s="358" t="s">
        <v>585</v>
      </c>
      <c r="C294" s="334" t="s">
        <v>642</v>
      </c>
      <c r="D294" s="359" t="s">
        <v>635</v>
      </c>
      <c r="E294" s="363"/>
      <c r="F294" s="364"/>
      <c r="G294" s="365">
        <f t="shared" si="8"/>
        <v>0</v>
      </c>
      <c r="H294" s="363">
        <v>0.01</v>
      </c>
      <c r="I294" s="364">
        <v>18227</v>
      </c>
      <c r="J294" s="365">
        <f t="shared" si="9"/>
        <v>182</v>
      </c>
    </row>
    <row r="295" spans="1:10" x14ac:dyDescent="0.2">
      <c r="A295" s="357">
        <v>286</v>
      </c>
      <c r="B295" s="358" t="s">
        <v>585</v>
      </c>
      <c r="C295" s="334" t="s">
        <v>643</v>
      </c>
      <c r="D295" s="359" t="s">
        <v>55</v>
      </c>
      <c r="E295" s="363"/>
      <c r="F295" s="364"/>
      <c r="G295" s="365">
        <f t="shared" si="8"/>
        <v>0</v>
      </c>
      <c r="H295" s="363">
        <v>10</v>
      </c>
      <c r="I295" s="364">
        <v>366.37</v>
      </c>
      <c r="J295" s="365">
        <f t="shared" si="9"/>
        <v>3664</v>
      </c>
    </row>
    <row r="296" spans="1:10" x14ac:dyDescent="0.2">
      <c r="A296" s="357">
        <v>287</v>
      </c>
      <c r="B296" s="358" t="s">
        <v>73</v>
      </c>
      <c r="C296" s="334" t="s">
        <v>644</v>
      </c>
      <c r="D296" s="359"/>
      <c r="E296" s="363">
        <v>4</v>
      </c>
      <c r="F296" s="364">
        <v>1000</v>
      </c>
      <c r="G296" s="365">
        <f t="shared" si="8"/>
        <v>4000</v>
      </c>
      <c r="H296" s="363" t="s">
        <v>1085</v>
      </c>
      <c r="I296" s="364">
        <v>0</v>
      </c>
      <c r="J296" s="365">
        <f t="shared" si="9"/>
        <v>0</v>
      </c>
    </row>
    <row r="297" spans="1:10" x14ac:dyDescent="0.2">
      <c r="A297" s="357">
        <v>288</v>
      </c>
      <c r="B297" s="358" t="s">
        <v>645</v>
      </c>
      <c r="C297" s="334" t="s">
        <v>646</v>
      </c>
      <c r="D297" s="359" t="s">
        <v>22</v>
      </c>
      <c r="E297" s="363"/>
      <c r="F297" s="364"/>
      <c r="G297" s="365">
        <f t="shared" si="8"/>
        <v>0</v>
      </c>
      <c r="H297" s="363">
        <v>1E-4</v>
      </c>
      <c r="I297" s="364">
        <v>130000</v>
      </c>
      <c r="J297" s="365">
        <f t="shared" si="9"/>
        <v>13</v>
      </c>
    </row>
    <row r="298" spans="1:10" x14ac:dyDescent="0.2">
      <c r="A298" s="357">
        <v>289</v>
      </c>
      <c r="B298" s="358" t="s">
        <v>647</v>
      </c>
      <c r="C298" s="334" t="s">
        <v>648</v>
      </c>
      <c r="D298" s="359" t="s">
        <v>24</v>
      </c>
      <c r="E298" s="363"/>
      <c r="F298" s="364"/>
      <c r="G298" s="365">
        <f t="shared" si="8"/>
        <v>0</v>
      </c>
      <c r="H298" s="363">
        <v>1.456</v>
      </c>
      <c r="I298" s="364">
        <v>64.239999999999995</v>
      </c>
      <c r="J298" s="365">
        <f t="shared" si="9"/>
        <v>94</v>
      </c>
    </row>
    <row r="299" spans="1:10" x14ac:dyDescent="0.2">
      <c r="A299" s="357">
        <v>290</v>
      </c>
      <c r="B299" s="358" t="s">
        <v>649</v>
      </c>
      <c r="C299" s="334" t="s">
        <v>650</v>
      </c>
      <c r="D299" s="359" t="s">
        <v>22</v>
      </c>
      <c r="E299" s="363"/>
      <c r="F299" s="364"/>
      <c r="G299" s="365">
        <f t="shared" si="8"/>
        <v>0</v>
      </c>
      <c r="H299" s="363">
        <v>0.186</v>
      </c>
      <c r="I299" s="364">
        <v>61152</v>
      </c>
      <c r="J299" s="365">
        <f t="shared" si="9"/>
        <v>11374</v>
      </c>
    </row>
    <row r="300" spans="1:10" ht="49.5" x14ac:dyDescent="0.2">
      <c r="A300" s="357">
        <v>291</v>
      </c>
      <c r="B300" s="358" t="s">
        <v>651</v>
      </c>
      <c r="C300" s="334" t="s">
        <v>652</v>
      </c>
      <c r="D300" s="359" t="s">
        <v>55</v>
      </c>
      <c r="E300" s="363">
        <v>60</v>
      </c>
      <c r="F300" s="364">
        <v>110</v>
      </c>
      <c r="G300" s="365">
        <f t="shared" si="8"/>
        <v>6600</v>
      </c>
      <c r="H300" s="363" t="s">
        <v>1085</v>
      </c>
      <c r="I300" s="364">
        <v>0</v>
      </c>
      <c r="J300" s="365">
        <f t="shared" si="9"/>
        <v>0</v>
      </c>
    </row>
    <row r="301" spans="1:10" x14ac:dyDescent="0.2">
      <c r="A301" s="357">
        <v>292</v>
      </c>
      <c r="B301" s="358" t="s">
        <v>653</v>
      </c>
      <c r="C301" s="334" t="s">
        <v>654</v>
      </c>
      <c r="D301" s="359" t="s">
        <v>22</v>
      </c>
      <c r="E301" s="363"/>
      <c r="F301" s="364"/>
      <c r="G301" s="365">
        <f t="shared" si="8"/>
        <v>0</v>
      </c>
      <c r="H301" s="363">
        <v>4.4299999999999999E-2</v>
      </c>
      <c r="I301" s="364">
        <v>113679.91</v>
      </c>
      <c r="J301" s="365">
        <f t="shared" si="9"/>
        <v>5036</v>
      </c>
    </row>
    <row r="302" spans="1:10" x14ac:dyDescent="0.2">
      <c r="A302" s="357">
        <v>293</v>
      </c>
      <c r="B302" s="358" t="s">
        <v>655</v>
      </c>
      <c r="C302" s="334" t="s">
        <v>656</v>
      </c>
      <c r="D302" s="359" t="s">
        <v>22</v>
      </c>
      <c r="E302" s="363"/>
      <c r="F302" s="364"/>
      <c r="G302" s="365">
        <f t="shared" si="8"/>
        <v>0</v>
      </c>
      <c r="H302" s="363">
        <v>2.8999999999999998E-3</v>
      </c>
      <c r="I302" s="364">
        <v>139347.51</v>
      </c>
      <c r="J302" s="365">
        <f t="shared" si="9"/>
        <v>404</v>
      </c>
    </row>
    <row r="303" spans="1:10" x14ac:dyDescent="0.2">
      <c r="A303" s="357">
        <v>294</v>
      </c>
      <c r="B303" s="358" t="s">
        <v>657</v>
      </c>
      <c r="C303" s="334" t="s">
        <v>658</v>
      </c>
      <c r="D303" s="359" t="s">
        <v>50</v>
      </c>
      <c r="E303" s="363"/>
      <c r="F303" s="364"/>
      <c r="G303" s="365">
        <f t="shared" si="8"/>
        <v>0</v>
      </c>
      <c r="H303" s="363">
        <v>395.88</v>
      </c>
      <c r="I303" s="364">
        <v>110</v>
      </c>
      <c r="J303" s="365">
        <f t="shared" si="9"/>
        <v>43547</v>
      </c>
    </row>
    <row r="304" spans="1:10" x14ac:dyDescent="0.2">
      <c r="A304" s="357">
        <v>295</v>
      </c>
      <c r="B304" s="358" t="s">
        <v>659</v>
      </c>
      <c r="C304" s="334" t="s">
        <v>660</v>
      </c>
      <c r="D304" s="359" t="s">
        <v>22</v>
      </c>
      <c r="E304" s="363"/>
      <c r="F304" s="364"/>
      <c r="G304" s="365">
        <f t="shared" si="8"/>
        <v>0</v>
      </c>
      <c r="H304" s="363">
        <v>0.88660000000000005</v>
      </c>
      <c r="I304" s="364">
        <v>69000</v>
      </c>
      <c r="J304" s="365">
        <f t="shared" si="9"/>
        <v>61175</v>
      </c>
    </row>
    <row r="305" spans="1:10" x14ac:dyDescent="0.2">
      <c r="A305" s="357">
        <v>296</v>
      </c>
      <c r="B305" s="358" t="s">
        <v>661</v>
      </c>
      <c r="C305" s="334" t="s">
        <v>662</v>
      </c>
      <c r="D305" s="359" t="s">
        <v>55</v>
      </c>
      <c r="E305" s="363"/>
      <c r="F305" s="364"/>
      <c r="G305" s="365">
        <f t="shared" si="8"/>
        <v>0</v>
      </c>
      <c r="H305" s="363">
        <v>40</v>
      </c>
      <c r="I305" s="364">
        <v>28</v>
      </c>
      <c r="J305" s="365">
        <f t="shared" si="9"/>
        <v>1120</v>
      </c>
    </row>
    <row r="306" spans="1:10" ht="33" x14ac:dyDescent="0.2">
      <c r="A306" s="357">
        <v>297</v>
      </c>
      <c r="B306" s="358" t="s">
        <v>663</v>
      </c>
      <c r="C306" s="334" t="s">
        <v>664</v>
      </c>
      <c r="D306" s="359" t="s">
        <v>54</v>
      </c>
      <c r="E306" s="363">
        <v>1</v>
      </c>
      <c r="F306" s="364">
        <v>63000</v>
      </c>
      <c r="G306" s="365">
        <f t="shared" si="8"/>
        <v>63000</v>
      </c>
      <c r="H306" s="363" t="s">
        <v>1085</v>
      </c>
      <c r="I306" s="364">
        <v>0</v>
      </c>
      <c r="J306" s="365">
        <f t="shared" si="9"/>
        <v>0</v>
      </c>
    </row>
    <row r="307" spans="1:10" ht="33" x14ac:dyDescent="0.2">
      <c r="A307" s="357">
        <v>298</v>
      </c>
      <c r="B307" s="358" t="s">
        <v>665</v>
      </c>
      <c r="C307" s="334" t="s">
        <v>666</v>
      </c>
      <c r="D307" s="359" t="s">
        <v>54</v>
      </c>
      <c r="E307" s="363">
        <v>1</v>
      </c>
      <c r="F307" s="364">
        <v>29000</v>
      </c>
      <c r="G307" s="365">
        <f t="shared" si="8"/>
        <v>29000</v>
      </c>
      <c r="H307" s="363" t="s">
        <v>1085</v>
      </c>
      <c r="I307" s="364">
        <v>0</v>
      </c>
      <c r="J307" s="365">
        <f t="shared" si="9"/>
        <v>0</v>
      </c>
    </row>
    <row r="308" spans="1:10" ht="33" x14ac:dyDescent="0.2">
      <c r="A308" s="357">
        <v>299</v>
      </c>
      <c r="B308" s="358" t="s">
        <v>667</v>
      </c>
      <c r="C308" s="334" t="s">
        <v>668</v>
      </c>
      <c r="D308" s="359" t="s">
        <v>54</v>
      </c>
      <c r="E308" s="363">
        <v>3</v>
      </c>
      <c r="F308" s="364">
        <v>22000</v>
      </c>
      <c r="G308" s="365">
        <f t="shared" si="8"/>
        <v>66000</v>
      </c>
      <c r="H308" s="363" t="s">
        <v>1085</v>
      </c>
      <c r="I308" s="364">
        <v>0</v>
      </c>
      <c r="J308" s="365">
        <f t="shared" si="9"/>
        <v>0</v>
      </c>
    </row>
    <row r="309" spans="1:10" ht="33" x14ac:dyDescent="0.2">
      <c r="A309" s="357">
        <v>300</v>
      </c>
      <c r="B309" s="358" t="s">
        <v>669</v>
      </c>
      <c r="C309" s="334" t="s">
        <v>670</v>
      </c>
      <c r="D309" s="359" t="s">
        <v>54</v>
      </c>
      <c r="E309" s="363">
        <v>1</v>
      </c>
      <c r="F309" s="364">
        <v>28000</v>
      </c>
      <c r="G309" s="365">
        <f t="shared" si="8"/>
        <v>28000</v>
      </c>
      <c r="H309" s="363" t="s">
        <v>1085</v>
      </c>
      <c r="I309" s="364">
        <v>0</v>
      </c>
      <c r="J309" s="365">
        <f t="shared" si="9"/>
        <v>0</v>
      </c>
    </row>
    <row r="310" spans="1:10" ht="33" x14ac:dyDescent="0.2">
      <c r="A310" s="357">
        <v>301</v>
      </c>
      <c r="B310" s="358" t="s">
        <v>671</v>
      </c>
      <c r="C310" s="334" t="s">
        <v>672</v>
      </c>
      <c r="D310" s="359" t="s">
        <v>54</v>
      </c>
      <c r="E310" s="363">
        <v>1</v>
      </c>
      <c r="F310" s="364">
        <v>52000</v>
      </c>
      <c r="G310" s="365">
        <f t="shared" si="8"/>
        <v>52000</v>
      </c>
      <c r="H310" s="363" t="s">
        <v>1085</v>
      </c>
      <c r="I310" s="364">
        <v>0</v>
      </c>
      <c r="J310" s="365">
        <f t="shared" si="9"/>
        <v>0</v>
      </c>
    </row>
    <row r="311" spans="1:10" ht="33" x14ac:dyDescent="0.2">
      <c r="A311" s="357">
        <v>302</v>
      </c>
      <c r="B311" s="358" t="s">
        <v>673</v>
      </c>
      <c r="C311" s="334" t="s">
        <v>674</v>
      </c>
      <c r="D311" s="359" t="s">
        <v>54</v>
      </c>
      <c r="E311" s="363">
        <v>1</v>
      </c>
      <c r="F311" s="364">
        <v>9000</v>
      </c>
      <c r="G311" s="365">
        <f t="shared" si="8"/>
        <v>9000</v>
      </c>
      <c r="H311" s="363" t="s">
        <v>1085</v>
      </c>
      <c r="I311" s="364">
        <v>0</v>
      </c>
      <c r="J311" s="365">
        <f t="shared" si="9"/>
        <v>0</v>
      </c>
    </row>
    <row r="312" spans="1:10" ht="33" x14ac:dyDescent="0.2">
      <c r="A312" s="357">
        <v>303</v>
      </c>
      <c r="B312" s="358" t="s">
        <v>675</v>
      </c>
      <c r="C312" s="334" t="s">
        <v>676</v>
      </c>
      <c r="D312" s="359" t="s">
        <v>54</v>
      </c>
      <c r="E312" s="363">
        <v>1</v>
      </c>
      <c r="F312" s="364">
        <v>15000</v>
      </c>
      <c r="G312" s="365">
        <f t="shared" si="8"/>
        <v>15000</v>
      </c>
      <c r="H312" s="363" t="s">
        <v>1085</v>
      </c>
      <c r="I312" s="364">
        <v>0</v>
      </c>
      <c r="J312" s="365">
        <f t="shared" si="9"/>
        <v>0</v>
      </c>
    </row>
    <row r="313" spans="1:10" ht="33" x14ac:dyDescent="0.2">
      <c r="A313" s="357">
        <v>304</v>
      </c>
      <c r="B313" s="358" t="s">
        <v>677</v>
      </c>
      <c r="C313" s="334" t="s">
        <v>678</v>
      </c>
      <c r="D313" s="359" t="s">
        <v>56</v>
      </c>
      <c r="E313" s="363"/>
      <c r="F313" s="364"/>
      <c r="G313" s="365">
        <f t="shared" si="8"/>
        <v>0</v>
      </c>
      <c r="H313" s="363">
        <v>8</v>
      </c>
      <c r="I313" s="364">
        <v>5500</v>
      </c>
      <c r="J313" s="365">
        <f t="shared" si="9"/>
        <v>44000</v>
      </c>
    </row>
    <row r="314" spans="1:10" x14ac:dyDescent="0.2">
      <c r="A314" s="357">
        <v>305</v>
      </c>
      <c r="B314" s="358" t="s">
        <v>679</v>
      </c>
      <c r="C314" s="334" t="s">
        <v>680</v>
      </c>
      <c r="D314" s="359" t="s">
        <v>56</v>
      </c>
      <c r="E314" s="363">
        <v>1</v>
      </c>
      <c r="F314" s="364">
        <v>19000</v>
      </c>
      <c r="G314" s="365">
        <f t="shared" si="8"/>
        <v>19000</v>
      </c>
      <c r="H314" s="363" t="s">
        <v>1085</v>
      </c>
      <c r="I314" s="364">
        <v>0</v>
      </c>
      <c r="J314" s="365">
        <f t="shared" si="9"/>
        <v>0</v>
      </c>
    </row>
    <row r="315" spans="1:10" ht="33" x14ac:dyDescent="0.2">
      <c r="A315" s="357">
        <v>306</v>
      </c>
      <c r="B315" s="358" t="s">
        <v>681</v>
      </c>
      <c r="C315" s="334" t="s">
        <v>682</v>
      </c>
      <c r="D315" s="359" t="s">
        <v>56</v>
      </c>
      <c r="E315" s="363"/>
      <c r="F315" s="364"/>
      <c r="G315" s="365">
        <f t="shared" si="8"/>
        <v>0</v>
      </c>
      <c r="H315" s="363">
        <v>1</v>
      </c>
      <c r="I315" s="364">
        <v>3500</v>
      </c>
      <c r="J315" s="365">
        <f t="shared" si="9"/>
        <v>3500</v>
      </c>
    </row>
    <row r="316" spans="1:10" x14ac:dyDescent="0.2">
      <c r="A316" s="357">
        <v>307</v>
      </c>
      <c r="B316" s="358" t="s">
        <v>683</v>
      </c>
      <c r="C316" s="334" t="s">
        <v>684</v>
      </c>
      <c r="D316" s="359" t="s">
        <v>56</v>
      </c>
      <c r="E316" s="363">
        <v>2</v>
      </c>
      <c r="F316" s="364">
        <v>1000</v>
      </c>
      <c r="G316" s="365">
        <f t="shared" si="8"/>
        <v>2000</v>
      </c>
      <c r="H316" s="363" t="s">
        <v>1085</v>
      </c>
      <c r="I316" s="364">
        <v>0</v>
      </c>
      <c r="J316" s="365">
        <f t="shared" si="9"/>
        <v>0</v>
      </c>
    </row>
    <row r="317" spans="1:10" x14ac:dyDescent="0.2">
      <c r="A317" s="357">
        <v>308</v>
      </c>
      <c r="B317" s="358" t="s">
        <v>685</v>
      </c>
      <c r="C317" s="334" t="s">
        <v>686</v>
      </c>
      <c r="D317" s="359" t="s">
        <v>56</v>
      </c>
      <c r="E317" s="363">
        <v>18</v>
      </c>
      <c r="F317" s="364">
        <v>1200</v>
      </c>
      <c r="G317" s="365">
        <f t="shared" si="8"/>
        <v>21600</v>
      </c>
      <c r="H317" s="363" t="s">
        <v>1085</v>
      </c>
      <c r="I317" s="364">
        <v>0</v>
      </c>
      <c r="J317" s="365">
        <f t="shared" si="9"/>
        <v>0</v>
      </c>
    </row>
    <row r="318" spans="1:10" ht="33" x14ac:dyDescent="0.2">
      <c r="A318" s="357">
        <v>309</v>
      </c>
      <c r="B318" s="358" t="s">
        <v>687</v>
      </c>
      <c r="C318" s="334" t="s">
        <v>688</v>
      </c>
      <c r="D318" s="359" t="s">
        <v>635</v>
      </c>
      <c r="E318" s="363">
        <v>0.03</v>
      </c>
      <c r="F318" s="364">
        <v>426187</v>
      </c>
      <c r="G318" s="365">
        <f t="shared" si="8"/>
        <v>12786</v>
      </c>
      <c r="H318" s="363" t="s">
        <v>1085</v>
      </c>
      <c r="I318" s="364">
        <v>0</v>
      </c>
      <c r="J318" s="365">
        <f t="shared" si="9"/>
        <v>0</v>
      </c>
    </row>
    <row r="319" spans="1:10" ht="33" x14ac:dyDescent="0.2">
      <c r="A319" s="357">
        <v>310</v>
      </c>
      <c r="B319" s="358" t="s">
        <v>689</v>
      </c>
      <c r="C319" s="334" t="s">
        <v>690</v>
      </c>
      <c r="D319" s="359" t="s">
        <v>55</v>
      </c>
      <c r="E319" s="363">
        <v>0.3</v>
      </c>
      <c r="F319" s="364">
        <v>115</v>
      </c>
      <c r="G319" s="365">
        <f t="shared" si="8"/>
        <v>35</v>
      </c>
      <c r="H319" s="363" t="s">
        <v>1085</v>
      </c>
      <c r="I319" s="364">
        <v>0</v>
      </c>
      <c r="J319" s="365">
        <f t="shared" si="9"/>
        <v>0</v>
      </c>
    </row>
    <row r="320" spans="1:10" x14ac:dyDescent="0.2">
      <c r="A320" s="357">
        <v>311</v>
      </c>
      <c r="B320" s="358" t="s">
        <v>691</v>
      </c>
      <c r="C320" s="334" t="s">
        <v>692</v>
      </c>
      <c r="D320" s="359" t="s">
        <v>54</v>
      </c>
      <c r="E320" s="363"/>
      <c r="F320" s="364"/>
      <c r="G320" s="365">
        <f t="shared" si="8"/>
        <v>0</v>
      </c>
      <c r="H320" s="363">
        <v>8</v>
      </c>
      <c r="I320" s="364">
        <v>870</v>
      </c>
      <c r="J320" s="365">
        <f t="shared" si="9"/>
        <v>6960</v>
      </c>
    </row>
    <row r="321" spans="1:10" ht="33" x14ac:dyDescent="0.2">
      <c r="A321" s="357">
        <v>312</v>
      </c>
      <c r="B321" s="358" t="s">
        <v>693</v>
      </c>
      <c r="C321" s="334" t="s">
        <v>694</v>
      </c>
      <c r="D321" s="359" t="s">
        <v>54</v>
      </c>
      <c r="E321" s="363">
        <v>510</v>
      </c>
      <c r="F321" s="364">
        <v>41</v>
      </c>
      <c r="G321" s="365">
        <f t="shared" si="8"/>
        <v>20910</v>
      </c>
      <c r="H321" s="363" t="s">
        <v>1085</v>
      </c>
      <c r="I321" s="364">
        <v>0</v>
      </c>
      <c r="J321" s="365">
        <f t="shared" si="9"/>
        <v>0</v>
      </c>
    </row>
    <row r="322" spans="1:10" ht="33" x14ac:dyDescent="0.2">
      <c r="A322" s="357">
        <v>313</v>
      </c>
      <c r="B322" s="358" t="s">
        <v>695</v>
      </c>
      <c r="C322" s="334" t="s">
        <v>696</v>
      </c>
      <c r="D322" s="359" t="s">
        <v>54</v>
      </c>
      <c r="E322" s="363">
        <v>400</v>
      </c>
      <c r="F322" s="364">
        <v>71</v>
      </c>
      <c r="G322" s="365">
        <f t="shared" si="8"/>
        <v>28400</v>
      </c>
      <c r="H322" s="363" t="s">
        <v>1085</v>
      </c>
      <c r="I322" s="364">
        <v>0</v>
      </c>
      <c r="J322" s="365">
        <f t="shared" si="9"/>
        <v>0</v>
      </c>
    </row>
    <row r="323" spans="1:10" ht="33" x14ac:dyDescent="0.2">
      <c r="A323" s="357">
        <v>314</v>
      </c>
      <c r="B323" s="358" t="s">
        <v>697</v>
      </c>
      <c r="C323" s="334" t="s">
        <v>698</v>
      </c>
      <c r="D323" s="359" t="s">
        <v>54</v>
      </c>
      <c r="E323" s="363">
        <v>790</v>
      </c>
      <c r="F323" s="364">
        <v>83</v>
      </c>
      <c r="G323" s="365">
        <f t="shared" si="8"/>
        <v>65570</v>
      </c>
      <c r="H323" s="363" t="s">
        <v>1085</v>
      </c>
      <c r="I323" s="364">
        <v>0</v>
      </c>
      <c r="J323" s="365">
        <f t="shared" si="9"/>
        <v>0</v>
      </c>
    </row>
    <row r="324" spans="1:10" ht="33" x14ac:dyDescent="0.2">
      <c r="A324" s="357">
        <v>315</v>
      </c>
      <c r="B324" s="358" t="s">
        <v>699</v>
      </c>
      <c r="C324" s="334" t="s">
        <v>700</v>
      </c>
      <c r="D324" s="359" t="s">
        <v>54</v>
      </c>
      <c r="E324" s="363">
        <v>4560</v>
      </c>
      <c r="F324" s="364">
        <v>33</v>
      </c>
      <c r="G324" s="365">
        <f t="shared" si="8"/>
        <v>150480</v>
      </c>
      <c r="H324" s="363" t="s">
        <v>1085</v>
      </c>
      <c r="I324" s="364">
        <v>0</v>
      </c>
      <c r="J324" s="365">
        <f t="shared" si="9"/>
        <v>0</v>
      </c>
    </row>
    <row r="325" spans="1:10" x14ac:dyDescent="0.2">
      <c r="A325" s="357">
        <v>316</v>
      </c>
      <c r="B325" s="358" t="s">
        <v>701</v>
      </c>
      <c r="C325" s="334" t="s">
        <v>702</v>
      </c>
      <c r="D325" s="359" t="s">
        <v>56</v>
      </c>
      <c r="E325" s="363">
        <v>2</v>
      </c>
      <c r="F325" s="364">
        <v>230</v>
      </c>
      <c r="G325" s="365">
        <f t="shared" si="8"/>
        <v>460</v>
      </c>
      <c r="H325" s="363" t="s">
        <v>1085</v>
      </c>
      <c r="I325" s="364">
        <v>0</v>
      </c>
      <c r="J325" s="365">
        <f t="shared" si="9"/>
        <v>0</v>
      </c>
    </row>
    <row r="326" spans="1:10" x14ac:dyDescent="0.2">
      <c r="A326" s="357">
        <v>317</v>
      </c>
      <c r="B326" s="358" t="s">
        <v>703</v>
      </c>
      <c r="C326" s="334" t="s">
        <v>704</v>
      </c>
      <c r="D326" s="359" t="s">
        <v>56</v>
      </c>
      <c r="E326" s="363">
        <v>2</v>
      </c>
      <c r="F326" s="364">
        <v>4500</v>
      </c>
      <c r="G326" s="365">
        <f t="shared" ref="G326:G389" si="10">E326*F326</f>
        <v>9000</v>
      </c>
      <c r="H326" s="363" t="s">
        <v>1085</v>
      </c>
      <c r="I326" s="364">
        <v>0</v>
      </c>
      <c r="J326" s="365">
        <f t="shared" ref="J326:J389" si="11">H326*I326</f>
        <v>0</v>
      </c>
    </row>
    <row r="327" spans="1:10" ht="33" x14ac:dyDescent="0.2">
      <c r="A327" s="357">
        <v>318</v>
      </c>
      <c r="B327" s="358" t="s">
        <v>705</v>
      </c>
      <c r="C327" s="334" t="s">
        <v>706</v>
      </c>
      <c r="D327" s="359" t="s">
        <v>22</v>
      </c>
      <c r="E327" s="363"/>
      <c r="F327" s="364"/>
      <c r="G327" s="365">
        <f t="shared" si="10"/>
        <v>0</v>
      </c>
      <c r="H327" s="363">
        <v>4.0000000000000001E-3</v>
      </c>
      <c r="I327" s="364">
        <v>728862</v>
      </c>
      <c r="J327" s="365">
        <f t="shared" si="11"/>
        <v>2915</v>
      </c>
    </row>
    <row r="328" spans="1:10" x14ac:dyDescent="0.2">
      <c r="A328" s="357">
        <v>319</v>
      </c>
      <c r="B328" s="358" t="s">
        <v>707</v>
      </c>
      <c r="C328" s="334" t="s">
        <v>708</v>
      </c>
      <c r="D328" s="359" t="s">
        <v>24</v>
      </c>
      <c r="E328" s="363"/>
      <c r="F328" s="364"/>
      <c r="G328" s="365">
        <f t="shared" si="10"/>
        <v>0</v>
      </c>
      <c r="H328" s="363">
        <v>2.7300000000000001E-2</v>
      </c>
      <c r="I328" s="364">
        <v>117</v>
      </c>
      <c r="J328" s="365">
        <f t="shared" si="11"/>
        <v>3</v>
      </c>
    </row>
    <row r="329" spans="1:10" x14ac:dyDescent="0.2">
      <c r="A329" s="357">
        <v>320</v>
      </c>
      <c r="B329" s="358" t="s">
        <v>709</v>
      </c>
      <c r="C329" s="334" t="s">
        <v>710</v>
      </c>
      <c r="D329" s="359" t="s">
        <v>711</v>
      </c>
      <c r="E329" s="367">
        <v>2.4</v>
      </c>
      <c r="F329" s="364">
        <v>2000</v>
      </c>
      <c r="G329" s="365">
        <f t="shared" si="10"/>
        <v>4800</v>
      </c>
      <c r="H329" s="366">
        <v>0</v>
      </c>
      <c r="I329" s="364">
        <v>0</v>
      </c>
      <c r="J329" s="365">
        <f t="shared" si="11"/>
        <v>0</v>
      </c>
    </row>
    <row r="330" spans="1:10" x14ac:dyDescent="0.2">
      <c r="A330" s="357">
        <v>321</v>
      </c>
      <c r="B330" s="358" t="s">
        <v>712</v>
      </c>
      <c r="C330" s="334" t="s">
        <v>713</v>
      </c>
      <c r="D330" s="359" t="s">
        <v>56</v>
      </c>
      <c r="E330" s="363">
        <v>12</v>
      </c>
      <c r="F330" s="364">
        <v>13200</v>
      </c>
      <c r="G330" s="365">
        <f t="shared" si="10"/>
        <v>158400</v>
      </c>
      <c r="H330" s="363" t="s">
        <v>1085</v>
      </c>
      <c r="I330" s="364">
        <v>0</v>
      </c>
      <c r="J330" s="365">
        <f t="shared" si="11"/>
        <v>0</v>
      </c>
    </row>
    <row r="331" spans="1:10" x14ac:dyDescent="0.2">
      <c r="A331" s="357">
        <v>322</v>
      </c>
      <c r="B331" s="358" t="s">
        <v>714</v>
      </c>
      <c r="C331" s="334" t="s">
        <v>715</v>
      </c>
      <c r="D331" s="359" t="s">
        <v>23</v>
      </c>
      <c r="E331" s="363"/>
      <c r="F331" s="364"/>
      <c r="G331" s="365">
        <f t="shared" si="10"/>
        <v>0</v>
      </c>
      <c r="H331" s="363">
        <v>0.69930000000000003</v>
      </c>
      <c r="I331" s="364">
        <v>47.09</v>
      </c>
      <c r="J331" s="365">
        <f t="shared" si="11"/>
        <v>33</v>
      </c>
    </row>
    <row r="332" spans="1:10" x14ac:dyDescent="0.2">
      <c r="A332" s="357">
        <v>323</v>
      </c>
      <c r="B332" s="358" t="s">
        <v>716</v>
      </c>
      <c r="C332" s="334" t="s">
        <v>717</v>
      </c>
      <c r="D332" s="359" t="s">
        <v>56</v>
      </c>
      <c r="E332" s="363"/>
      <c r="F332" s="364"/>
      <c r="G332" s="365">
        <f t="shared" si="10"/>
        <v>0</v>
      </c>
      <c r="H332" s="363">
        <v>10</v>
      </c>
      <c r="I332" s="364">
        <v>53.72</v>
      </c>
      <c r="J332" s="365">
        <f t="shared" si="11"/>
        <v>537</v>
      </c>
    </row>
    <row r="333" spans="1:10" x14ac:dyDescent="0.2">
      <c r="A333" s="357">
        <v>324</v>
      </c>
      <c r="B333" s="358" t="s">
        <v>716</v>
      </c>
      <c r="C333" s="334" t="s">
        <v>717</v>
      </c>
      <c r="D333" s="359" t="s">
        <v>54</v>
      </c>
      <c r="E333" s="363"/>
      <c r="F333" s="364"/>
      <c r="G333" s="365">
        <f t="shared" si="10"/>
        <v>0</v>
      </c>
      <c r="H333" s="363">
        <v>2</v>
      </c>
      <c r="I333" s="364">
        <v>53.72</v>
      </c>
      <c r="J333" s="365">
        <f t="shared" si="11"/>
        <v>107</v>
      </c>
    </row>
    <row r="334" spans="1:10" x14ac:dyDescent="0.2">
      <c r="A334" s="357">
        <v>325</v>
      </c>
      <c r="B334" s="358" t="s">
        <v>718</v>
      </c>
      <c r="C334" s="334" t="s">
        <v>111</v>
      </c>
      <c r="D334" s="359" t="s">
        <v>22</v>
      </c>
      <c r="E334" s="363">
        <v>5.0000000000000001E-4</v>
      </c>
      <c r="F334" s="364">
        <v>40000</v>
      </c>
      <c r="G334" s="365">
        <f t="shared" si="10"/>
        <v>20</v>
      </c>
      <c r="H334" s="363" t="s">
        <v>1085</v>
      </c>
      <c r="I334" s="364">
        <v>0</v>
      </c>
      <c r="J334" s="365">
        <f t="shared" si="11"/>
        <v>0</v>
      </c>
    </row>
    <row r="335" spans="1:10" x14ac:dyDescent="0.2">
      <c r="A335" s="357">
        <v>326</v>
      </c>
      <c r="B335" s="358" t="s">
        <v>719</v>
      </c>
      <c r="C335" s="334" t="s">
        <v>720</v>
      </c>
      <c r="D335" s="359" t="s">
        <v>22</v>
      </c>
      <c r="E335" s="363">
        <v>3.9290400000000001</v>
      </c>
      <c r="F335" s="364">
        <v>43000</v>
      </c>
      <c r="G335" s="365">
        <f t="shared" si="10"/>
        <v>168949</v>
      </c>
      <c r="H335" s="363" t="s">
        <v>1085</v>
      </c>
      <c r="I335" s="364">
        <v>0</v>
      </c>
      <c r="J335" s="365">
        <f t="shared" si="11"/>
        <v>0</v>
      </c>
    </row>
    <row r="336" spans="1:10" x14ac:dyDescent="0.2">
      <c r="A336" s="357">
        <v>327</v>
      </c>
      <c r="B336" s="358" t="s">
        <v>721</v>
      </c>
      <c r="C336" s="334" t="s">
        <v>722</v>
      </c>
      <c r="D336" s="359" t="s">
        <v>22</v>
      </c>
      <c r="E336" s="363">
        <v>3.3762120000000002</v>
      </c>
      <c r="F336" s="364">
        <v>37000</v>
      </c>
      <c r="G336" s="365">
        <f t="shared" si="10"/>
        <v>124920</v>
      </c>
      <c r="H336" s="363" t="s">
        <v>1085</v>
      </c>
      <c r="I336" s="364">
        <v>0</v>
      </c>
      <c r="J336" s="365">
        <f t="shared" si="11"/>
        <v>0</v>
      </c>
    </row>
    <row r="337" spans="1:10" ht="33" x14ac:dyDescent="0.2">
      <c r="A337" s="357">
        <v>328</v>
      </c>
      <c r="B337" s="358" t="s">
        <v>723</v>
      </c>
      <c r="C337" s="334" t="s">
        <v>724</v>
      </c>
      <c r="D337" s="359" t="s">
        <v>22</v>
      </c>
      <c r="E337" s="363">
        <v>2.5999999999999999E-2</v>
      </c>
      <c r="F337" s="364">
        <v>37000</v>
      </c>
      <c r="G337" s="365">
        <f t="shared" si="10"/>
        <v>962</v>
      </c>
      <c r="H337" s="363" t="s">
        <v>1085</v>
      </c>
      <c r="I337" s="364">
        <v>0</v>
      </c>
      <c r="J337" s="365">
        <f t="shared" si="11"/>
        <v>0</v>
      </c>
    </row>
    <row r="338" spans="1:10" x14ac:dyDescent="0.2">
      <c r="A338" s="357">
        <v>329</v>
      </c>
      <c r="B338" s="358" t="s">
        <v>725</v>
      </c>
      <c r="C338" s="334" t="s">
        <v>275</v>
      </c>
      <c r="D338" s="359" t="s">
        <v>22</v>
      </c>
      <c r="E338" s="363"/>
      <c r="F338" s="364"/>
      <c r="G338" s="365">
        <f t="shared" si="10"/>
        <v>0</v>
      </c>
      <c r="H338" s="363">
        <v>4.1999999999999997E-3</v>
      </c>
      <c r="I338" s="364">
        <v>130000</v>
      </c>
      <c r="J338" s="365">
        <f t="shared" si="11"/>
        <v>546</v>
      </c>
    </row>
    <row r="339" spans="1:10" x14ac:dyDescent="0.2">
      <c r="A339" s="357">
        <v>330</v>
      </c>
      <c r="B339" s="358" t="s">
        <v>726</v>
      </c>
      <c r="C339" s="334" t="s">
        <v>103</v>
      </c>
      <c r="D339" s="359" t="s">
        <v>22</v>
      </c>
      <c r="E339" s="363"/>
      <c r="F339" s="364"/>
      <c r="G339" s="365">
        <f t="shared" si="10"/>
        <v>0</v>
      </c>
      <c r="H339" s="363">
        <v>1E-3</v>
      </c>
      <c r="I339" s="364">
        <v>130000</v>
      </c>
      <c r="J339" s="365">
        <f t="shared" si="11"/>
        <v>130</v>
      </c>
    </row>
    <row r="340" spans="1:10" x14ac:dyDescent="0.2">
      <c r="A340" s="357">
        <v>331</v>
      </c>
      <c r="B340" s="358" t="s">
        <v>727</v>
      </c>
      <c r="C340" s="334" t="s">
        <v>188</v>
      </c>
      <c r="D340" s="359" t="s">
        <v>23</v>
      </c>
      <c r="E340" s="363"/>
      <c r="F340" s="364"/>
      <c r="G340" s="365">
        <f t="shared" si="10"/>
        <v>0</v>
      </c>
      <c r="H340" s="363">
        <v>1.29E-2</v>
      </c>
      <c r="I340" s="364">
        <v>358.31</v>
      </c>
      <c r="J340" s="365">
        <f t="shared" si="11"/>
        <v>5</v>
      </c>
    </row>
    <row r="341" spans="1:10" x14ac:dyDescent="0.2">
      <c r="A341" s="357">
        <v>332</v>
      </c>
      <c r="B341" s="358" t="s">
        <v>728</v>
      </c>
      <c r="C341" s="334" t="s">
        <v>729</v>
      </c>
      <c r="D341" s="359" t="s">
        <v>22</v>
      </c>
      <c r="E341" s="363"/>
      <c r="F341" s="364"/>
      <c r="G341" s="365">
        <f t="shared" si="10"/>
        <v>0</v>
      </c>
      <c r="H341" s="363">
        <v>8.0599999999999995E-3</v>
      </c>
      <c r="I341" s="364">
        <v>28470.26</v>
      </c>
      <c r="J341" s="365">
        <f t="shared" si="11"/>
        <v>229</v>
      </c>
    </row>
    <row r="342" spans="1:10" ht="33" x14ac:dyDescent="0.2">
      <c r="A342" s="357">
        <v>333</v>
      </c>
      <c r="B342" s="358" t="s">
        <v>730</v>
      </c>
      <c r="C342" s="334" t="s">
        <v>290</v>
      </c>
      <c r="D342" s="359" t="s">
        <v>22</v>
      </c>
      <c r="E342" s="363">
        <v>0.06</v>
      </c>
      <c r="F342" s="364">
        <v>34000</v>
      </c>
      <c r="G342" s="365">
        <f t="shared" si="10"/>
        <v>2040</v>
      </c>
      <c r="H342" s="363" t="s">
        <v>1085</v>
      </c>
      <c r="I342" s="364">
        <v>0</v>
      </c>
      <c r="J342" s="365">
        <f t="shared" si="11"/>
        <v>0</v>
      </c>
    </row>
    <row r="343" spans="1:10" x14ac:dyDescent="0.2">
      <c r="A343" s="357">
        <v>334</v>
      </c>
      <c r="B343" s="358" t="s">
        <v>731</v>
      </c>
      <c r="C343" s="334" t="s">
        <v>732</v>
      </c>
      <c r="D343" s="359" t="s">
        <v>22</v>
      </c>
      <c r="E343" s="363"/>
      <c r="F343" s="364"/>
      <c r="G343" s="365">
        <f t="shared" si="10"/>
        <v>0</v>
      </c>
      <c r="H343" s="363">
        <v>2.0011999999999999E-2</v>
      </c>
      <c r="I343" s="364">
        <v>28154.23</v>
      </c>
      <c r="J343" s="365">
        <f t="shared" si="11"/>
        <v>563</v>
      </c>
    </row>
    <row r="344" spans="1:10" ht="33" x14ac:dyDescent="0.2">
      <c r="A344" s="357">
        <v>335</v>
      </c>
      <c r="B344" s="358" t="s">
        <v>733</v>
      </c>
      <c r="C344" s="334" t="s">
        <v>734</v>
      </c>
      <c r="D344" s="359" t="s">
        <v>22</v>
      </c>
      <c r="E344" s="363">
        <v>4.0000000000000001E-3</v>
      </c>
      <c r="F344" s="364">
        <v>34000</v>
      </c>
      <c r="G344" s="365">
        <f t="shared" si="10"/>
        <v>136</v>
      </c>
      <c r="H344" s="363" t="s">
        <v>1085</v>
      </c>
      <c r="I344" s="364">
        <v>0</v>
      </c>
      <c r="J344" s="365">
        <f t="shared" si="11"/>
        <v>0</v>
      </c>
    </row>
    <row r="345" spans="1:10" x14ac:dyDescent="0.2">
      <c r="A345" s="357">
        <v>336</v>
      </c>
      <c r="B345" s="358" t="s">
        <v>735</v>
      </c>
      <c r="C345" s="334" t="s">
        <v>736</v>
      </c>
      <c r="D345" s="359" t="s">
        <v>22</v>
      </c>
      <c r="E345" s="363">
        <v>1.901</v>
      </c>
      <c r="F345" s="364">
        <v>40000</v>
      </c>
      <c r="G345" s="365">
        <f t="shared" si="10"/>
        <v>76040</v>
      </c>
      <c r="H345" s="363" t="s">
        <v>1085</v>
      </c>
      <c r="I345" s="364">
        <v>0</v>
      </c>
      <c r="J345" s="365">
        <f t="shared" si="11"/>
        <v>0</v>
      </c>
    </row>
    <row r="346" spans="1:10" x14ac:dyDescent="0.2">
      <c r="A346" s="357">
        <v>337</v>
      </c>
      <c r="B346" s="358" t="s">
        <v>737</v>
      </c>
      <c r="C346" s="334" t="s">
        <v>738</v>
      </c>
      <c r="D346" s="359" t="s">
        <v>22</v>
      </c>
      <c r="E346" s="363">
        <v>6.4000000000000001E-2</v>
      </c>
      <c r="F346" s="364">
        <v>40000</v>
      </c>
      <c r="G346" s="365">
        <f t="shared" si="10"/>
        <v>2560</v>
      </c>
      <c r="H346" s="363" t="s">
        <v>1085</v>
      </c>
      <c r="I346" s="364">
        <v>0</v>
      </c>
      <c r="J346" s="365">
        <f t="shared" si="11"/>
        <v>0</v>
      </c>
    </row>
    <row r="347" spans="1:10" x14ac:dyDescent="0.2">
      <c r="A347" s="357">
        <v>338</v>
      </c>
      <c r="B347" s="358" t="s">
        <v>739</v>
      </c>
      <c r="C347" s="334" t="s">
        <v>740</v>
      </c>
      <c r="D347" s="359" t="s">
        <v>22</v>
      </c>
      <c r="E347" s="363">
        <v>3.9899999999999998E-2</v>
      </c>
      <c r="F347" s="364">
        <v>33000</v>
      </c>
      <c r="G347" s="365">
        <f t="shared" si="10"/>
        <v>1317</v>
      </c>
      <c r="H347" s="363" t="s">
        <v>1085</v>
      </c>
      <c r="I347" s="364">
        <v>0</v>
      </c>
      <c r="J347" s="365">
        <f t="shared" si="11"/>
        <v>0</v>
      </c>
    </row>
    <row r="348" spans="1:10" x14ac:dyDescent="0.2">
      <c r="A348" s="357">
        <v>339</v>
      </c>
      <c r="B348" s="358" t="s">
        <v>739</v>
      </c>
      <c r="C348" s="334" t="s">
        <v>741</v>
      </c>
      <c r="D348" s="359" t="s">
        <v>22</v>
      </c>
      <c r="E348" s="363">
        <v>1.472E-2</v>
      </c>
      <c r="F348" s="364">
        <v>33000</v>
      </c>
      <c r="G348" s="365">
        <f t="shared" si="10"/>
        <v>486</v>
      </c>
      <c r="H348" s="363" t="s">
        <v>1085</v>
      </c>
      <c r="I348" s="364">
        <v>0</v>
      </c>
      <c r="J348" s="365">
        <f t="shared" si="11"/>
        <v>0</v>
      </c>
    </row>
    <row r="349" spans="1:10" ht="33" x14ac:dyDescent="0.2">
      <c r="A349" s="357">
        <v>340</v>
      </c>
      <c r="B349" s="358" t="s">
        <v>739</v>
      </c>
      <c r="C349" s="334" t="s">
        <v>292</v>
      </c>
      <c r="D349" s="359" t="s">
        <v>22</v>
      </c>
      <c r="E349" s="363">
        <v>2.5999999999999999E-2</v>
      </c>
      <c r="F349" s="364">
        <v>33000</v>
      </c>
      <c r="G349" s="365">
        <f t="shared" si="10"/>
        <v>858</v>
      </c>
      <c r="H349" s="363" t="s">
        <v>1085</v>
      </c>
      <c r="I349" s="364">
        <v>0</v>
      </c>
      <c r="J349" s="365">
        <f t="shared" si="11"/>
        <v>0</v>
      </c>
    </row>
    <row r="350" spans="1:10" ht="33" x14ac:dyDescent="0.2">
      <c r="A350" s="357">
        <v>341</v>
      </c>
      <c r="B350" s="358" t="s">
        <v>742</v>
      </c>
      <c r="C350" s="334" t="s">
        <v>743</v>
      </c>
      <c r="D350" s="359" t="s">
        <v>22</v>
      </c>
      <c r="E350" s="363">
        <v>8.2000000000000003E-2</v>
      </c>
      <c r="F350" s="364">
        <v>33000</v>
      </c>
      <c r="G350" s="365">
        <f t="shared" si="10"/>
        <v>2706</v>
      </c>
      <c r="H350" s="363" t="s">
        <v>1085</v>
      </c>
      <c r="I350" s="364">
        <v>0</v>
      </c>
      <c r="J350" s="365">
        <f t="shared" si="11"/>
        <v>0</v>
      </c>
    </row>
    <row r="351" spans="1:10" x14ac:dyDescent="0.2">
      <c r="A351" s="357">
        <v>342</v>
      </c>
      <c r="B351" s="358" t="s">
        <v>744</v>
      </c>
      <c r="C351" s="334" t="s">
        <v>67</v>
      </c>
      <c r="D351" s="359" t="s">
        <v>22</v>
      </c>
      <c r="E351" s="363"/>
      <c r="F351" s="364"/>
      <c r="G351" s="365">
        <f t="shared" si="10"/>
        <v>0</v>
      </c>
      <c r="H351" s="363">
        <v>1E-3</v>
      </c>
      <c r="I351" s="364">
        <v>64245.66</v>
      </c>
      <c r="J351" s="365">
        <f t="shared" si="11"/>
        <v>64</v>
      </c>
    </row>
    <row r="352" spans="1:10" x14ac:dyDescent="0.2">
      <c r="A352" s="357">
        <v>343</v>
      </c>
      <c r="B352" s="358" t="s">
        <v>745</v>
      </c>
      <c r="C352" s="334" t="s">
        <v>746</v>
      </c>
      <c r="D352" s="359" t="s">
        <v>22</v>
      </c>
      <c r="E352" s="363">
        <v>3.2703999999999997E-2</v>
      </c>
      <c r="F352" s="364">
        <v>33000</v>
      </c>
      <c r="G352" s="365">
        <f t="shared" si="10"/>
        <v>1079</v>
      </c>
      <c r="H352" s="363" t="s">
        <v>1085</v>
      </c>
      <c r="I352" s="364">
        <v>0</v>
      </c>
      <c r="J352" s="365">
        <f t="shared" si="11"/>
        <v>0</v>
      </c>
    </row>
    <row r="353" spans="1:10" x14ac:dyDescent="0.2">
      <c r="A353" s="357">
        <v>344</v>
      </c>
      <c r="B353" s="358" t="s">
        <v>747</v>
      </c>
      <c r="C353" s="334" t="s">
        <v>748</v>
      </c>
      <c r="D353" s="359" t="s">
        <v>22</v>
      </c>
      <c r="E353" s="363">
        <v>9.9959999999999993E-2</v>
      </c>
      <c r="F353" s="364">
        <v>40000</v>
      </c>
      <c r="G353" s="365">
        <f t="shared" si="10"/>
        <v>3998</v>
      </c>
      <c r="H353" s="363" t="s">
        <v>1085</v>
      </c>
      <c r="I353" s="364">
        <v>0</v>
      </c>
      <c r="J353" s="365">
        <f t="shared" si="11"/>
        <v>0</v>
      </c>
    </row>
    <row r="354" spans="1:10" x14ac:dyDescent="0.2">
      <c r="A354" s="357">
        <v>345</v>
      </c>
      <c r="B354" s="358" t="s">
        <v>749</v>
      </c>
      <c r="C354" s="334" t="s">
        <v>750</v>
      </c>
      <c r="D354" s="359" t="s">
        <v>22</v>
      </c>
      <c r="E354" s="363">
        <v>3.1800000000000002E-2</v>
      </c>
      <c r="F354" s="364">
        <v>42000</v>
      </c>
      <c r="G354" s="365">
        <f t="shared" si="10"/>
        <v>1336</v>
      </c>
      <c r="H354" s="363" t="s">
        <v>1085</v>
      </c>
      <c r="I354" s="364">
        <v>0</v>
      </c>
      <c r="J354" s="365">
        <f t="shared" si="11"/>
        <v>0</v>
      </c>
    </row>
    <row r="355" spans="1:10" x14ac:dyDescent="0.2">
      <c r="A355" s="357">
        <v>346</v>
      </c>
      <c r="B355" s="358" t="s">
        <v>749</v>
      </c>
      <c r="C355" s="334" t="s">
        <v>751</v>
      </c>
      <c r="D355" s="359" t="s">
        <v>22</v>
      </c>
      <c r="E355" s="363" t="s">
        <v>752</v>
      </c>
      <c r="F355" s="364">
        <v>42000</v>
      </c>
      <c r="G355" s="365">
        <f t="shared" si="10"/>
        <v>23653</v>
      </c>
      <c r="H355" s="363" t="s">
        <v>1085</v>
      </c>
      <c r="I355" s="364">
        <v>0</v>
      </c>
      <c r="J355" s="365">
        <f t="shared" si="11"/>
        <v>0</v>
      </c>
    </row>
    <row r="356" spans="1:10" x14ac:dyDescent="0.2">
      <c r="A356" s="357">
        <v>347</v>
      </c>
      <c r="B356" s="358" t="s">
        <v>753</v>
      </c>
      <c r="C356" s="334" t="s">
        <v>754</v>
      </c>
      <c r="D356" s="359" t="s">
        <v>22</v>
      </c>
      <c r="E356" s="363">
        <v>0.25228</v>
      </c>
      <c r="F356" s="364">
        <v>37000</v>
      </c>
      <c r="G356" s="365">
        <f t="shared" si="10"/>
        <v>9334</v>
      </c>
      <c r="H356" s="363" t="s">
        <v>1085</v>
      </c>
      <c r="I356" s="364">
        <v>0</v>
      </c>
      <c r="J356" s="365">
        <f t="shared" si="11"/>
        <v>0</v>
      </c>
    </row>
    <row r="357" spans="1:10" x14ac:dyDescent="0.2">
      <c r="A357" s="357">
        <v>348</v>
      </c>
      <c r="B357" s="358" t="s">
        <v>755</v>
      </c>
      <c r="C357" s="334" t="s">
        <v>756</v>
      </c>
      <c r="D357" s="359" t="s">
        <v>24</v>
      </c>
      <c r="E357" s="363"/>
      <c r="F357" s="364"/>
      <c r="G357" s="365">
        <f t="shared" si="10"/>
        <v>0</v>
      </c>
      <c r="H357" s="363">
        <v>146.08600000000001</v>
      </c>
      <c r="I357" s="364">
        <v>64.239999999999995</v>
      </c>
      <c r="J357" s="365">
        <f t="shared" si="11"/>
        <v>9385</v>
      </c>
    </row>
    <row r="358" spans="1:10" x14ac:dyDescent="0.2">
      <c r="A358" s="357">
        <v>349</v>
      </c>
      <c r="B358" s="358" t="s">
        <v>757</v>
      </c>
      <c r="C358" s="334" t="s">
        <v>112</v>
      </c>
      <c r="D358" s="359" t="s">
        <v>22</v>
      </c>
      <c r="E358" s="363"/>
      <c r="F358" s="364"/>
      <c r="G358" s="365">
        <f t="shared" si="10"/>
        <v>0</v>
      </c>
      <c r="H358" s="363">
        <v>1E-4</v>
      </c>
      <c r="I358" s="364">
        <v>60937.81</v>
      </c>
      <c r="J358" s="365">
        <f t="shared" si="11"/>
        <v>6</v>
      </c>
    </row>
    <row r="359" spans="1:10" x14ac:dyDescent="0.2">
      <c r="A359" s="357">
        <v>350</v>
      </c>
      <c r="B359" s="358" t="s">
        <v>758</v>
      </c>
      <c r="C359" s="334" t="s">
        <v>759</v>
      </c>
      <c r="D359" s="359" t="s">
        <v>22</v>
      </c>
      <c r="E359" s="363">
        <v>2.1970360000000002</v>
      </c>
      <c r="F359" s="364">
        <v>33000</v>
      </c>
      <c r="G359" s="365">
        <f t="shared" si="10"/>
        <v>72502</v>
      </c>
      <c r="H359" s="363" t="s">
        <v>1085</v>
      </c>
      <c r="I359" s="364">
        <v>0</v>
      </c>
      <c r="J359" s="365">
        <f t="shared" si="11"/>
        <v>0</v>
      </c>
    </row>
    <row r="360" spans="1:10" x14ac:dyDescent="0.2">
      <c r="A360" s="357">
        <v>351</v>
      </c>
      <c r="B360" s="358" t="s">
        <v>760</v>
      </c>
      <c r="C360" s="334" t="s">
        <v>761</v>
      </c>
      <c r="D360" s="359" t="s">
        <v>22</v>
      </c>
      <c r="E360" s="363">
        <v>0.40151999999999999</v>
      </c>
      <c r="F360" s="364">
        <v>33000</v>
      </c>
      <c r="G360" s="365">
        <f t="shared" si="10"/>
        <v>13250</v>
      </c>
      <c r="H360" s="363" t="s">
        <v>1085</v>
      </c>
      <c r="I360" s="364">
        <v>0</v>
      </c>
      <c r="J360" s="365">
        <f t="shared" si="11"/>
        <v>0</v>
      </c>
    </row>
    <row r="361" spans="1:10" x14ac:dyDescent="0.2">
      <c r="A361" s="357">
        <v>352</v>
      </c>
      <c r="B361" s="358" t="s">
        <v>762</v>
      </c>
      <c r="C361" s="334" t="s">
        <v>763</v>
      </c>
      <c r="D361" s="359" t="s">
        <v>22</v>
      </c>
      <c r="E361" s="363">
        <v>2.255538</v>
      </c>
      <c r="F361" s="364">
        <v>37000</v>
      </c>
      <c r="G361" s="365">
        <f t="shared" si="10"/>
        <v>83455</v>
      </c>
      <c r="H361" s="363" t="s">
        <v>1085</v>
      </c>
      <c r="I361" s="364">
        <v>0</v>
      </c>
      <c r="J361" s="365">
        <f t="shared" si="11"/>
        <v>0</v>
      </c>
    </row>
    <row r="362" spans="1:10" x14ac:dyDescent="0.2">
      <c r="A362" s="357">
        <v>353</v>
      </c>
      <c r="B362" s="358" t="s">
        <v>764</v>
      </c>
      <c r="C362" s="334" t="s">
        <v>765</v>
      </c>
      <c r="D362" s="359" t="s">
        <v>22</v>
      </c>
      <c r="E362" s="363">
        <v>4.2654839999999998</v>
      </c>
      <c r="F362" s="364">
        <v>43000</v>
      </c>
      <c r="G362" s="365">
        <f t="shared" si="10"/>
        <v>183416</v>
      </c>
      <c r="H362" s="363" t="s">
        <v>1085</v>
      </c>
      <c r="I362" s="364">
        <v>0</v>
      </c>
      <c r="J362" s="365">
        <f t="shared" si="11"/>
        <v>0</v>
      </c>
    </row>
    <row r="363" spans="1:10" x14ac:dyDescent="0.2">
      <c r="A363" s="357">
        <v>354</v>
      </c>
      <c r="B363" s="358" t="s">
        <v>766</v>
      </c>
      <c r="C363" s="334" t="s">
        <v>767</v>
      </c>
      <c r="D363" s="359" t="s">
        <v>22</v>
      </c>
      <c r="E363" s="363">
        <v>0.27666000000000002</v>
      </c>
      <c r="F363" s="364">
        <v>43000</v>
      </c>
      <c r="G363" s="365">
        <f t="shared" si="10"/>
        <v>11896</v>
      </c>
      <c r="H363" s="363" t="s">
        <v>1085</v>
      </c>
      <c r="I363" s="364">
        <v>0</v>
      </c>
      <c r="J363" s="365">
        <f t="shared" si="11"/>
        <v>0</v>
      </c>
    </row>
    <row r="364" spans="1:10" x14ac:dyDescent="0.2">
      <c r="A364" s="357">
        <v>355</v>
      </c>
      <c r="B364" s="358" t="s">
        <v>768</v>
      </c>
      <c r="C364" s="334" t="s">
        <v>769</v>
      </c>
      <c r="D364" s="359" t="s">
        <v>22</v>
      </c>
      <c r="E364" s="363">
        <v>2.8304200000000002</v>
      </c>
      <c r="F364" s="364">
        <v>43000</v>
      </c>
      <c r="G364" s="365">
        <f t="shared" si="10"/>
        <v>121708</v>
      </c>
      <c r="H364" s="363" t="s">
        <v>1085</v>
      </c>
      <c r="I364" s="364">
        <v>0</v>
      </c>
      <c r="J364" s="365">
        <f t="shared" si="11"/>
        <v>0</v>
      </c>
    </row>
    <row r="365" spans="1:10" x14ac:dyDescent="0.2">
      <c r="A365" s="357">
        <v>356</v>
      </c>
      <c r="B365" s="358" t="s">
        <v>770</v>
      </c>
      <c r="C365" s="334" t="s">
        <v>771</v>
      </c>
      <c r="D365" s="359" t="s">
        <v>22</v>
      </c>
      <c r="E365" s="363">
        <v>0.54264000000000001</v>
      </c>
      <c r="F365" s="364">
        <v>43000</v>
      </c>
      <c r="G365" s="365">
        <f t="shared" si="10"/>
        <v>23334</v>
      </c>
      <c r="H365" s="363" t="s">
        <v>1085</v>
      </c>
      <c r="I365" s="364">
        <v>0</v>
      </c>
      <c r="J365" s="365">
        <f t="shared" si="11"/>
        <v>0</v>
      </c>
    </row>
    <row r="366" spans="1:10" x14ac:dyDescent="0.2">
      <c r="A366" s="357">
        <v>357</v>
      </c>
      <c r="B366" s="358" t="s">
        <v>772</v>
      </c>
      <c r="C366" s="334" t="s">
        <v>773</v>
      </c>
      <c r="D366" s="359" t="s">
        <v>22</v>
      </c>
      <c r="E366" s="363">
        <v>6.1199999999999996E-3</v>
      </c>
      <c r="F366" s="364">
        <v>33000</v>
      </c>
      <c r="G366" s="365">
        <f t="shared" si="10"/>
        <v>202</v>
      </c>
      <c r="H366" s="363" t="s">
        <v>1085</v>
      </c>
      <c r="I366" s="364">
        <v>0</v>
      </c>
      <c r="J366" s="365">
        <f t="shared" si="11"/>
        <v>0</v>
      </c>
    </row>
    <row r="367" spans="1:10" x14ac:dyDescent="0.2">
      <c r="A367" s="357">
        <v>358</v>
      </c>
      <c r="B367" s="358" t="s">
        <v>774</v>
      </c>
      <c r="C367" s="334" t="s">
        <v>775</v>
      </c>
      <c r="D367" s="359" t="s">
        <v>22</v>
      </c>
      <c r="E367" s="363">
        <v>0.38056400000000001</v>
      </c>
      <c r="F367" s="364">
        <v>37000</v>
      </c>
      <c r="G367" s="365">
        <f t="shared" si="10"/>
        <v>14081</v>
      </c>
      <c r="H367" s="363" t="s">
        <v>1085</v>
      </c>
      <c r="I367" s="364">
        <v>0</v>
      </c>
      <c r="J367" s="365">
        <f t="shared" si="11"/>
        <v>0</v>
      </c>
    </row>
    <row r="368" spans="1:10" x14ac:dyDescent="0.2">
      <c r="A368" s="357">
        <v>359</v>
      </c>
      <c r="B368" s="358" t="s">
        <v>776</v>
      </c>
      <c r="C368" s="334" t="s">
        <v>741</v>
      </c>
      <c r="D368" s="359" t="s">
        <v>22</v>
      </c>
      <c r="E368" s="363">
        <v>2.6928000000000001E-2</v>
      </c>
      <c r="F368" s="364">
        <v>33000</v>
      </c>
      <c r="G368" s="365">
        <f t="shared" si="10"/>
        <v>889</v>
      </c>
      <c r="H368" s="363" t="s">
        <v>1085</v>
      </c>
      <c r="I368" s="364">
        <v>0</v>
      </c>
      <c r="J368" s="365">
        <f t="shared" si="11"/>
        <v>0</v>
      </c>
    </row>
    <row r="369" spans="1:10" x14ac:dyDescent="0.2">
      <c r="A369" s="357">
        <v>360</v>
      </c>
      <c r="B369" s="358" t="s">
        <v>777</v>
      </c>
      <c r="C369" s="334" t="s">
        <v>778</v>
      </c>
      <c r="D369" s="359" t="s">
        <v>22</v>
      </c>
      <c r="E369" s="363">
        <v>0.83428999999999998</v>
      </c>
      <c r="F369" s="364">
        <v>33000</v>
      </c>
      <c r="G369" s="365">
        <f t="shared" si="10"/>
        <v>27532</v>
      </c>
      <c r="H369" s="363" t="s">
        <v>1085</v>
      </c>
      <c r="I369" s="364">
        <v>0</v>
      </c>
      <c r="J369" s="365">
        <f t="shared" si="11"/>
        <v>0</v>
      </c>
    </row>
    <row r="370" spans="1:10" x14ac:dyDescent="0.2">
      <c r="A370" s="357">
        <v>361</v>
      </c>
      <c r="B370" s="358" t="s">
        <v>779</v>
      </c>
      <c r="C370" s="334" t="s">
        <v>780</v>
      </c>
      <c r="D370" s="359" t="s">
        <v>22</v>
      </c>
      <c r="E370" s="363">
        <v>5.3039999999999997E-2</v>
      </c>
      <c r="F370" s="364">
        <v>33000</v>
      </c>
      <c r="G370" s="365">
        <f t="shared" si="10"/>
        <v>1750</v>
      </c>
      <c r="H370" s="363" t="s">
        <v>1085</v>
      </c>
      <c r="I370" s="364">
        <v>0</v>
      </c>
      <c r="J370" s="365">
        <f t="shared" si="11"/>
        <v>0</v>
      </c>
    </row>
    <row r="371" spans="1:10" x14ac:dyDescent="0.2">
      <c r="A371" s="357">
        <v>362</v>
      </c>
      <c r="B371" s="358" t="s">
        <v>779</v>
      </c>
      <c r="C371" s="334" t="s">
        <v>746</v>
      </c>
      <c r="D371" s="359" t="s">
        <v>22</v>
      </c>
      <c r="E371" s="363" t="s">
        <v>781</v>
      </c>
      <c r="F371" s="364">
        <v>33000</v>
      </c>
      <c r="G371" s="365">
        <f t="shared" si="10"/>
        <v>34304</v>
      </c>
      <c r="H371" s="363" t="s">
        <v>1085</v>
      </c>
      <c r="I371" s="364">
        <v>0</v>
      </c>
      <c r="J371" s="365">
        <f t="shared" si="11"/>
        <v>0</v>
      </c>
    </row>
    <row r="372" spans="1:10" x14ac:dyDescent="0.2">
      <c r="A372" s="357">
        <v>363</v>
      </c>
      <c r="B372" s="358" t="s">
        <v>782</v>
      </c>
      <c r="C372" s="334" t="s">
        <v>783</v>
      </c>
      <c r="D372" s="359" t="s">
        <v>22</v>
      </c>
      <c r="E372" s="363"/>
      <c r="F372" s="364"/>
      <c r="G372" s="365">
        <f t="shared" si="10"/>
        <v>0</v>
      </c>
      <c r="H372" s="363">
        <v>3.7999999999999999E-2</v>
      </c>
      <c r="I372" s="364">
        <v>33000</v>
      </c>
      <c r="J372" s="365">
        <f t="shared" si="11"/>
        <v>1254</v>
      </c>
    </row>
    <row r="373" spans="1:10" x14ac:dyDescent="0.2">
      <c r="A373" s="357">
        <v>364</v>
      </c>
      <c r="B373" s="358" t="s">
        <v>784</v>
      </c>
      <c r="C373" s="334" t="s">
        <v>785</v>
      </c>
      <c r="D373" s="359" t="s">
        <v>50</v>
      </c>
      <c r="E373" s="363"/>
      <c r="F373" s="364"/>
      <c r="G373" s="365">
        <f t="shared" si="10"/>
        <v>0</v>
      </c>
      <c r="H373" s="363">
        <v>70.899000000000001</v>
      </c>
      <c r="I373" s="364">
        <v>150</v>
      </c>
      <c r="J373" s="365">
        <f t="shared" si="11"/>
        <v>10635</v>
      </c>
    </row>
    <row r="374" spans="1:10" ht="33" x14ac:dyDescent="0.2">
      <c r="A374" s="357">
        <v>365</v>
      </c>
      <c r="B374" s="358" t="s">
        <v>786</v>
      </c>
      <c r="C374" s="334" t="s">
        <v>113</v>
      </c>
      <c r="D374" s="359" t="s">
        <v>23</v>
      </c>
      <c r="E374" s="363"/>
      <c r="F374" s="364"/>
      <c r="G374" s="365">
        <f t="shared" si="10"/>
        <v>0</v>
      </c>
      <c r="H374" s="363">
        <v>2.0000000000000001E-4</v>
      </c>
      <c r="I374" s="364">
        <v>7001.47</v>
      </c>
      <c r="J374" s="365">
        <f t="shared" si="11"/>
        <v>1</v>
      </c>
    </row>
    <row r="375" spans="1:10" x14ac:dyDescent="0.2">
      <c r="A375" s="357">
        <v>366</v>
      </c>
      <c r="B375" s="358" t="s">
        <v>787</v>
      </c>
      <c r="C375" s="334" t="s">
        <v>788</v>
      </c>
      <c r="D375" s="359" t="s">
        <v>23</v>
      </c>
      <c r="E375" s="363"/>
      <c r="F375" s="364"/>
      <c r="G375" s="365">
        <f t="shared" si="10"/>
        <v>0</v>
      </c>
      <c r="H375" s="363">
        <v>1.2E-2</v>
      </c>
      <c r="I375" s="364">
        <v>7304.56</v>
      </c>
      <c r="J375" s="365">
        <f t="shared" si="11"/>
        <v>88</v>
      </c>
    </row>
    <row r="376" spans="1:10" ht="49.5" x14ac:dyDescent="0.2">
      <c r="A376" s="357">
        <v>367</v>
      </c>
      <c r="B376" s="358" t="s">
        <v>789</v>
      </c>
      <c r="C376" s="334" t="s">
        <v>790</v>
      </c>
      <c r="D376" s="359" t="s">
        <v>55</v>
      </c>
      <c r="E376" s="363">
        <v>20</v>
      </c>
      <c r="F376" s="364">
        <v>350</v>
      </c>
      <c r="G376" s="365">
        <f t="shared" si="10"/>
        <v>7000</v>
      </c>
      <c r="H376" s="363" t="s">
        <v>1085</v>
      </c>
      <c r="I376" s="364">
        <v>0</v>
      </c>
      <c r="J376" s="365">
        <f t="shared" si="11"/>
        <v>0</v>
      </c>
    </row>
    <row r="377" spans="1:10" ht="49.5" x14ac:dyDescent="0.2">
      <c r="A377" s="357">
        <v>368</v>
      </c>
      <c r="B377" s="358" t="s">
        <v>791</v>
      </c>
      <c r="C377" s="334" t="s">
        <v>792</v>
      </c>
      <c r="D377" s="359" t="s">
        <v>55</v>
      </c>
      <c r="E377" s="363">
        <v>21.942</v>
      </c>
      <c r="F377" s="364">
        <v>80</v>
      </c>
      <c r="G377" s="365">
        <f t="shared" si="10"/>
        <v>1755</v>
      </c>
      <c r="H377" s="363" t="s">
        <v>1085</v>
      </c>
      <c r="I377" s="364">
        <v>0</v>
      </c>
      <c r="J377" s="365">
        <f t="shared" si="11"/>
        <v>0</v>
      </c>
    </row>
    <row r="378" spans="1:10" ht="49.5" x14ac:dyDescent="0.2">
      <c r="A378" s="357">
        <v>369</v>
      </c>
      <c r="B378" s="358" t="s">
        <v>793</v>
      </c>
      <c r="C378" s="334" t="s">
        <v>794</v>
      </c>
      <c r="D378" s="359" t="s">
        <v>55</v>
      </c>
      <c r="E378" s="363">
        <v>30</v>
      </c>
      <c r="F378" s="364">
        <v>110</v>
      </c>
      <c r="G378" s="365">
        <f t="shared" si="10"/>
        <v>3300</v>
      </c>
      <c r="H378" s="363" t="s">
        <v>1085</v>
      </c>
      <c r="I378" s="364">
        <v>0</v>
      </c>
      <c r="J378" s="365">
        <f t="shared" si="11"/>
        <v>0</v>
      </c>
    </row>
    <row r="379" spans="1:10" x14ac:dyDescent="0.2">
      <c r="A379" s="357">
        <v>370</v>
      </c>
      <c r="B379" s="358" t="s">
        <v>795</v>
      </c>
      <c r="C379" s="334" t="s">
        <v>796</v>
      </c>
      <c r="D379" s="359" t="s">
        <v>55</v>
      </c>
      <c r="E379" s="363"/>
      <c r="F379" s="364"/>
      <c r="G379" s="365">
        <f t="shared" si="10"/>
        <v>0</v>
      </c>
      <c r="H379" s="363">
        <v>219.91200000000001</v>
      </c>
      <c r="I379" s="364">
        <v>350</v>
      </c>
      <c r="J379" s="365">
        <f t="shared" si="11"/>
        <v>76969</v>
      </c>
    </row>
    <row r="380" spans="1:10" x14ac:dyDescent="0.2">
      <c r="A380" s="357">
        <v>371</v>
      </c>
      <c r="B380" s="358" t="s">
        <v>797</v>
      </c>
      <c r="C380" s="334" t="s">
        <v>798</v>
      </c>
      <c r="D380" s="359" t="s">
        <v>55</v>
      </c>
      <c r="E380" s="363"/>
      <c r="F380" s="364"/>
      <c r="G380" s="365">
        <f t="shared" si="10"/>
        <v>0</v>
      </c>
      <c r="H380" s="363">
        <v>1.8496999999999999</v>
      </c>
      <c r="I380" s="364">
        <v>400</v>
      </c>
      <c r="J380" s="365">
        <f t="shared" si="11"/>
        <v>740</v>
      </c>
    </row>
    <row r="381" spans="1:10" x14ac:dyDescent="0.2">
      <c r="A381" s="357">
        <v>372</v>
      </c>
      <c r="B381" s="358" t="s">
        <v>799</v>
      </c>
      <c r="C381" s="334" t="s">
        <v>800</v>
      </c>
      <c r="D381" s="359" t="s">
        <v>55</v>
      </c>
      <c r="E381" s="363">
        <v>313.709</v>
      </c>
      <c r="F381" s="364">
        <v>850</v>
      </c>
      <c r="G381" s="365">
        <f t="shared" si="10"/>
        <v>266653</v>
      </c>
      <c r="H381" s="363" t="s">
        <v>1085</v>
      </c>
      <c r="I381" s="364">
        <v>0</v>
      </c>
      <c r="J381" s="365">
        <f t="shared" si="11"/>
        <v>0</v>
      </c>
    </row>
    <row r="382" spans="1:10" x14ac:dyDescent="0.2">
      <c r="A382" s="357">
        <v>373</v>
      </c>
      <c r="B382" s="358" t="s">
        <v>801</v>
      </c>
      <c r="C382" s="334" t="s">
        <v>802</v>
      </c>
      <c r="D382" s="359" t="s">
        <v>55</v>
      </c>
      <c r="E382" s="363">
        <v>1571.56</v>
      </c>
      <c r="F382" s="364">
        <v>1100</v>
      </c>
      <c r="G382" s="365">
        <f t="shared" si="10"/>
        <v>1728716</v>
      </c>
      <c r="H382" s="363" t="s">
        <v>1085</v>
      </c>
      <c r="I382" s="364">
        <v>0</v>
      </c>
      <c r="J382" s="365">
        <f t="shared" si="11"/>
        <v>0</v>
      </c>
    </row>
    <row r="383" spans="1:10" ht="49.5" x14ac:dyDescent="0.2">
      <c r="A383" s="357">
        <v>374</v>
      </c>
      <c r="B383" s="358" t="s">
        <v>803</v>
      </c>
      <c r="C383" s="334" t="s">
        <v>804</v>
      </c>
      <c r="D383" s="359" t="s">
        <v>55</v>
      </c>
      <c r="E383" s="363">
        <v>32.32</v>
      </c>
      <c r="F383" s="364">
        <v>1450</v>
      </c>
      <c r="G383" s="365">
        <f t="shared" si="10"/>
        <v>46864</v>
      </c>
      <c r="H383" s="363" t="s">
        <v>1085</v>
      </c>
      <c r="I383" s="364">
        <v>0</v>
      </c>
      <c r="J383" s="365">
        <f t="shared" si="11"/>
        <v>0</v>
      </c>
    </row>
    <row r="384" spans="1:10" x14ac:dyDescent="0.2">
      <c r="A384" s="357">
        <v>375</v>
      </c>
      <c r="B384" s="358" t="s">
        <v>805</v>
      </c>
      <c r="C384" s="334" t="s">
        <v>806</v>
      </c>
      <c r="D384" s="359" t="s">
        <v>55</v>
      </c>
      <c r="E384" s="363"/>
      <c r="F384" s="364"/>
      <c r="G384" s="365">
        <f t="shared" si="10"/>
        <v>0</v>
      </c>
      <c r="H384" s="363">
        <v>1.2</v>
      </c>
      <c r="I384" s="364">
        <v>1548.91</v>
      </c>
      <c r="J384" s="365">
        <f t="shared" si="11"/>
        <v>1859</v>
      </c>
    </row>
    <row r="385" spans="1:10" x14ac:dyDescent="0.2">
      <c r="A385" s="357">
        <v>376</v>
      </c>
      <c r="B385" s="358" t="s">
        <v>807</v>
      </c>
      <c r="C385" s="334" t="s">
        <v>808</v>
      </c>
      <c r="D385" s="359" t="s">
        <v>55</v>
      </c>
      <c r="E385" s="363"/>
      <c r="F385" s="364"/>
      <c r="G385" s="365">
        <f t="shared" si="10"/>
        <v>0</v>
      </c>
      <c r="H385" s="363">
        <v>1.276</v>
      </c>
      <c r="I385" s="364">
        <v>9300</v>
      </c>
      <c r="J385" s="365">
        <f t="shared" si="11"/>
        <v>11867</v>
      </c>
    </row>
    <row r="386" spans="1:10" x14ac:dyDescent="0.2">
      <c r="A386" s="357">
        <v>377</v>
      </c>
      <c r="B386" s="358" t="s">
        <v>809</v>
      </c>
      <c r="C386" s="334" t="s">
        <v>810</v>
      </c>
      <c r="D386" s="359" t="s">
        <v>55</v>
      </c>
      <c r="E386" s="363"/>
      <c r="F386" s="364"/>
      <c r="G386" s="365">
        <f t="shared" si="10"/>
        <v>0</v>
      </c>
      <c r="H386" s="363">
        <v>4.2560000000000002</v>
      </c>
      <c r="I386" s="364">
        <v>13555.13</v>
      </c>
      <c r="J386" s="365">
        <f t="shared" si="11"/>
        <v>57691</v>
      </c>
    </row>
    <row r="387" spans="1:10" x14ac:dyDescent="0.2">
      <c r="A387" s="357">
        <v>378</v>
      </c>
      <c r="B387" s="358" t="s">
        <v>811</v>
      </c>
      <c r="C387" s="334" t="s">
        <v>812</v>
      </c>
      <c r="D387" s="359" t="s">
        <v>55</v>
      </c>
      <c r="E387" s="363">
        <v>7.266</v>
      </c>
      <c r="F387" s="364">
        <v>200</v>
      </c>
      <c r="G387" s="365">
        <f t="shared" si="10"/>
        <v>1453</v>
      </c>
      <c r="H387" s="363" t="s">
        <v>1085</v>
      </c>
      <c r="I387" s="364">
        <v>0</v>
      </c>
      <c r="J387" s="365">
        <f t="shared" si="11"/>
        <v>0</v>
      </c>
    </row>
    <row r="388" spans="1:10" x14ac:dyDescent="0.2">
      <c r="A388" s="357">
        <v>379</v>
      </c>
      <c r="B388" s="358" t="s">
        <v>813</v>
      </c>
      <c r="C388" s="334" t="s">
        <v>814</v>
      </c>
      <c r="D388" s="359" t="s">
        <v>55</v>
      </c>
      <c r="E388" s="363"/>
      <c r="F388" s="364"/>
      <c r="G388" s="365">
        <f t="shared" si="10"/>
        <v>0</v>
      </c>
      <c r="H388" s="363">
        <v>2.06</v>
      </c>
      <c r="I388" s="364">
        <v>450</v>
      </c>
      <c r="J388" s="365">
        <f t="shared" si="11"/>
        <v>927</v>
      </c>
    </row>
    <row r="389" spans="1:10" x14ac:dyDescent="0.2">
      <c r="A389" s="357">
        <v>380</v>
      </c>
      <c r="B389" s="358" t="s">
        <v>815</v>
      </c>
      <c r="C389" s="334" t="s">
        <v>816</v>
      </c>
      <c r="D389" s="359" t="s">
        <v>55</v>
      </c>
      <c r="E389" s="363"/>
      <c r="F389" s="364"/>
      <c r="G389" s="365">
        <f t="shared" si="10"/>
        <v>0</v>
      </c>
      <c r="H389" s="363">
        <v>90.29</v>
      </c>
      <c r="I389" s="364">
        <v>1210</v>
      </c>
      <c r="J389" s="365">
        <f t="shared" si="11"/>
        <v>109251</v>
      </c>
    </row>
    <row r="390" spans="1:10" x14ac:dyDescent="0.2">
      <c r="A390" s="357">
        <v>381</v>
      </c>
      <c r="B390" s="358" t="s">
        <v>817</v>
      </c>
      <c r="C390" s="334" t="s">
        <v>818</v>
      </c>
      <c r="D390" s="359" t="s">
        <v>55</v>
      </c>
      <c r="E390" s="363"/>
      <c r="F390" s="364"/>
      <c r="G390" s="365">
        <f t="shared" ref="G390:G449" si="12">E390*F390</f>
        <v>0</v>
      </c>
      <c r="H390" s="363">
        <v>36.33</v>
      </c>
      <c r="I390" s="364">
        <v>1010</v>
      </c>
      <c r="J390" s="365">
        <f t="shared" ref="J390:J449" si="13">H390*I390</f>
        <v>36693</v>
      </c>
    </row>
    <row r="391" spans="1:10" x14ac:dyDescent="0.2">
      <c r="A391" s="357">
        <v>382</v>
      </c>
      <c r="B391" s="358" t="s">
        <v>819</v>
      </c>
      <c r="C391" s="334" t="s">
        <v>820</v>
      </c>
      <c r="D391" s="359" t="s">
        <v>55</v>
      </c>
      <c r="E391" s="363"/>
      <c r="F391" s="364"/>
      <c r="G391" s="365">
        <f t="shared" si="12"/>
        <v>0</v>
      </c>
      <c r="H391" s="363">
        <v>5.19</v>
      </c>
      <c r="I391" s="364">
        <v>1050</v>
      </c>
      <c r="J391" s="365">
        <f t="shared" si="13"/>
        <v>5450</v>
      </c>
    </row>
    <row r="392" spans="1:10" x14ac:dyDescent="0.2">
      <c r="A392" s="357">
        <v>383</v>
      </c>
      <c r="B392" s="358" t="s">
        <v>821</v>
      </c>
      <c r="C392" s="334" t="s">
        <v>822</v>
      </c>
      <c r="D392" s="359" t="s">
        <v>55</v>
      </c>
      <c r="E392" s="363"/>
      <c r="F392" s="364"/>
      <c r="G392" s="365">
        <f t="shared" si="12"/>
        <v>0</v>
      </c>
      <c r="H392" s="363">
        <v>350.34750000000003</v>
      </c>
      <c r="I392" s="364">
        <v>645.75</v>
      </c>
      <c r="J392" s="365">
        <f t="shared" si="13"/>
        <v>226237</v>
      </c>
    </row>
    <row r="393" spans="1:10" ht="33" x14ac:dyDescent="0.2">
      <c r="A393" s="357">
        <v>384</v>
      </c>
      <c r="B393" s="358" t="s">
        <v>823</v>
      </c>
      <c r="C393" s="334" t="s">
        <v>824</v>
      </c>
      <c r="D393" s="359" t="s">
        <v>397</v>
      </c>
      <c r="E393" s="363"/>
      <c r="F393" s="364"/>
      <c r="G393" s="365">
        <f t="shared" si="12"/>
        <v>0</v>
      </c>
      <c r="H393" s="368">
        <v>0.02</v>
      </c>
      <c r="I393" s="364">
        <v>21662.02</v>
      </c>
      <c r="J393" s="365">
        <f t="shared" si="13"/>
        <v>433</v>
      </c>
    </row>
    <row r="394" spans="1:10" x14ac:dyDescent="0.2">
      <c r="A394" s="357">
        <v>385</v>
      </c>
      <c r="B394" s="358" t="s">
        <v>825</v>
      </c>
      <c r="C394" s="334" t="s">
        <v>826</v>
      </c>
      <c r="D394" s="359" t="s">
        <v>22</v>
      </c>
      <c r="E394" s="363">
        <v>3.9940000000000002</v>
      </c>
      <c r="F394" s="364">
        <v>50075</v>
      </c>
      <c r="G394" s="365">
        <f t="shared" si="12"/>
        <v>200000</v>
      </c>
      <c r="H394" s="363" t="s">
        <v>1085</v>
      </c>
      <c r="I394" s="364">
        <v>0</v>
      </c>
      <c r="J394" s="365">
        <f t="shared" si="13"/>
        <v>0</v>
      </c>
    </row>
    <row r="395" spans="1:10" x14ac:dyDescent="0.2">
      <c r="A395" s="357">
        <v>386</v>
      </c>
      <c r="B395" s="358" t="s">
        <v>827</v>
      </c>
      <c r="C395" s="334" t="s">
        <v>828</v>
      </c>
      <c r="D395" s="359" t="s">
        <v>22</v>
      </c>
      <c r="E395" s="363"/>
      <c r="F395" s="364"/>
      <c r="G395" s="365">
        <f t="shared" si="12"/>
        <v>0</v>
      </c>
      <c r="H395" s="363">
        <v>9.6000000000000002E-2</v>
      </c>
      <c r="I395" s="364">
        <v>139347.51</v>
      </c>
      <c r="J395" s="365">
        <f t="shared" si="13"/>
        <v>13377</v>
      </c>
    </row>
    <row r="396" spans="1:10" x14ac:dyDescent="0.2">
      <c r="A396" s="357">
        <v>387</v>
      </c>
      <c r="B396" s="358" t="s">
        <v>829</v>
      </c>
      <c r="C396" s="334" t="s">
        <v>830</v>
      </c>
      <c r="D396" s="359" t="s">
        <v>23</v>
      </c>
      <c r="E396" s="363"/>
      <c r="F396" s="364"/>
      <c r="G396" s="365">
        <f t="shared" si="12"/>
        <v>0</v>
      </c>
      <c r="H396" s="363">
        <v>1.53</v>
      </c>
      <c r="I396" s="379">
        <v>4627.12</v>
      </c>
      <c r="J396" s="365">
        <f t="shared" si="13"/>
        <v>7079</v>
      </c>
    </row>
    <row r="397" spans="1:10" x14ac:dyDescent="0.2">
      <c r="A397" s="357">
        <v>388</v>
      </c>
      <c r="B397" s="358" t="s">
        <v>831</v>
      </c>
      <c r="C397" s="334" t="s">
        <v>832</v>
      </c>
      <c r="D397" s="359" t="s">
        <v>23</v>
      </c>
      <c r="E397" s="363"/>
      <c r="F397" s="364"/>
      <c r="G397" s="365">
        <f t="shared" si="12"/>
        <v>0</v>
      </c>
      <c r="H397" s="363">
        <v>1.02</v>
      </c>
      <c r="I397" s="379">
        <v>4743.57</v>
      </c>
      <c r="J397" s="365">
        <f t="shared" si="13"/>
        <v>4838</v>
      </c>
    </row>
    <row r="398" spans="1:10" x14ac:dyDescent="0.2">
      <c r="A398" s="357">
        <v>389</v>
      </c>
      <c r="B398" s="358" t="s">
        <v>833</v>
      </c>
      <c r="C398" s="334" t="s">
        <v>834</v>
      </c>
      <c r="D398" s="359" t="s">
        <v>23</v>
      </c>
      <c r="E398" s="363">
        <v>23.76</v>
      </c>
      <c r="F398" s="364">
        <v>15488</v>
      </c>
      <c r="G398" s="365">
        <f t="shared" si="12"/>
        <v>367995</v>
      </c>
      <c r="H398" s="363" t="s">
        <v>1085</v>
      </c>
      <c r="I398" s="364">
        <v>0</v>
      </c>
      <c r="J398" s="365">
        <f t="shared" si="13"/>
        <v>0</v>
      </c>
    </row>
    <row r="399" spans="1:10" ht="33" x14ac:dyDescent="0.2">
      <c r="A399" s="357">
        <v>390</v>
      </c>
      <c r="B399" s="358" t="s">
        <v>835</v>
      </c>
      <c r="C399" s="334" t="s">
        <v>836</v>
      </c>
      <c r="D399" s="359" t="s">
        <v>635</v>
      </c>
      <c r="E399" s="363"/>
      <c r="F399" s="364"/>
      <c r="G399" s="365">
        <f t="shared" si="12"/>
        <v>0</v>
      </c>
      <c r="H399" s="363">
        <v>1E-3</v>
      </c>
      <c r="I399" s="364">
        <v>54370</v>
      </c>
      <c r="J399" s="365">
        <f t="shared" si="13"/>
        <v>54</v>
      </c>
    </row>
    <row r="400" spans="1:10" ht="49.5" x14ac:dyDescent="0.2">
      <c r="A400" s="357">
        <v>391</v>
      </c>
      <c r="B400" s="358" t="s">
        <v>837</v>
      </c>
      <c r="C400" s="334" t="s">
        <v>838</v>
      </c>
      <c r="D400" s="359" t="s">
        <v>635</v>
      </c>
      <c r="E400" s="363"/>
      <c r="F400" s="364"/>
      <c r="G400" s="365">
        <f t="shared" si="12"/>
        <v>0</v>
      </c>
      <c r="H400" s="363">
        <v>0.04</v>
      </c>
      <c r="I400" s="364">
        <v>203320</v>
      </c>
      <c r="J400" s="365">
        <f t="shared" si="13"/>
        <v>8133</v>
      </c>
    </row>
    <row r="401" spans="1:10" ht="49.5" x14ac:dyDescent="0.2">
      <c r="A401" s="357">
        <v>392</v>
      </c>
      <c r="B401" s="358" t="s">
        <v>839</v>
      </c>
      <c r="C401" s="334" t="s">
        <v>840</v>
      </c>
      <c r="D401" s="359" t="s">
        <v>635</v>
      </c>
      <c r="E401" s="363">
        <v>0.625</v>
      </c>
      <c r="F401" s="364">
        <v>20523</v>
      </c>
      <c r="G401" s="365">
        <f t="shared" si="12"/>
        <v>12827</v>
      </c>
      <c r="H401" s="363" t="s">
        <v>1085</v>
      </c>
      <c r="I401" s="364">
        <v>0</v>
      </c>
      <c r="J401" s="365">
        <f t="shared" si="13"/>
        <v>0</v>
      </c>
    </row>
    <row r="402" spans="1:10" ht="49.5" x14ac:dyDescent="0.2">
      <c r="A402" s="357">
        <v>393</v>
      </c>
      <c r="B402" s="358" t="s">
        <v>841</v>
      </c>
      <c r="C402" s="334" t="s">
        <v>842</v>
      </c>
      <c r="D402" s="359" t="s">
        <v>635</v>
      </c>
      <c r="E402" s="363">
        <v>0.75</v>
      </c>
      <c r="F402" s="364">
        <v>22610.27</v>
      </c>
      <c r="G402" s="365">
        <f t="shared" si="12"/>
        <v>16958</v>
      </c>
      <c r="H402" s="363" t="s">
        <v>1085</v>
      </c>
      <c r="I402" s="364">
        <v>0</v>
      </c>
      <c r="J402" s="365">
        <f t="shared" si="13"/>
        <v>0</v>
      </c>
    </row>
    <row r="403" spans="1:10" ht="49.5" x14ac:dyDescent="0.2">
      <c r="A403" s="357">
        <v>394</v>
      </c>
      <c r="B403" s="358" t="s">
        <v>843</v>
      </c>
      <c r="C403" s="334" t="s">
        <v>844</v>
      </c>
      <c r="D403" s="359" t="s">
        <v>635</v>
      </c>
      <c r="E403" s="363">
        <v>0.25</v>
      </c>
      <c r="F403" s="364">
        <v>58814.1</v>
      </c>
      <c r="G403" s="365">
        <f t="shared" si="12"/>
        <v>14704</v>
      </c>
      <c r="H403" s="363" t="s">
        <v>1085</v>
      </c>
      <c r="I403" s="364">
        <v>0</v>
      </c>
      <c r="J403" s="365">
        <f t="shared" si="13"/>
        <v>0</v>
      </c>
    </row>
    <row r="404" spans="1:10" ht="33" x14ac:dyDescent="0.2">
      <c r="A404" s="357">
        <v>395</v>
      </c>
      <c r="B404" s="358" t="s">
        <v>845</v>
      </c>
      <c r="C404" s="334" t="s">
        <v>846</v>
      </c>
      <c r="D404" s="359" t="s">
        <v>635</v>
      </c>
      <c r="E404" s="363">
        <v>0.75</v>
      </c>
      <c r="F404" s="364">
        <v>31000</v>
      </c>
      <c r="G404" s="365">
        <f t="shared" si="12"/>
        <v>23250</v>
      </c>
      <c r="H404" s="363" t="s">
        <v>1085</v>
      </c>
      <c r="I404" s="364">
        <v>0</v>
      </c>
      <c r="J404" s="365">
        <f t="shared" si="13"/>
        <v>0</v>
      </c>
    </row>
    <row r="405" spans="1:10" ht="33" x14ac:dyDescent="0.2">
      <c r="A405" s="357">
        <v>396</v>
      </c>
      <c r="B405" s="358" t="s">
        <v>847</v>
      </c>
      <c r="C405" s="334" t="s">
        <v>848</v>
      </c>
      <c r="D405" s="359" t="s">
        <v>635</v>
      </c>
      <c r="E405" s="363">
        <v>0.125</v>
      </c>
      <c r="F405" s="364">
        <v>34128</v>
      </c>
      <c r="G405" s="365">
        <f t="shared" si="12"/>
        <v>4266</v>
      </c>
      <c r="H405" s="363" t="s">
        <v>1085</v>
      </c>
      <c r="I405" s="364">
        <v>0</v>
      </c>
      <c r="J405" s="365">
        <f t="shared" si="13"/>
        <v>0</v>
      </c>
    </row>
    <row r="406" spans="1:10" ht="33" x14ac:dyDescent="0.2">
      <c r="A406" s="357">
        <v>397</v>
      </c>
      <c r="B406" s="358" t="s">
        <v>849</v>
      </c>
      <c r="C406" s="334" t="s">
        <v>850</v>
      </c>
      <c r="D406" s="359" t="s">
        <v>635</v>
      </c>
      <c r="E406" s="363">
        <v>0.75</v>
      </c>
      <c r="F406" s="364">
        <v>46000</v>
      </c>
      <c r="G406" s="365">
        <f t="shared" si="12"/>
        <v>34500</v>
      </c>
      <c r="H406" s="363" t="s">
        <v>1085</v>
      </c>
      <c r="I406" s="364">
        <v>0</v>
      </c>
      <c r="J406" s="365">
        <f t="shared" si="13"/>
        <v>0</v>
      </c>
    </row>
    <row r="407" spans="1:10" ht="49.5" x14ac:dyDescent="0.2">
      <c r="A407" s="357">
        <v>398</v>
      </c>
      <c r="B407" s="358" t="s">
        <v>851</v>
      </c>
      <c r="C407" s="334" t="s">
        <v>852</v>
      </c>
      <c r="D407" s="359" t="s">
        <v>635</v>
      </c>
      <c r="E407" s="363">
        <v>0.19</v>
      </c>
      <c r="F407" s="364">
        <v>86666</v>
      </c>
      <c r="G407" s="365">
        <f t="shared" si="12"/>
        <v>16467</v>
      </c>
      <c r="H407" s="363" t="s">
        <v>1085</v>
      </c>
      <c r="I407" s="364">
        <v>0</v>
      </c>
      <c r="J407" s="365">
        <f t="shared" si="13"/>
        <v>0</v>
      </c>
    </row>
    <row r="408" spans="1:10" ht="49.5" x14ac:dyDescent="0.2">
      <c r="A408" s="357">
        <v>399</v>
      </c>
      <c r="B408" s="358" t="s">
        <v>853</v>
      </c>
      <c r="C408" s="334" t="s">
        <v>854</v>
      </c>
      <c r="D408" s="359" t="s">
        <v>635</v>
      </c>
      <c r="E408" s="363">
        <v>0.38</v>
      </c>
      <c r="F408" s="364">
        <v>128000</v>
      </c>
      <c r="G408" s="365">
        <f t="shared" si="12"/>
        <v>48640</v>
      </c>
      <c r="H408" s="363" t="s">
        <v>1085</v>
      </c>
      <c r="I408" s="364">
        <v>0</v>
      </c>
      <c r="J408" s="365">
        <f t="shared" si="13"/>
        <v>0</v>
      </c>
    </row>
    <row r="409" spans="1:10" ht="49.5" x14ac:dyDescent="0.2">
      <c r="A409" s="357">
        <v>400</v>
      </c>
      <c r="B409" s="358" t="s">
        <v>855</v>
      </c>
      <c r="C409" s="334" t="s">
        <v>856</v>
      </c>
      <c r="D409" s="359" t="s">
        <v>635</v>
      </c>
      <c r="E409" s="363">
        <v>2.5000000000000001E-2</v>
      </c>
      <c r="F409" s="364">
        <v>240000</v>
      </c>
      <c r="G409" s="365">
        <f t="shared" si="12"/>
        <v>6000</v>
      </c>
      <c r="H409" s="363" t="s">
        <v>1085</v>
      </c>
      <c r="I409" s="364">
        <v>0</v>
      </c>
      <c r="J409" s="365">
        <f t="shared" si="13"/>
        <v>0</v>
      </c>
    </row>
    <row r="410" spans="1:10" ht="33" x14ac:dyDescent="0.2">
      <c r="A410" s="357">
        <v>401</v>
      </c>
      <c r="B410" s="358" t="s">
        <v>857</v>
      </c>
      <c r="C410" s="334" t="s">
        <v>858</v>
      </c>
      <c r="D410" s="359" t="s">
        <v>22</v>
      </c>
      <c r="E410" s="363"/>
      <c r="F410" s="364"/>
      <c r="G410" s="365">
        <f t="shared" si="12"/>
        <v>0</v>
      </c>
      <c r="H410" s="363">
        <v>3.2099999999999997E-2</v>
      </c>
      <c r="I410" s="364">
        <v>110264</v>
      </c>
      <c r="J410" s="365">
        <f t="shared" si="13"/>
        <v>3539</v>
      </c>
    </row>
    <row r="411" spans="1:10" ht="33" x14ac:dyDescent="0.2">
      <c r="A411" s="357">
        <v>402</v>
      </c>
      <c r="B411" s="358" t="s">
        <v>859</v>
      </c>
      <c r="C411" s="334" t="s">
        <v>860</v>
      </c>
      <c r="D411" s="359" t="s">
        <v>22</v>
      </c>
      <c r="E411" s="363"/>
      <c r="F411" s="364"/>
      <c r="G411" s="365">
        <f t="shared" si="12"/>
        <v>0</v>
      </c>
      <c r="H411" s="363">
        <v>4.1079999999999998E-2</v>
      </c>
      <c r="I411" s="364">
        <v>728862</v>
      </c>
      <c r="J411" s="365">
        <f t="shared" si="13"/>
        <v>29942</v>
      </c>
    </row>
    <row r="412" spans="1:10" ht="33" x14ac:dyDescent="0.2">
      <c r="A412" s="357">
        <v>403</v>
      </c>
      <c r="B412" s="358" t="s">
        <v>861</v>
      </c>
      <c r="C412" s="334" t="s">
        <v>862</v>
      </c>
      <c r="D412" s="359" t="s">
        <v>635</v>
      </c>
      <c r="E412" s="363"/>
      <c r="F412" s="364"/>
      <c r="G412" s="365">
        <f t="shared" si="12"/>
        <v>0</v>
      </c>
      <c r="H412" s="363">
        <v>0.03</v>
      </c>
      <c r="I412" s="364">
        <v>3600</v>
      </c>
      <c r="J412" s="365">
        <f t="shared" si="13"/>
        <v>108</v>
      </c>
    </row>
    <row r="413" spans="1:10" ht="33" x14ac:dyDescent="0.2">
      <c r="A413" s="357">
        <v>404</v>
      </c>
      <c r="B413" s="358" t="s">
        <v>863</v>
      </c>
      <c r="C413" s="334" t="s">
        <v>864</v>
      </c>
      <c r="D413" s="359" t="s">
        <v>635</v>
      </c>
      <c r="E413" s="363"/>
      <c r="F413" s="364"/>
      <c r="G413" s="365">
        <f t="shared" si="12"/>
        <v>0</v>
      </c>
      <c r="H413" s="363">
        <v>0.01</v>
      </c>
      <c r="I413" s="364">
        <v>19656</v>
      </c>
      <c r="J413" s="365">
        <f t="shared" si="13"/>
        <v>197</v>
      </c>
    </row>
    <row r="414" spans="1:10" ht="33" x14ac:dyDescent="0.2">
      <c r="A414" s="357">
        <v>405</v>
      </c>
      <c r="B414" s="358" t="s">
        <v>865</v>
      </c>
      <c r="C414" s="334" t="s">
        <v>866</v>
      </c>
      <c r="D414" s="359" t="s">
        <v>635</v>
      </c>
      <c r="E414" s="363"/>
      <c r="F414" s="364"/>
      <c r="G414" s="365">
        <f t="shared" si="12"/>
        <v>0</v>
      </c>
      <c r="H414" s="363">
        <v>0.2</v>
      </c>
      <c r="I414" s="364">
        <v>6680.3</v>
      </c>
      <c r="J414" s="365">
        <f t="shared" si="13"/>
        <v>1336</v>
      </c>
    </row>
    <row r="415" spans="1:10" x14ac:dyDescent="0.2">
      <c r="A415" s="357">
        <v>406</v>
      </c>
      <c r="B415" s="358" t="s">
        <v>867</v>
      </c>
      <c r="C415" s="334" t="s">
        <v>868</v>
      </c>
      <c r="D415" s="359" t="s">
        <v>56</v>
      </c>
      <c r="E415" s="363"/>
      <c r="F415" s="364"/>
      <c r="G415" s="365">
        <f t="shared" si="12"/>
        <v>0</v>
      </c>
      <c r="H415" s="363">
        <v>1</v>
      </c>
      <c r="I415" s="364">
        <v>625</v>
      </c>
      <c r="J415" s="365">
        <f t="shared" si="13"/>
        <v>625</v>
      </c>
    </row>
    <row r="416" spans="1:10" x14ac:dyDescent="0.2">
      <c r="A416" s="357">
        <v>407</v>
      </c>
      <c r="B416" s="358" t="s">
        <v>869</v>
      </c>
      <c r="C416" s="334" t="s">
        <v>870</v>
      </c>
      <c r="D416" s="359" t="s">
        <v>56</v>
      </c>
      <c r="E416" s="363"/>
      <c r="F416" s="364"/>
      <c r="G416" s="365">
        <f t="shared" si="12"/>
        <v>0</v>
      </c>
      <c r="H416" s="363">
        <v>16</v>
      </c>
      <c r="I416" s="364">
        <v>764</v>
      </c>
      <c r="J416" s="365">
        <f t="shared" si="13"/>
        <v>12224</v>
      </c>
    </row>
    <row r="417" spans="1:10" x14ac:dyDescent="0.2">
      <c r="A417" s="357">
        <v>408</v>
      </c>
      <c r="B417" s="358" t="s">
        <v>869</v>
      </c>
      <c r="C417" s="334" t="s">
        <v>871</v>
      </c>
      <c r="D417" s="359" t="s">
        <v>56</v>
      </c>
      <c r="E417" s="363"/>
      <c r="F417" s="364"/>
      <c r="G417" s="365">
        <f t="shared" si="12"/>
        <v>0</v>
      </c>
      <c r="H417" s="363">
        <v>2</v>
      </c>
      <c r="I417" s="364">
        <v>764</v>
      </c>
      <c r="J417" s="365">
        <f t="shared" si="13"/>
        <v>1528</v>
      </c>
    </row>
    <row r="418" spans="1:10" x14ac:dyDescent="0.2">
      <c r="A418" s="357">
        <v>409</v>
      </c>
      <c r="B418" s="358" t="s">
        <v>872</v>
      </c>
      <c r="C418" s="334" t="s">
        <v>873</v>
      </c>
      <c r="D418" s="359" t="s">
        <v>56</v>
      </c>
      <c r="E418" s="363"/>
      <c r="F418" s="364"/>
      <c r="G418" s="365">
        <f t="shared" si="12"/>
        <v>0</v>
      </c>
      <c r="H418" s="363">
        <v>1</v>
      </c>
      <c r="I418" s="364">
        <v>1049</v>
      </c>
      <c r="J418" s="365">
        <f t="shared" si="13"/>
        <v>1049</v>
      </c>
    </row>
    <row r="419" spans="1:10" x14ac:dyDescent="0.2">
      <c r="A419" s="357">
        <v>410</v>
      </c>
      <c r="B419" s="358" t="s">
        <v>874</v>
      </c>
      <c r="C419" s="334" t="s">
        <v>875</v>
      </c>
      <c r="D419" s="359" t="s">
        <v>56</v>
      </c>
      <c r="E419" s="363">
        <v>62</v>
      </c>
      <c r="F419" s="364">
        <v>800</v>
      </c>
      <c r="G419" s="365">
        <f t="shared" si="12"/>
        <v>49600</v>
      </c>
      <c r="H419" s="363" t="s">
        <v>1085</v>
      </c>
      <c r="I419" s="364">
        <v>0</v>
      </c>
      <c r="J419" s="365">
        <f t="shared" si="13"/>
        <v>0</v>
      </c>
    </row>
    <row r="420" spans="1:10" x14ac:dyDescent="0.2">
      <c r="A420" s="357">
        <v>411</v>
      </c>
      <c r="B420" s="358" t="s">
        <v>874</v>
      </c>
      <c r="C420" s="334" t="s">
        <v>876</v>
      </c>
      <c r="D420" s="359" t="s">
        <v>56</v>
      </c>
      <c r="E420" s="363">
        <v>1</v>
      </c>
      <c r="F420" s="364">
        <v>450</v>
      </c>
      <c r="G420" s="365">
        <f t="shared" si="12"/>
        <v>450</v>
      </c>
      <c r="H420" s="363" t="s">
        <v>1085</v>
      </c>
      <c r="I420" s="364">
        <v>0</v>
      </c>
      <c r="J420" s="365">
        <f t="shared" si="13"/>
        <v>0</v>
      </c>
    </row>
    <row r="421" spans="1:10" x14ac:dyDescent="0.2">
      <c r="A421" s="357">
        <v>412</v>
      </c>
      <c r="B421" s="358" t="s">
        <v>874</v>
      </c>
      <c r="C421" s="334" t="s">
        <v>877</v>
      </c>
      <c r="D421" s="359" t="s">
        <v>56</v>
      </c>
      <c r="E421" s="363">
        <v>15</v>
      </c>
      <c r="F421" s="364">
        <v>400</v>
      </c>
      <c r="G421" s="365">
        <f t="shared" si="12"/>
        <v>6000</v>
      </c>
      <c r="H421" s="363" t="s">
        <v>1085</v>
      </c>
      <c r="I421" s="364">
        <v>0</v>
      </c>
      <c r="J421" s="365">
        <f t="shared" si="13"/>
        <v>0</v>
      </c>
    </row>
    <row r="422" spans="1:10" x14ac:dyDescent="0.2">
      <c r="A422" s="357">
        <v>413</v>
      </c>
      <c r="B422" s="358" t="s">
        <v>878</v>
      </c>
      <c r="C422" s="334" t="s">
        <v>875</v>
      </c>
      <c r="D422" s="359" t="s">
        <v>56</v>
      </c>
      <c r="E422" s="363">
        <v>8</v>
      </c>
      <c r="F422" s="364">
        <v>800</v>
      </c>
      <c r="G422" s="365">
        <f t="shared" si="12"/>
        <v>6400</v>
      </c>
      <c r="H422" s="363" t="s">
        <v>1085</v>
      </c>
      <c r="I422" s="364">
        <v>0</v>
      </c>
      <c r="J422" s="365">
        <f t="shared" si="13"/>
        <v>0</v>
      </c>
    </row>
    <row r="423" spans="1:10" x14ac:dyDescent="0.2">
      <c r="A423" s="357">
        <v>414</v>
      </c>
      <c r="B423" s="358" t="s">
        <v>879</v>
      </c>
      <c r="C423" s="334" t="s">
        <v>880</v>
      </c>
      <c r="D423" s="359" t="s">
        <v>56</v>
      </c>
      <c r="E423" s="363">
        <v>3</v>
      </c>
      <c r="F423" s="364">
        <v>650</v>
      </c>
      <c r="G423" s="365">
        <f t="shared" si="12"/>
        <v>1950</v>
      </c>
      <c r="H423" s="363" t="s">
        <v>1085</v>
      </c>
      <c r="I423" s="364">
        <v>0</v>
      </c>
      <c r="J423" s="365">
        <f t="shared" si="13"/>
        <v>0</v>
      </c>
    </row>
    <row r="424" spans="1:10" x14ac:dyDescent="0.2">
      <c r="A424" s="357">
        <v>415</v>
      </c>
      <c r="B424" s="358" t="s">
        <v>881</v>
      </c>
      <c r="C424" s="334" t="s">
        <v>882</v>
      </c>
      <c r="D424" s="359" t="s">
        <v>56</v>
      </c>
      <c r="E424" s="363">
        <v>4</v>
      </c>
      <c r="F424" s="364">
        <v>1300</v>
      </c>
      <c r="G424" s="365">
        <f t="shared" si="12"/>
        <v>5200</v>
      </c>
      <c r="H424" s="363" t="s">
        <v>1085</v>
      </c>
      <c r="I424" s="364">
        <v>0</v>
      </c>
      <c r="J424" s="365">
        <f t="shared" si="13"/>
        <v>0</v>
      </c>
    </row>
    <row r="425" spans="1:10" x14ac:dyDescent="0.2">
      <c r="A425" s="357">
        <v>416</v>
      </c>
      <c r="B425" s="358" t="s">
        <v>883</v>
      </c>
      <c r="C425" s="334" t="s">
        <v>884</v>
      </c>
      <c r="D425" s="359" t="s">
        <v>56</v>
      </c>
      <c r="E425" s="363">
        <v>6</v>
      </c>
      <c r="F425" s="364">
        <v>1800</v>
      </c>
      <c r="G425" s="365">
        <f t="shared" si="12"/>
        <v>10800</v>
      </c>
      <c r="H425" s="363" t="s">
        <v>1085</v>
      </c>
      <c r="I425" s="364">
        <v>0</v>
      </c>
      <c r="J425" s="365">
        <f t="shared" si="13"/>
        <v>0</v>
      </c>
    </row>
    <row r="426" spans="1:10" x14ac:dyDescent="0.2">
      <c r="A426" s="357">
        <v>417</v>
      </c>
      <c r="B426" s="358" t="s">
        <v>885</v>
      </c>
      <c r="C426" s="334" t="s">
        <v>886</v>
      </c>
      <c r="D426" s="359" t="s">
        <v>56</v>
      </c>
      <c r="E426" s="363">
        <v>2</v>
      </c>
      <c r="F426" s="364">
        <v>2500</v>
      </c>
      <c r="G426" s="365">
        <f t="shared" si="12"/>
        <v>5000</v>
      </c>
      <c r="H426" s="363" t="s">
        <v>1085</v>
      </c>
      <c r="I426" s="364">
        <v>0</v>
      </c>
      <c r="J426" s="365">
        <f t="shared" si="13"/>
        <v>0</v>
      </c>
    </row>
    <row r="427" spans="1:10" x14ac:dyDescent="0.2">
      <c r="A427" s="357">
        <v>418</v>
      </c>
      <c r="B427" s="358" t="s">
        <v>887</v>
      </c>
      <c r="C427" s="334" t="s">
        <v>888</v>
      </c>
      <c r="D427" s="359" t="s">
        <v>56</v>
      </c>
      <c r="E427" s="363">
        <v>1</v>
      </c>
      <c r="F427" s="364">
        <v>4500</v>
      </c>
      <c r="G427" s="365">
        <f t="shared" si="12"/>
        <v>4500</v>
      </c>
      <c r="H427" s="363" t="s">
        <v>1085</v>
      </c>
      <c r="I427" s="364">
        <v>0</v>
      </c>
      <c r="J427" s="365">
        <f t="shared" si="13"/>
        <v>0</v>
      </c>
    </row>
    <row r="428" spans="1:10" x14ac:dyDescent="0.2">
      <c r="A428" s="357">
        <v>419</v>
      </c>
      <c r="B428" s="358" t="s">
        <v>180</v>
      </c>
      <c r="C428" s="334" t="s">
        <v>889</v>
      </c>
      <c r="D428" s="359" t="s">
        <v>56</v>
      </c>
      <c r="E428" s="363"/>
      <c r="F428" s="364"/>
      <c r="G428" s="365">
        <f t="shared" si="12"/>
        <v>0</v>
      </c>
      <c r="H428" s="363">
        <v>1</v>
      </c>
      <c r="I428" s="364">
        <v>3500</v>
      </c>
      <c r="J428" s="365">
        <f t="shared" si="13"/>
        <v>3500</v>
      </c>
    </row>
    <row r="429" spans="1:10" x14ac:dyDescent="0.2">
      <c r="A429" s="357">
        <v>420</v>
      </c>
      <c r="B429" s="358" t="s">
        <v>890</v>
      </c>
      <c r="C429" s="334" t="s">
        <v>891</v>
      </c>
      <c r="D429" s="359" t="s">
        <v>56</v>
      </c>
      <c r="E429" s="363">
        <v>17</v>
      </c>
      <c r="F429" s="364">
        <v>400</v>
      </c>
      <c r="G429" s="365">
        <f t="shared" si="12"/>
        <v>6800</v>
      </c>
      <c r="H429" s="363" t="s">
        <v>1085</v>
      </c>
      <c r="I429" s="364">
        <v>0</v>
      </c>
      <c r="J429" s="365">
        <f t="shared" si="13"/>
        <v>0</v>
      </c>
    </row>
    <row r="430" spans="1:10" x14ac:dyDescent="0.2">
      <c r="A430" s="357">
        <v>421</v>
      </c>
      <c r="B430" s="358" t="s">
        <v>890</v>
      </c>
      <c r="C430" s="334" t="s">
        <v>892</v>
      </c>
      <c r="D430" s="359" t="s">
        <v>56</v>
      </c>
      <c r="E430" s="363">
        <v>1</v>
      </c>
      <c r="F430" s="364">
        <v>650</v>
      </c>
      <c r="G430" s="365">
        <f t="shared" si="12"/>
        <v>650</v>
      </c>
      <c r="H430" s="363" t="s">
        <v>1085</v>
      </c>
      <c r="I430" s="364">
        <v>0</v>
      </c>
      <c r="J430" s="365">
        <f t="shared" si="13"/>
        <v>0</v>
      </c>
    </row>
    <row r="431" spans="1:10" x14ac:dyDescent="0.2">
      <c r="A431" s="357">
        <v>422</v>
      </c>
      <c r="B431" s="358" t="s">
        <v>893</v>
      </c>
      <c r="C431" s="334" t="s">
        <v>894</v>
      </c>
      <c r="D431" s="359" t="s">
        <v>56</v>
      </c>
      <c r="E431" s="363">
        <v>1</v>
      </c>
      <c r="F431" s="364">
        <v>650</v>
      </c>
      <c r="G431" s="365">
        <f t="shared" si="12"/>
        <v>650</v>
      </c>
      <c r="H431" s="363" t="s">
        <v>1085</v>
      </c>
      <c r="I431" s="364">
        <v>0</v>
      </c>
      <c r="J431" s="365">
        <f t="shared" si="13"/>
        <v>0</v>
      </c>
    </row>
    <row r="432" spans="1:10" x14ac:dyDescent="0.2">
      <c r="A432" s="357">
        <v>423</v>
      </c>
      <c r="B432" s="358" t="s">
        <v>895</v>
      </c>
      <c r="C432" s="334" t="s">
        <v>896</v>
      </c>
      <c r="D432" s="359" t="s">
        <v>56</v>
      </c>
      <c r="E432" s="363">
        <v>1</v>
      </c>
      <c r="F432" s="364">
        <v>400</v>
      </c>
      <c r="G432" s="365">
        <f t="shared" si="12"/>
        <v>400</v>
      </c>
      <c r="H432" s="363" t="s">
        <v>1085</v>
      </c>
      <c r="I432" s="364">
        <v>0</v>
      </c>
      <c r="J432" s="365">
        <f t="shared" si="13"/>
        <v>0</v>
      </c>
    </row>
    <row r="433" spans="1:10" x14ac:dyDescent="0.2">
      <c r="A433" s="357">
        <v>424</v>
      </c>
      <c r="B433" s="358" t="s">
        <v>897</v>
      </c>
      <c r="C433" s="334" t="s">
        <v>898</v>
      </c>
      <c r="D433" s="359" t="s">
        <v>56</v>
      </c>
      <c r="E433" s="363">
        <v>24</v>
      </c>
      <c r="F433" s="364">
        <v>800</v>
      </c>
      <c r="G433" s="365">
        <f t="shared" si="12"/>
        <v>19200</v>
      </c>
      <c r="H433" s="363" t="s">
        <v>1085</v>
      </c>
      <c r="I433" s="364">
        <v>0</v>
      </c>
      <c r="J433" s="365">
        <f t="shared" si="13"/>
        <v>0</v>
      </c>
    </row>
    <row r="434" spans="1:10" x14ac:dyDescent="0.2">
      <c r="A434" s="357">
        <v>425</v>
      </c>
      <c r="B434" s="358" t="s">
        <v>899</v>
      </c>
      <c r="C434" s="334" t="s">
        <v>900</v>
      </c>
      <c r="D434" s="359" t="s">
        <v>56</v>
      </c>
      <c r="E434" s="363">
        <v>1</v>
      </c>
      <c r="F434" s="364">
        <v>1300</v>
      </c>
      <c r="G434" s="365">
        <f t="shared" si="12"/>
        <v>1300</v>
      </c>
      <c r="H434" s="363" t="s">
        <v>1085</v>
      </c>
      <c r="I434" s="364">
        <v>0</v>
      </c>
      <c r="J434" s="365">
        <f t="shared" si="13"/>
        <v>0</v>
      </c>
    </row>
    <row r="435" spans="1:10" x14ac:dyDescent="0.2">
      <c r="A435" s="357">
        <v>426</v>
      </c>
      <c r="B435" s="358" t="s">
        <v>899</v>
      </c>
      <c r="C435" s="334" t="s">
        <v>901</v>
      </c>
      <c r="D435" s="359" t="s">
        <v>56</v>
      </c>
      <c r="E435" s="363">
        <v>1</v>
      </c>
      <c r="F435" s="364">
        <v>1100</v>
      </c>
      <c r="G435" s="365">
        <f t="shared" si="12"/>
        <v>1100</v>
      </c>
      <c r="H435" s="363" t="s">
        <v>1085</v>
      </c>
      <c r="I435" s="364">
        <v>0</v>
      </c>
      <c r="J435" s="365">
        <f t="shared" si="13"/>
        <v>0</v>
      </c>
    </row>
    <row r="436" spans="1:10" x14ac:dyDescent="0.2">
      <c r="A436" s="357">
        <v>427</v>
      </c>
      <c r="B436" s="358" t="s">
        <v>902</v>
      </c>
      <c r="C436" s="334" t="s">
        <v>903</v>
      </c>
      <c r="D436" s="359" t="s">
        <v>56</v>
      </c>
      <c r="E436" s="363"/>
      <c r="F436" s="364"/>
      <c r="G436" s="365">
        <f t="shared" si="12"/>
        <v>0</v>
      </c>
      <c r="H436" s="363">
        <v>1</v>
      </c>
      <c r="I436" s="364">
        <v>5500</v>
      </c>
      <c r="J436" s="365">
        <f t="shared" si="13"/>
        <v>5500</v>
      </c>
    </row>
    <row r="437" spans="1:10" x14ac:dyDescent="0.2">
      <c r="A437" s="357">
        <v>428</v>
      </c>
      <c r="B437" s="358" t="s">
        <v>904</v>
      </c>
      <c r="C437" s="334" t="s">
        <v>905</v>
      </c>
      <c r="D437" s="359" t="s">
        <v>56</v>
      </c>
      <c r="E437" s="363"/>
      <c r="F437" s="364"/>
      <c r="G437" s="365">
        <f t="shared" si="12"/>
        <v>0</v>
      </c>
      <c r="H437" s="363">
        <v>1</v>
      </c>
      <c r="I437" s="364">
        <v>230</v>
      </c>
      <c r="J437" s="365">
        <f t="shared" si="13"/>
        <v>230</v>
      </c>
    </row>
    <row r="438" spans="1:10" x14ac:dyDescent="0.2">
      <c r="A438" s="357">
        <v>429</v>
      </c>
      <c r="B438" s="358" t="s">
        <v>906</v>
      </c>
      <c r="C438" s="334" t="s">
        <v>905</v>
      </c>
      <c r="D438" s="359" t="s">
        <v>56</v>
      </c>
      <c r="E438" s="363"/>
      <c r="F438" s="364"/>
      <c r="G438" s="365">
        <f t="shared" si="12"/>
        <v>0</v>
      </c>
      <c r="H438" s="363">
        <v>2</v>
      </c>
      <c r="I438" s="364">
        <v>230</v>
      </c>
      <c r="J438" s="365">
        <f t="shared" si="13"/>
        <v>460</v>
      </c>
    </row>
    <row r="439" spans="1:10" x14ac:dyDescent="0.2">
      <c r="A439" s="357">
        <v>430</v>
      </c>
      <c r="B439" s="358" t="s">
        <v>907</v>
      </c>
      <c r="C439" s="334" t="s">
        <v>908</v>
      </c>
      <c r="D439" s="359" t="s">
        <v>56</v>
      </c>
      <c r="E439" s="363"/>
      <c r="F439" s="364"/>
      <c r="G439" s="365">
        <f t="shared" si="12"/>
        <v>0</v>
      </c>
      <c r="H439" s="363">
        <v>5</v>
      </c>
      <c r="I439" s="364">
        <v>82</v>
      </c>
      <c r="J439" s="365">
        <f t="shared" si="13"/>
        <v>410</v>
      </c>
    </row>
    <row r="440" spans="1:10" x14ac:dyDescent="0.2">
      <c r="A440" s="357">
        <v>431</v>
      </c>
      <c r="B440" s="358" t="s">
        <v>909</v>
      </c>
      <c r="C440" s="334" t="s">
        <v>910</v>
      </c>
      <c r="D440" s="359" t="s">
        <v>56</v>
      </c>
      <c r="E440" s="363"/>
      <c r="F440" s="364"/>
      <c r="G440" s="365">
        <f t="shared" si="12"/>
        <v>0</v>
      </c>
      <c r="H440" s="363">
        <v>1</v>
      </c>
      <c r="I440" s="364">
        <v>95</v>
      </c>
      <c r="J440" s="365">
        <f t="shared" si="13"/>
        <v>95</v>
      </c>
    </row>
    <row r="441" spans="1:10" x14ac:dyDescent="0.2">
      <c r="A441" s="357">
        <v>432</v>
      </c>
      <c r="B441" s="358" t="s">
        <v>911</v>
      </c>
      <c r="C441" s="334" t="s">
        <v>912</v>
      </c>
      <c r="D441" s="359" t="s">
        <v>56</v>
      </c>
      <c r="E441" s="363"/>
      <c r="F441" s="364"/>
      <c r="G441" s="365">
        <f t="shared" si="12"/>
        <v>0</v>
      </c>
      <c r="H441" s="363">
        <v>11</v>
      </c>
      <c r="I441" s="364">
        <v>107</v>
      </c>
      <c r="J441" s="365">
        <f t="shared" si="13"/>
        <v>1177</v>
      </c>
    </row>
    <row r="442" spans="1:10" x14ac:dyDescent="0.2">
      <c r="A442" s="357">
        <v>433</v>
      </c>
      <c r="B442" s="358" t="s">
        <v>913</v>
      </c>
      <c r="C442" s="334" t="s">
        <v>914</v>
      </c>
      <c r="D442" s="359" t="s">
        <v>56</v>
      </c>
      <c r="E442" s="363"/>
      <c r="F442" s="364"/>
      <c r="G442" s="365">
        <f t="shared" si="12"/>
        <v>0</v>
      </c>
      <c r="H442" s="363">
        <v>2</v>
      </c>
      <c r="I442" s="364">
        <v>142</v>
      </c>
      <c r="J442" s="365">
        <f t="shared" si="13"/>
        <v>284</v>
      </c>
    </row>
    <row r="443" spans="1:10" x14ac:dyDescent="0.2">
      <c r="A443" s="357">
        <v>434</v>
      </c>
      <c r="B443" s="358" t="s">
        <v>915</v>
      </c>
      <c r="C443" s="334" t="s">
        <v>916</v>
      </c>
      <c r="D443" s="359" t="s">
        <v>56</v>
      </c>
      <c r="E443" s="363"/>
      <c r="F443" s="364"/>
      <c r="G443" s="365">
        <f t="shared" si="12"/>
        <v>0</v>
      </c>
      <c r="H443" s="363">
        <v>1</v>
      </c>
      <c r="I443" s="364">
        <v>563</v>
      </c>
      <c r="J443" s="365">
        <f t="shared" si="13"/>
        <v>563</v>
      </c>
    </row>
    <row r="444" spans="1:10" ht="49.5" x14ac:dyDescent="0.2">
      <c r="A444" s="357">
        <v>435</v>
      </c>
      <c r="B444" s="358" t="s">
        <v>917</v>
      </c>
      <c r="C444" s="334" t="s">
        <v>918</v>
      </c>
      <c r="D444" s="359" t="s">
        <v>72</v>
      </c>
      <c r="E444" s="363"/>
      <c r="F444" s="364"/>
      <c r="G444" s="365">
        <f t="shared" si="12"/>
        <v>0</v>
      </c>
      <c r="H444" s="363">
        <v>4.7999999999999996E-3</v>
      </c>
      <c r="I444" s="364">
        <v>239.93</v>
      </c>
      <c r="J444" s="365">
        <f t="shared" si="13"/>
        <v>1</v>
      </c>
    </row>
    <row r="445" spans="1:10" x14ac:dyDescent="0.2">
      <c r="A445" s="357">
        <v>436</v>
      </c>
      <c r="B445" s="358" t="s">
        <v>919</v>
      </c>
      <c r="C445" s="334" t="s">
        <v>556</v>
      </c>
      <c r="D445" s="359" t="s">
        <v>56</v>
      </c>
      <c r="E445" s="363"/>
      <c r="F445" s="364"/>
      <c r="G445" s="365">
        <f t="shared" si="12"/>
        <v>0</v>
      </c>
      <c r="H445" s="363">
        <v>12</v>
      </c>
      <c r="I445" s="364">
        <v>61.21</v>
      </c>
      <c r="J445" s="365">
        <f t="shared" si="13"/>
        <v>735</v>
      </c>
    </row>
    <row r="446" spans="1:10" x14ac:dyDescent="0.2">
      <c r="A446" s="357">
        <v>437</v>
      </c>
      <c r="B446" s="358" t="s">
        <v>920</v>
      </c>
      <c r="C446" s="334" t="s">
        <v>921</v>
      </c>
      <c r="D446" s="359" t="s">
        <v>56</v>
      </c>
      <c r="E446" s="363">
        <v>1</v>
      </c>
      <c r="F446" s="364">
        <v>233.71</v>
      </c>
      <c r="G446" s="365">
        <f t="shared" si="12"/>
        <v>234</v>
      </c>
      <c r="H446" s="363" t="s">
        <v>1085</v>
      </c>
      <c r="I446" s="364">
        <v>0</v>
      </c>
      <c r="J446" s="365">
        <f t="shared" si="13"/>
        <v>0</v>
      </c>
    </row>
    <row r="447" spans="1:10" x14ac:dyDescent="0.2">
      <c r="A447" s="357">
        <v>438</v>
      </c>
      <c r="B447" s="358" t="s">
        <v>922</v>
      </c>
      <c r="C447" s="334" t="s">
        <v>923</v>
      </c>
      <c r="D447" s="359" t="s">
        <v>56</v>
      </c>
      <c r="E447" s="363"/>
      <c r="F447" s="364"/>
      <c r="G447" s="365">
        <f t="shared" si="12"/>
        <v>0</v>
      </c>
      <c r="H447" s="363">
        <v>72</v>
      </c>
      <c r="I447" s="364">
        <v>82.66</v>
      </c>
      <c r="J447" s="365">
        <f t="shared" si="13"/>
        <v>5952</v>
      </c>
    </row>
    <row r="448" spans="1:10" ht="33" x14ac:dyDescent="0.2">
      <c r="A448" s="357">
        <v>439</v>
      </c>
      <c r="B448" s="358" t="s">
        <v>924</v>
      </c>
      <c r="C448" s="334" t="s">
        <v>925</v>
      </c>
      <c r="D448" s="359" t="s">
        <v>56</v>
      </c>
      <c r="E448" s="363"/>
      <c r="F448" s="364"/>
      <c r="G448" s="365">
        <f t="shared" si="12"/>
        <v>0</v>
      </c>
      <c r="H448" s="363">
        <v>26</v>
      </c>
      <c r="I448" s="364">
        <v>252.54</v>
      </c>
      <c r="J448" s="365">
        <f t="shared" si="13"/>
        <v>6566</v>
      </c>
    </row>
    <row r="449" spans="1:12" ht="17.25" thickBot="1" x14ac:dyDescent="0.25">
      <c r="A449" s="357">
        <v>440</v>
      </c>
      <c r="B449" s="358" t="s">
        <v>926</v>
      </c>
      <c r="C449" s="334" t="s">
        <v>77</v>
      </c>
      <c r="D449" s="359" t="s">
        <v>24</v>
      </c>
      <c r="E449" s="363"/>
      <c r="F449" s="364"/>
      <c r="G449" s="365">
        <f t="shared" si="12"/>
        <v>0</v>
      </c>
      <c r="H449" s="363">
        <v>0.77080000000000004</v>
      </c>
      <c r="I449" s="364">
        <v>119.72</v>
      </c>
      <c r="J449" s="365">
        <f t="shared" si="13"/>
        <v>92</v>
      </c>
    </row>
    <row r="450" spans="1:12" ht="17.25" customHeight="1" thickBot="1" x14ac:dyDescent="0.25">
      <c r="A450" s="721"/>
      <c r="B450" s="722"/>
      <c r="C450" s="722"/>
      <c r="D450" s="723"/>
      <c r="E450" s="370" t="s">
        <v>57</v>
      </c>
      <c r="F450" s="371"/>
      <c r="G450" s="372">
        <f>SUM(G10:G449)</f>
        <v>6172772</v>
      </c>
      <c r="H450" s="724" t="s">
        <v>57</v>
      </c>
      <c r="I450" s="725"/>
      <c r="J450" s="372">
        <f>SUM(J10:J449)</f>
        <v>2162512</v>
      </c>
    </row>
    <row r="451" spans="1:12" ht="17.25" customHeight="1" thickBot="1" x14ac:dyDescent="0.25">
      <c r="A451" s="726" t="s">
        <v>58</v>
      </c>
      <c r="B451" s="727"/>
      <c r="C451" s="727"/>
      <c r="D451" s="728"/>
      <c r="E451" s="729">
        <f>G450+J450</f>
        <v>8335284</v>
      </c>
      <c r="F451" s="730"/>
      <c r="G451" s="730"/>
      <c r="H451" s="730"/>
      <c r="I451" s="730"/>
      <c r="J451" s="731"/>
    </row>
    <row r="452" spans="1:12" x14ac:dyDescent="0.2">
      <c r="A452" s="373"/>
      <c r="C452" s="374"/>
      <c r="E452" s="346"/>
      <c r="F452" s="346"/>
      <c r="G452" s="346"/>
      <c r="H452" s="346"/>
      <c r="I452" s="375"/>
    </row>
    <row r="453" spans="1:12" x14ac:dyDescent="0.2">
      <c r="A453" s="373"/>
      <c r="C453" s="374"/>
      <c r="E453" s="346"/>
      <c r="F453" s="346"/>
      <c r="G453" s="346"/>
      <c r="H453" s="346"/>
      <c r="I453" s="375"/>
    </row>
    <row r="454" spans="1:12" x14ac:dyDescent="0.2">
      <c r="A454" s="373"/>
      <c r="C454" s="374"/>
      <c r="E454" s="346"/>
      <c r="F454" s="346"/>
      <c r="G454" s="346"/>
      <c r="H454" s="346"/>
      <c r="I454" s="375"/>
    </row>
    <row r="455" spans="1:12" x14ac:dyDescent="0.2">
      <c r="A455" s="373"/>
      <c r="C455" s="374"/>
      <c r="E455" s="346"/>
      <c r="F455" s="346"/>
      <c r="G455" s="346"/>
      <c r="H455" s="346"/>
      <c r="I455" s="375"/>
    </row>
    <row r="456" spans="1:12" x14ac:dyDescent="0.2">
      <c r="A456" s="373"/>
      <c r="C456" s="376"/>
      <c r="D456" s="373"/>
      <c r="E456" s="377"/>
      <c r="F456" s="378"/>
      <c r="G456" s="378"/>
    </row>
    <row r="457" spans="1:12" x14ac:dyDescent="0.2">
      <c r="A457" s="373"/>
      <c r="C457" s="64"/>
      <c r="D457" s="335"/>
      <c r="E457" s="65"/>
      <c r="F457" s="67"/>
      <c r="G457" s="67"/>
      <c r="H457" s="67"/>
      <c r="I457" s="15"/>
      <c r="K457" s="76"/>
    </row>
    <row r="458" spans="1:12" x14ac:dyDescent="0.2">
      <c r="C458" s="68"/>
      <c r="D458" s="11"/>
      <c r="E458" s="17"/>
      <c r="F458" s="69"/>
      <c r="G458" s="69"/>
      <c r="H458" s="69"/>
      <c r="I458" s="15"/>
      <c r="K458" s="572"/>
    </row>
    <row r="459" spans="1:12" x14ac:dyDescent="0.2">
      <c r="C459" s="68"/>
      <c r="D459" s="11"/>
      <c r="E459" s="17"/>
      <c r="F459" s="69"/>
      <c r="G459" s="69"/>
      <c r="H459" s="69"/>
      <c r="I459" s="15"/>
      <c r="K459" s="573"/>
    </row>
    <row r="460" spans="1:12" x14ac:dyDescent="0.2">
      <c r="C460" s="64"/>
      <c r="D460" s="335"/>
      <c r="E460" s="65"/>
      <c r="F460" s="67"/>
      <c r="G460" s="67"/>
      <c r="H460" s="67"/>
      <c r="I460" s="15"/>
      <c r="K460" s="574"/>
      <c r="L460" s="10"/>
    </row>
    <row r="461" spans="1:12" x14ac:dyDescent="0.2">
      <c r="C461" s="68"/>
      <c r="D461" s="11"/>
      <c r="E461" s="17"/>
      <c r="F461" s="69"/>
      <c r="G461" s="69"/>
      <c r="H461" s="69"/>
      <c r="I461" s="15"/>
      <c r="K461" s="575"/>
      <c r="L461" s="10"/>
    </row>
    <row r="462" spans="1:12" x14ac:dyDescent="0.2">
      <c r="C462" s="68"/>
      <c r="D462" s="11"/>
      <c r="E462" s="17"/>
      <c r="F462" s="69"/>
      <c r="G462" s="69"/>
      <c r="H462" s="69"/>
      <c r="I462" s="15"/>
      <c r="K462" s="571"/>
      <c r="L462" s="10"/>
    </row>
    <row r="463" spans="1:12" x14ac:dyDescent="0.2">
      <c r="C463" s="64"/>
      <c r="D463" s="335"/>
      <c r="E463" s="65"/>
      <c r="F463" s="67"/>
      <c r="G463" s="67"/>
      <c r="H463" s="67"/>
      <c r="I463" s="15"/>
      <c r="K463" s="575"/>
      <c r="L463" s="10"/>
    </row>
    <row r="464" spans="1:12" x14ac:dyDescent="0.2">
      <c r="C464" s="68"/>
      <c r="D464" s="11"/>
      <c r="E464" s="17"/>
      <c r="F464" s="69"/>
      <c r="G464" s="69"/>
      <c r="H464" s="69"/>
      <c r="I464" s="15"/>
    </row>
    <row r="465" spans="3:12" x14ac:dyDescent="0.2">
      <c r="C465" s="68"/>
      <c r="D465" s="11"/>
      <c r="E465" s="17"/>
      <c r="F465" s="69"/>
      <c r="G465" s="69"/>
      <c r="H465" s="69"/>
      <c r="I465" s="15"/>
    </row>
    <row r="466" spans="3:12" x14ac:dyDescent="0.2">
      <c r="C466" s="64"/>
      <c r="D466" s="335"/>
      <c r="E466" s="65"/>
      <c r="F466" s="67"/>
      <c r="G466" s="67"/>
      <c r="H466" s="67"/>
      <c r="I466" s="15"/>
    </row>
    <row r="467" spans="3:12" x14ac:dyDescent="0.2">
      <c r="C467" s="68"/>
      <c r="D467" s="11"/>
      <c r="E467" s="17"/>
      <c r="F467" s="69"/>
      <c r="G467" s="69"/>
      <c r="H467" s="69"/>
      <c r="I467" s="15"/>
      <c r="K467" s="575"/>
      <c r="L467" s="10"/>
    </row>
    <row r="468" spans="3:12" x14ac:dyDescent="0.2">
      <c r="C468" s="68"/>
      <c r="D468" s="11"/>
      <c r="E468" s="17"/>
      <c r="F468" s="69"/>
      <c r="G468" s="69"/>
      <c r="H468" s="69"/>
      <c r="I468" s="15"/>
      <c r="K468" s="77"/>
      <c r="L468" s="10"/>
    </row>
    <row r="469" spans="3:12" x14ac:dyDescent="0.2">
      <c r="C469" s="64"/>
      <c r="D469" s="335"/>
      <c r="E469" s="65"/>
      <c r="F469" s="67"/>
      <c r="G469" s="67"/>
      <c r="H469" s="67"/>
      <c r="I469" s="15"/>
      <c r="K469" s="76"/>
    </row>
    <row r="470" spans="3:12" x14ac:dyDescent="0.2">
      <c r="C470" s="68"/>
      <c r="D470" s="11"/>
      <c r="E470" s="11"/>
      <c r="F470" s="15"/>
      <c r="G470" s="15"/>
      <c r="H470" s="11"/>
      <c r="I470" s="15"/>
      <c r="K470" s="76"/>
    </row>
    <row r="471" spans="3:12" x14ac:dyDescent="0.2">
      <c r="C471" s="68"/>
      <c r="D471" s="11"/>
      <c r="E471" s="11"/>
      <c r="F471" s="15"/>
      <c r="G471" s="15"/>
      <c r="H471" s="11"/>
      <c r="I471" s="15"/>
    </row>
  </sheetData>
  <autoFilter ref="A9:J451"/>
  <mergeCells count="12">
    <mergeCell ref="A450:D450"/>
    <mergeCell ref="H450:I450"/>
    <mergeCell ref="A451:D451"/>
    <mergeCell ref="E451:J451"/>
    <mergeCell ref="A2:J2"/>
    <mergeCell ref="A6:A8"/>
    <mergeCell ref="B6:B8"/>
    <mergeCell ref="C6:C8"/>
    <mergeCell ref="D6:D8"/>
    <mergeCell ref="E6:J6"/>
    <mergeCell ref="E7:G7"/>
    <mergeCell ref="H7:J7"/>
  </mergeCells>
  <pageMargins left="0.25" right="0.25" top="0.75" bottom="0.75" header="0.3" footer="0.3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67"/>
  <sheetViews>
    <sheetView showGridLines="0" view="pageBreakPreview" zoomScale="70" zoomScaleNormal="100" zoomScaleSheetLayoutView="70" workbookViewId="0">
      <selection activeCell="C46" sqref="C46"/>
    </sheetView>
  </sheetViews>
  <sheetFormatPr defaultRowHeight="16.5" x14ac:dyDescent="0.2"/>
  <cols>
    <col min="1" max="1" width="7.5703125" style="11" customWidth="1"/>
    <col min="2" max="2" width="21.7109375" style="15" customWidth="1"/>
    <col min="3" max="3" width="85" style="13" customWidth="1"/>
    <col min="4" max="4" width="9" style="14" customWidth="1"/>
    <col min="5" max="5" width="12.28515625" style="11" customWidth="1"/>
    <col min="6" max="6" width="13.5703125" style="15" customWidth="1"/>
    <col min="7" max="7" width="13.42578125" style="15" customWidth="1"/>
    <col min="8" max="8" width="10.85546875" style="16" customWidth="1"/>
    <col min="9" max="9" width="12.140625" style="17" customWidth="1"/>
    <col min="10" max="10" width="13.42578125" style="17" customWidth="1"/>
    <col min="11" max="11" width="11.42578125" style="60" customWidth="1"/>
    <col min="12" max="16384" width="9.140625" style="5"/>
  </cols>
  <sheetData>
    <row r="1" spans="1:11" x14ac:dyDescent="0.2">
      <c r="B1" s="12"/>
      <c r="J1" s="18" t="s">
        <v>1088</v>
      </c>
    </row>
    <row r="2" spans="1:11" x14ac:dyDescent="0.2">
      <c r="A2" s="756" t="s">
        <v>143</v>
      </c>
      <c r="B2" s="756"/>
      <c r="C2" s="756"/>
      <c r="D2" s="756"/>
      <c r="E2" s="756"/>
      <c r="F2" s="756"/>
      <c r="G2" s="756"/>
      <c r="H2" s="756"/>
      <c r="I2" s="756"/>
      <c r="J2" s="756"/>
    </row>
    <row r="3" spans="1:11" x14ac:dyDescent="0.2">
      <c r="B3" s="19" t="s">
        <v>16</v>
      </c>
      <c r="C3" s="757" t="str">
        <f>'Приложение №3 к Форме 8.1'!C3</f>
        <v xml:space="preserve">Обустройство Северо-Покурского месторождения нефти. Кусты скважин №57бис, 62бис. </v>
      </c>
      <c r="D3" s="757"/>
      <c r="E3" s="757"/>
      <c r="F3" s="757"/>
      <c r="G3" s="757"/>
      <c r="H3" s="757"/>
      <c r="I3" s="757"/>
      <c r="J3" s="757"/>
    </row>
    <row r="4" spans="1:11" x14ac:dyDescent="0.2">
      <c r="B4" s="20" t="s">
        <v>17</v>
      </c>
      <c r="C4" s="775" t="str">
        <f>'Приложение №3 к Форме 8.1'!C4</f>
        <v>Куст скважин №57бис.</v>
      </c>
      <c r="D4" s="776"/>
      <c r="E4" s="776"/>
      <c r="F4" s="776"/>
      <c r="G4" s="776"/>
      <c r="H4" s="776"/>
      <c r="I4" s="776"/>
      <c r="J4" s="776"/>
    </row>
    <row r="5" spans="1:11" ht="17.25" thickBot="1" x14ac:dyDescent="0.25"/>
    <row r="6" spans="1:11" ht="18" thickBot="1" x14ac:dyDescent="0.25">
      <c r="A6" s="758" t="s">
        <v>100</v>
      </c>
      <c r="B6" s="759"/>
      <c r="C6" s="759"/>
      <c r="D6" s="759"/>
      <c r="E6" s="759"/>
      <c r="F6" s="759"/>
      <c r="G6" s="759"/>
      <c r="H6" s="759"/>
      <c r="I6" s="759"/>
      <c r="J6" s="760"/>
      <c r="K6" s="5"/>
    </row>
    <row r="7" spans="1:11" ht="17.25" customHeight="1" thickBot="1" x14ac:dyDescent="0.25">
      <c r="A7" s="761" t="s">
        <v>15</v>
      </c>
      <c r="B7" s="764" t="s">
        <v>36</v>
      </c>
      <c r="C7" s="764" t="s">
        <v>102</v>
      </c>
      <c r="D7" s="767" t="s">
        <v>21</v>
      </c>
      <c r="E7" s="770" t="s">
        <v>38</v>
      </c>
      <c r="F7" s="771"/>
      <c r="G7" s="771"/>
      <c r="H7" s="771"/>
      <c r="I7" s="771"/>
      <c r="J7" s="772"/>
      <c r="K7" s="5"/>
    </row>
    <row r="8" spans="1:11" ht="17.25" customHeight="1" x14ac:dyDescent="0.2">
      <c r="A8" s="762"/>
      <c r="B8" s="765"/>
      <c r="C8" s="765"/>
      <c r="D8" s="768"/>
      <c r="E8" s="773" t="s">
        <v>40</v>
      </c>
      <c r="F8" s="764"/>
      <c r="G8" s="774"/>
      <c r="H8" s="773" t="s">
        <v>39</v>
      </c>
      <c r="I8" s="764"/>
      <c r="J8" s="774"/>
      <c r="K8" s="5"/>
    </row>
    <row r="9" spans="1:11" ht="33" x14ac:dyDescent="0.2">
      <c r="A9" s="763"/>
      <c r="B9" s="766"/>
      <c r="C9" s="766"/>
      <c r="D9" s="769"/>
      <c r="E9" s="21" t="s">
        <v>20</v>
      </c>
      <c r="F9" s="326" t="s">
        <v>41</v>
      </c>
      <c r="G9" s="22" t="s">
        <v>42</v>
      </c>
      <c r="H9" s="21" t="s">
        <v>20</v>
      </c>
      <c r="I9" s="326" t="s">
        <v>43</v>
      </c>
      <c r="J9" s="22" t="s">
        <v>42</v>
      </c>
      <c r="K9" s="5"/>
    </row>
    <row r="10" spans="1:11" ht="17.25" thickBot="1" x14ac:dyDescent="0.25">
      <c r="A10" s="580"/>
      <c r="B10" s="581"/>
      <c r="C10" s="581"/>
      <c r="D10" s="582"/>
      <c r="E10" s="583"/>
      <c r="F10" s="581"/>
      <c r="G10" s="584"/>
      <c r="H10" s="585"/>
      <c r="I10" s="581"/>
      <c r="J10" s="584"/>
      <c r="K10" s="5"/>
    </row>
    <row r="11" spans="1:11" x14ac:dyDescent="0.2">
      <c r="A11" s="321"/>
      <c r="B11" s="390" t="s">
        <v>73</v>
      </c>
      <c r="C11" s="391" t="s">
        <v>929</v>
      </c>
      <c r="D11" s="392" t="s">
        <v>56</v>
      </c>
      <c r="E11" s="395">
        <v>24</v>
      </c>
      <c r="F11" s="324"/>
      <c r="G11" s="327">
        <f>E11*F11</f>
        <v>0</v>
      </c>
      <c r="H11" s="394"/>
      <c r="I11" s="324"/>
      <c r="J11" s="327">
        <f>H11*I11</f>
        <v>0</v>
      </c>
      <c r="K11" s="5"/>
    </row>
    <row r="12" spans="1:11" x14ac:dyDescent="0.2">
      <c r="A12" s="322"/>
      <c r="B12" s="380" t="s">
        <v>73</v>
      </c>
      <c r="C12" s="381" t="s">
        <v>930</v>
      </c>
      <c r="D12" s="393" t="s">
        <v>56</v>
      </c>
      <c r="E12" s="396">
        <v>3</v>
      </c>
      <c r="F12" s="325"/>
      <c r="G12" s="329">
        <f>E12*F12</f>
        <v>0</v>
      </c>
      <c r="H12" s="328"/>
      <c r="I12" s="325"/>
      <c r="J12" s="329">
        <f>H12*I12</f>
        <v>0</v>
      </c>
      <c r="K12" s="5"/>
    </row>
    <row r="13" spans="1:11" x14ac:dyDescent="0.2">
      <c r="A13" s="322"/>
      <c r="B13" s="380" t="s">
        <v>73</v>
      </c>
      <c r="C13" s="381" t="s">
        <v>931</v>
      </c>
      <c r="D13" s="393" t="s">
        <v>56</v>
      </c>
      <c r="E13" s="396">
        <v>2</v>
      </c>
      <c r="F13" s="325"/>
      <c r="G13" s="329">
        <f t="shared" ref="G13:G35" si="0">E13*F13</f>
        <v>0</v>
      </c>
      <c r="H13" s="328"/>
      <c r="I13" s="325"/>
      <c r="J13" s="329">
        <f t="shared" ref="J13:J35" si="1">H13*I13</f>
        <v>0</v>
      </c>
      <c r="K13" s="5"/>
    </row>
    <row r="14" spans="1:11" x14ac:dyDescent="0.2">
      <c r="A14" s="322"/>
      <c r="B14" s="380" t="s">
        <v>73</v>
      </c>
      <c r="C14" s="381" t="s">
        <v>932</v>
      </c>
      <c r="D14" s="393" t="s">
        <v>56</v>
      </c>
      <c r="E14" s="396">
        <v>1</v>
      </c>
      <c r="F14" s="325"/>
      <c r="G14" s="329">
        <f t="shared" si="0"/>
        <v>0</v>
      </c>
      <c r="H14" s="328"/>
      <c r="I14" s="325"/>
      <c r="J14" s="329">
        <f t="shared" si="1"/>
        <v>0</v>
      </c>
      <c r="K14" s="5"/>
    </row>
    <row r="15" spans="1:11" x14ac:dyDescent="0.2">
      <c r="A15" s="322"/>
      <c r="B15" s="380" t="s">
        <v>73</v>
      </c>
      <c r="C15" s="381" t="s">
        <v>933</v>
      </c>
      <c r="D15" s="393" t="s">
        <v>56</v>
      </c>
      <c r="E15" s="396">
        <v>2</v>
      </c>
      <c r="F15" s="325"/>
      <c r="G15" s="329">
        <f t="shared" si="0"/>
        <v>0</v>
      </c>
      <c r="H15" s="328"/>
      <c r="I15" s="325"/>
      <c r="J15" s="329">
        <f t="shared" si="1"/>
        <v>0</v>
      </c>
      <c r="K15" s="5"/>
    </row>
    <row r="16" spans="1:11" x14ac:dyDescent="0.2">
      <c r="A16" s="322"/>
      <c r="B16" s="380" t="s">
        <v>73</v>
      </c>
      <c r="C16" s="381" t="s">
        <v>934</v>
      </c>
      <c r="D16" s="393" t="s">
        <v>56</v>
      </c>
      <c r="E16" s="396">
        <v>1</v>
      </c>
      <c r="F16" s="325"/>
      <c r="G16" s="329">
        <f t="shared" si="0"/>
        <v>0</v>
      </c>
      <c r="H16" s="328"/>
      <c r="I16" s="325"/>
      <c r="J16" s="329">
        <f t="shared" si="1"/>
        <v>0</v>
      </c>
      <c r="K16" s="5"/>
    </row>
    <row r="17" spans="1:11" x14ac:dyDescent="0.2">
      <c r="A17" s="322"/>
      <c r="B17" s="380" t="s">
        <v>73</v>
      </c>
      <c r="C17" s="381" t="s">
        <v>935</v>
      </c>
      <c r="D17" s="393" t="s">
        <v>56</v>
      </c>
      <c r="E17" s="396">
        <v>1</v>
      </c>
      <c r="F17" s="325"/>
      <c r="G17" s="329">
        <f t="shared" si="0"/>
        <v>0</v>
      </c>
      <c r="H17" s="328"/>
      <c r="I17" s="325"/>
      <c r="J17" s="329">
        <f t="shared" si="1"/>
        <v>0</v>
      </c>
      <c r="K17" s="5"/>
    </row>
    <row r="18" spans="1:11" x14ac:dyDescent="0.2">
      <c r="A18" s="322"/>
      <c r="B18" s="380" t="s">
        <v>73</v>
      </c>
      <c r="C18" s="381" t="s">
        <v>936</v>
      </c>
      <c r="D18" s="393" t="s">
        <v>56</v>
      </c>
      <c r="E18" s="396">
        <v>1</v>
      </c>
      <c r="F18" s="325"/>
      <c r="G18" s="329">
        <f t="shared" si="0"/>
        <v>0</v>
      </c>
      <c r="H18" s="328"/>
      <c r="I18" s="325"/>
      <c r="J18" s="329">
        <f t="shared" si="1"/>
        <v>0</v>
      </c>
      <c r="K18" s="5"/>
    </row>
    <row r="19" spans="1:11" x14ac:dyDescent="0.2">
      <c r="A19" s="322"/>
      <c r="B19" s="380" t="s">
        <v>73</v>
      </c>
      <c r="C19" s="381" t="s">
        <v>937</v>
      </c>
      <c r="D19" s="393" t="s">
        <v>56</v>
      </c>
      <c r="E19" s="396">
        <v>1</v>
      </c>
      <c r="F19" s="325"/>
      <c r="G19" s="329">
        <f t="shared" si="0"/>
        <v>0</v>
      </c>
      <c r="H19" s="328"/>
      <c r="I19" s="325"/>
      <c r="J19" s="329">
        <f t="shared" si="1"/>
        <v>0</v>
      </c>
      <c r="K19" s="5"/>
    </row>
    <row r="20" spans="1:11" x14ac:dyDescent="0.2">
      <c r="A20" s="322"/>
      <c r="B20" s="380" t="s">
        <v>73</v>
      </c>
      <c r="C20" s="381" t="s">
        <v>938</v>
      </c>
      <c r="D20" s="393" t="s">
        <v>56</v>
      </c>
      <c r="E20" s="396">
        <v>1</v>
      </c>
      <c r="F20" s="325"/>
      <c r="G20" s="329">
        <f t="shared" si="0"/>
        <v>0</v>
      </c>
      <c r="H20" s="328"/>
      <c r="I20" s="325"/>
      <c r="J20" s="329">
        <f t="shared" si="1"/>
        <v>0</v>
      </c>
      <c r="K20" s="5"/>
    </row>
    <row r="21" spans="1:11" x14ac:dyDescent="0.2">
      <c r="A21" s="322"/>
      <c r="B21" s="380" t="s">
        <v>73</v>
      </c>
      <c r="C21" s="381" t="s">
        <v>939</v>
      </c>
      <c r="D21" s="393" t="s">
        <v>56</v>
      </c>
      <c r="E21" s="396">
        <v>1</v>
      </c>
      <c r="F21" s="325"/>
      <c r="G21" s="329">
        <f t="shared" si="0"/>
        <v>0</v>
      </c>
      <c r="H21" s="328"/>
      <c r="I21" s="325"/>
      <c r="J21" s="329">
        <f t="shared" si="1"/>
        <v>0</v>
      </c>
      <c r="K21" s="5"/>
    </row>
    <row r="22" spans="1:11" ht="33" x14ac:dyDescent="0.2">
      <c r="A22" s="322"/>
      <c r="B22" s="380" t="s">
        <v>73</v>
      </c>
      <c r="C22" s="381" t="s">
        <v>940</v>
      </c>
      <c r="D22" s="393" t="s">
        <v>56</v>
      </c>
      <c r="E22" s="396">
        <v>1</v>
      </c>
      <c r="F22" s="325"/>
      <c r="G22" s="329">
        <f t="shared" si="0"/>
        <v>0</v>
      </c>
      <c r="H22" s="328"/>
      <c r="I22" s="325"/>
      <c r="J22" s="329">
        <f t="shared" si="1"/>
        <v>0</v>
      </c>
      <c r="K22" s="5"/>
    </row>
    <row r="23" spans="1:11" x14ac:dyDescent="0.2">
      <c r="A23" s="322"/>
      <c r="B23" s="380" t="s">
        <v>73</v>
      </c>
      <c r="C23" s="381" t="s">
        <v>941</v>
      </c>
      <c r="D23" s="393" t="s">
        <v>56</v>
      </c>
      <c r="E23" s="396">
        <v>1</v>
      </c>
      <c r="F23" s="325"/>
      <c r="G23" s="329">
        <f t="shared" si="0"/>
        <v>0</v>
      </c>
      <c r="H23" s="328"/>
      <c r="I23" s="325"/>
      <c r="J23" s="329">
        <f t="shared" si="1"/>
        <v>0</v>
      </c>
      <c r="K23" s="5"/>
    </row>
    <row r="24" spans="1:11" x14ac:dyDescent="0.2">
      <c r="A24" s="322"/>
      <c r="B24" s="380" t="s">
        <v>73</v>
      </c>
      <c r="C24" s="381" t="s">
        <v>942</v>
      </c>
      <c r="D24" s="393" t="s">
        <v>56</v>
      </c>
      <c r="E24" s="396">
        <v>1</v>
      </c>
      <c r="F24" s="325"/>
      <c r="G24" s="329">
        <f t="shared" si="0"/>
        <v>0</v>
      </c>
      <c r="H24" s="328"/>
      <c r="I24" s="325"/>
      <c r="J24" s="329">
        <f t="shared" si="1"/>
        <v>0</v>
      </c>
      <c r="K24" s="5"/>
    </row>
    <row r="25" spans="1:11" x14ac:dyDescent="0.2">
      <c r="A25" s="322"/>
      <c r="B25" s="380" t="s">
        <v>73</v>
      </c>
      <c r="C25" s="381" t="s">
        <v>943</v>
      </c>
      <c r="D25" s="393" t="s">
        <v>56</v>
      </c>
      <c r="E25" s="396">
        <v>1</v>
      </c>
      <c r="F25" s="325"/>
      <c r="G25" s="329">
        <f t="shared" si="0"/>
        <v>0</v>
      </c>
      <c r="H25" s="328"/>
      <c r="I25" s="325"/>
      <c r="J25" s="329">
        <f t="shared" si="1"/>
        <v>0</v>
      </c>
      <c r="K25" s="5"/>
    </row>
    <row r="26" spans="1:11" x14ac:dyDescent="0.2">
      <c r="A26" s="322"/>
      <c r="B26" s="380" t="s">
        <v>73</v>
      </c>
      <c r="C26" s="381" t="s">
        <v>944</v>
      </c>
      <c r="D26" s="393" t="s">
        <v>56</v>
      </c>
      <c r="E26" s="396">
        <v>1</v>
      </c>
      <c r="F26" s="325"/>
      <c r="G26" s="329">
        <f t="shared" si="0"/>
        <v>0</v>
      </c>
      <c r="H26" s="328"/>
      <c r="I26" s="325"/>
      <c r="J26" s="329">
        <f t="shared" si="1"/>
        <v>0</v>
      </c>
      <c r="K26" s="5"/>
    </row>
    <row r="27" spans="1:11" ht="33" x14ac:dyDescent="0.2">
      <c r="A27" s="322"/>
      <c r="B27" s="380" t="s">
        <v>585</v>
      </c>
      <c r="C27" s="381" t="s">
        <v>945</v>
      </c>
      <c r="D27" s="393" t="s">
        <v>54</v>
      </c>
      <c r="E27" s="396">
        <v>1</v>
      </c>
      <c r="F27" s="325"/>
      <c r="G27" s="329">
        <f t="shared" si="0"/>
        <v>0</v>
      </c>
      <c r="H27" s="328"/>
      <c r="I27" s="325"/>
      <c r="J27" s="329">
        <f t="shared" si="1"/>
        <v>0</v>
      </c>
      <c r="K27" s="5"/>
    </row>
    <row r="28" spans="1:11" x14ac:dyDescent="0.2">
      <c r="A28" s="322"/>
      <c r="B28" s="380" t="s">
        <v>585</v>
      </c>
      <c r="C28" s="381" t="s">
        <v>946</v>
      </c>
      <c r="D28" s="393" t="s">
        <v>54</v>
      </c>
      <c r="E28" s="396">
        <v>1</v>
      </c>
      <c r="F28" s="325"/>
      <c r="G28" s="329">
        <f t="shared" si="0"/>
        <v>0</v>
      </c>
      <c r="H28" s="328"/>
      <c r="I28" s="325"/>
      <c r="J28" s="329">
        <f t="shared" si="1"/>
        <v>0</v>
      </c>
      <c r="K28" s="5"/>
    </row>
    <row r="29" spans="1:11" x14ac:dyDescent="0.2">
      <c r="A29" s="322"/>
      <c r="B29" s="380" t="s">
        <v>585</v>
      </c>
      <c r="C29" s="381" t="s">
        <v>947</v>
      </c>
      <c r="D29" s="393" t="s">
        <v>54</v>
      </c>
      <c r="E29" s="396">
        <v>1</v>
      </c>
      <c r="F29" s="325"/>
      <c r="G29" s="329">
        <f t="shared" si="0"/>
        <v>0</v>
      </c>
      <c r="H29" s="328"/>
      <c r="I29" s="325"/>
      <c r="J29" s="329">
        <f t="shared" si="1"/>
        <v>0</v>
      </c>
      <c r="K29" s="5"/>
    </row>
    <row r="30" spans="1:11" x14ac:dyDescent="0.2">
      <c r="A30" s="577"/>
      <c r="B30" s="380" t="s">
        <v>73</v>
      </c>
      <c r="C30" s="381" t="s">
        <v>1084</v>
      </c>
      <c r="D30" s="393" t="s">
        <v>54</v>
      </c>
      <c r="E30" s="396">
        <v>1</v>
      </c>
      <c r="F30" s="578"/>
      <c r="G30" s="329">
        <f t="shared" si="0"/>
        <v>0</v>
      </c>
      <c r="H30" s="328"/>
      <c r="I30" s="578"/>
      <c r="J30" s="329"/>
      <c r="K30" s="5"/>
    </row>
    <row r="31" spans="1:11" x14ac:dyDescent="0.2">
      <c r="A31" s="322"/>
      <c r="B31" s="380" t="s">
        <v>948</v>
      </c>
      <c r="C31" s="381" t="s">
        <v>949</v>
      </c>
      <c r="D31" s="393" t="s">
        <v>54</v>
      </c>
      <c r="E31" s="396">
        <v>1</v>
      </c>
      <c r="F31" s="325"/>
      <c r="G31" s="329">
        <f t="shared" si="0"/>
        <v>0</v>
      </c>
      <c r="H31" s="328"/>
      <c r="I31" s="325"/>
      <c r="J31" s="329">
        <f t="shared" si="1"/>
        <v>0</v>
      </c>
      <c r="K31" s="5"/>
    </row>
    <row r="32" spans="1:11" x14ac:dyDescent="0.2">
      <c r="A32" s="322"/>
      <c r="B32" s="380" t="s">
        <v>950</v>
      </c>
      <c r="C32" s="381" t="s">
        <v>951</v>
      </c>
      <c r="D32" s="393" t="s">
        <v>54</v>
      </c>
      <c r="E32" s="396">
        <v>4</v>
      </c>
      <c r="F32" s="325"/>
      <c r="G32" s="329">
        <f t="shared" si="0"/>
        <v>0</v>
      </c>
      <c r="H32" s="328"/>
      <c r="I32" s="325"/>
      <c r="J32" s="329">
        <f t="shared" si="1"/>
        <v>0</v>
      </c>
      <c r="K32" s="5"/>
    </row>
    <row r="33" spans="1:13" x14ac:dyDescent="0.2">
      <c r="A33" s="322"/>
      <c r="B33" s="380" t="s">
        <v>952</v>
      </c>
      <c r="C33" s="381" t="s">
        <v>953</v>
      </c>
      <c r="D33" s="393" t="s">
        <v>54</v>
      </c>
      <c r="E33" s="396">
        <v>2</v>
      </c>
      <c r="F33" s="325"/>
      <c r="G33" s="329">
        <f t="shared" si="0"/>
        <v>0</v>
      </c>
      <c r="H33" s="328"/>
      <c r="I33" s="325"/>
      <c r="J33" s="329">
        <f t="shared" si="1"/>
        <v>0</v>
      </c>
      <c r="K33" s="5"/>
    </row>
    <row r="34" spans="1:13" x14ac:dyDescent="0.2">
      <c r="A34" s="322"/>
      <c r="B34" s="380" t="s">
        <v>954</v>
      </c>
      <c r="C34" s="381" t="s">
        <v>955</v>
      </c>
      <c r="D34" s="393" t="s">
        <v>56</v>
      </c>
      <c r="E34" s="396">
        <v>4</v>
      </c>
      <c r="F34" s="325"/>
      <c r="G34" s="329">
        <f t="shared" si="0"/>
        <v>0</v>
      </c>
      <c r="H34" s="328"/>
      <c r="I34" s="325"/>
      <c r="J34" s="329">
        <f t="shared" si="1"/>
        <v>0</v>
      </c>
      <c r="K34" s="5"/>
    </row>
    <row r="35" spans="1:13" ht="17.25" thickBot="1" x14ac:dyDescent="0.25">
      <c r="A35" s="323"/>
      <c r="B35" s="397" t="s">
        <v>956</v>
      </c>
      <c r="C35" s="398" t="s">
        <v>957</v>
      </c>
      <c r="D35" s="399" t="s">
        <v>56</v>
      </c>
      <c r="E35" s="400">
        <v>10</v>
      </c>
      <c r="F35" s="326"/>
      <c r="G35" s="22">
        <f t="shared" si="0"/>
        <v>0</v>
      </c>
      <c r="H35" s="319"/>
      <c r="I35" s="326"/>
      <c r="J35" s="22">
        <f t="shared" si="1"/>
        <v>0</v>
      </c>
      <c r="K35" s="5"/>
    </row>
    <row r="36" spans="1:13" ht="17.25" thickBot="1" x14ac:dyDescent="0.25">
      <c r="A36" s="320"/>
      <c r="B36" s="26" t="s">
        <v>88</v>
      </c>
      <c r="C36" s="27"/>
      <c r="D36" s="28"/>
      <c r="E36" s="29" t="s">
        <v>57</v>
      </c>
      <c r="F36" s="23"/>
      <c r="G36" s="24">
        <f>SUM(G11:G35)</f>
        <v>0</v>
      </c>
      <c r="H36" s="748" t="s">
        <v>57</v>
      </c>
      <c r="I36" s="749"/>
      <c r="J36" s="24">
        <f>SUM(J11:J35)</f>
        <v>0</v>
      </c>
      <c r="K36" s="5"/>
    </row>
    <row r="37" spans="1:13" ht="17.25" thickBot="1" x14ac:dyDescent="0.25">
      <c r="A37" s="750" t="s">
        <v>101</v>
      </c>
      <c r="B37" s="751"/>
      <c r="C37" s="751"/>
      <c r="D37" s="752"/>
      <c r="E37" s="753">
        <f>G36+J36</f>
        <v>0</v>
      </c>
      <c r="F37" s="754"/>
      <c r="G37" s="754"/>
      <c r="H37" s="754"/>
      <c r="I37" s="754"/>
      <c r="J37" s="755"/>
      <c r="K37" s="5"/>
    </row>
    <row r="40" spans="1:13" x14ac:dyDescent="0.2">
      <c r="A40" s="62"/>
      <c r="B40" s="11"/>
      <c r="C40" s="64"/>
      <c r="D40" s="65"/>
      <c r="E40" s="65"/>
      <c r="F40" s="66"/>
      <c r="G40" s="66"/>
      <c r="H40" s="67"/>
      <c r="I40" s="15"/>
      <c r="K40" s="75"/>
      <c r="L40" s="76"/>
    </row>
    <row r="41" spans="1:13" x14ac:dyDescent="0.2">
      <c r="A41" s="62"/>
      <c r="B41" s="11"/>
      <c r="C41" s="235"/>
      <c r="D41" s="236"/>
      <c r="E41" s="236"/>
      <c r="F41" s="237"/>
      <c r="G41" s="237"/>
      <c r="H41" s="238"/>
      <c r="I41" s="15"/>
      <c r="K41" s="75"/>
      <c r="L41" s="76"/>
    </row>
    <row r="42" spans="1:13" x14ac:dyDescent="0.2">
      <c r="B42" s="11"/>
      <c r="C42" s="68"/>
      <c r="D42" s="17"/>
      <c r="E42" s="17"/>
      <c r="F42" s="63"/>
      <c r="G42" s="63"/>
      <c r="H42" s="69"/>
      <c r="I42" s="15"/>
      <c r="K42" s="75"/>
      <c r="L42" s="76"/>
    </row>
    <row r="43" spans="1:13" x14ac:dyDescent="0.2">
      <c r="B43" s="11"/>
      <c r="C43" s="64"/>
      <c r="D43" s="65"/>
      <c r="E43" s="65"/>
      <c r="F43" s="66"/>
      <c r="G43" s="66"/>
      <c r="H43" s="67"/>
      <c r="I43" s="15"/>
      <c r="K43" s="25"/>
      <c r="L43" s="77"/>
      <c r="M43" s="10"/>
    </row>
    <row r="44" spans="1:13" x14ac:dyDescent="0.2">
      <c r="B44" s="11"/>
      <c r="C44" s="68"/>
      <c r="D44" s="17"/>
      <c r="E44" s="17"/>
      <c r="F44" s="63"/>
      <c r="G44" s="63"/>
      <c r="H44" s="69"/>
      <c r="I44" s="15"/>
      <c r="K44" s="25"/>
      <c r="L44" s="77"/>
      <c r="M44" s="10"/>
    </row>
    <row r="45" spans="1:13" x14ac:dyDescent="0.2">
      <c r="B45" s="11"/>
      <c r="C45" s="68"/>
      <c r="D45" s="17"/>
      <c r="E45" s="17"/>
      <c r="F45" s="63"/>
      <c r="G45" s="63"/>
      <c r="H45" s="69"/>
      <c r="I45" s="15"/>
      <c r="K45" s="25"/>
      <c r="L45" s="78"/>
      <c r="M45" s="10"/>
    </row>
    <row r="46" spans="1:13" x14ac:dyDescent="0.2">
      <c r="B46" s="11"/>
      <c r="C46" s="64"/>
      <c r="D46" s="65"/>
      <c r="E46" s="65"/>
      <c r="F46" s="66"/>
      <c r="G46" s="66"/>
      <c r="H46" s="67"/>
      <c r="I46" s="15"/>
      <c r="K46" s="74"/>
      <c r="L46" s="77"/>
      <c r="M46" s="10"/>
    </row>
    <row r="47" spans="1:13" x14ac:dyDescent="0.2">
      <c r="B47" s="11"/>
      <c r="C47" s="68"/>
      <c r="D47" s="17"/>
      <c r="E47" s="17"/>
      <c r="F47" s="63"/>
      <c r="G47" s="63"/>
      <c r="H47" s="69"/>
      <c r="I47" s="15"/>
      <c r="K47" s="25"/>
      <c r="L47" s="77"/>
      <c r="M47" s="10"/>
    </row>
    <row r="48" spans="1:13" x14ac:dyDescent="0.2">
      <c r="B48" s="11"/>
      <c r="C48" s="68"/>
      <c r="D48" s="17"/>
      <c r="E48" s="17"/>
      <c r="F48" s="63"/>
      <c r="G48" s="63"/>
      <c r="H48" s="69"/>
      <c r="I48" s="15"/>
      <c r="K48" s="25"/>
      <c r="L48" s="77"/>
      <c r="M48" s="10"/>
    </row>
    <row r="49" spans="2:13" x14ac:dyDescent="0.2">
      <c r="B49" s="11"/>
      <c r="C49" s="64"/>
      <c r="D49" s="335"/>
      <c r="E49" s="65"/>
      <c r="F49" s="67"/>
      <c r="G49" s="67"/>
      <c r="H49" s="67"/>
      <c r="I49" s="15"/>
      <c r="L49" s="76"/>
    </row>
    <row r="50" spans="2:13" x14ac:dyDescent="0.2">
      <c r="B50" s="382"/>
      <c r="C50" s="383"/>
      <c r="D50" s="384"/>
      <c r="E50" s="385"/>
      <c r="F50" s="12"/>
      <c r="K50" s="58"/>
      <c r="L50" s="61"/>
      <c r="M50" s="10"/>
    </row>
    <row r="51" spans="2:13" x14ac:dyDescent="0.2">
      <c r="B51" s="382"/>
      <c r="C51" s="383"/>
      <c r="D51" s="384"/>
      <c r="E51" s="385"/>
      <c r="F51" s="12"/>
      <c r="K51" s="10"/>
      <c r="L51" s="59"/>
      <c r="M51" s="10"/>
    </row>
    <row r="52" spans="2:13" x14ac:dyDescent="0.2">
      <c r="B52" s="382"/>
      <c r="C52" s="383"/>
      <c r="D52" s="384"/>
      <c r="E52" s="385"/>
      <c r="F52" s="12"/>
      <c r="K52" s="10"/>
      <c r="L52" s="59"/>
      <c r="M52" s="10"/>
    </row>
    <row r="53" spans="2:13" x14ac:dyDescent="0.2">
      <c r="B53" s="382"/>
      <c r="C53" s="383"/>
      <c r="D53" s="384"/>
      <c r="E53" s="385"/>
      <c r="F53" s="12"/>
    </row>
    <row r="54" spans="2:13" x14ac:dyDescent="0.2">
      <c r="B54" s="382"/>
      <c r="C54" s="383"/>
      <c r="D54" s="384"/>
      <c r="E54" s="385"/>
      <c r="F54" s="12"/>
    </row>
    <row r="55" spans="2:13" x14ac:dyDescent="0.2">
      <c r="B55" s="382"/>
      <c r="C55" s="383"/>
      <c r="D55" s="384"/>
      <c r="E55" s="385"/>
      <c r="F55" s="12"/>
    </row>
    <row r="56" spans="2:13" x14ac:dyDescent="0.2">
      <c r="B56" s="382"/>
      <c r="C56" s="383"/>
      <c r="D56" s="384"/>
      <c r="E56" s="385"/>
      <c r="F56" s="12"/>
    </row>
    <row r="57" spans="2:13" x14ac:dyDescent="0.2">
      <c r="B57" s="382"/>
      <c r="C57" s="383"/>
      <c r="D57" s="384"/>
      <c r="E57" s="385"/>
      <c r="F57" s="12"/>
    </row>
    <row r="58" spans="2:13" x14ac:dyDescent="0.2">
      <c r="B58" s="382"/>
      <c r="C58" s="383"/>
      <c r="D58" s="384"/>
      <c r="E58" s="385"/>
      <c r="F58" s="12"/>
    </row>
    <row r="59" spans="2:13" x14ac:dyDescent="0.2">
      <c r="B59" s="382"/>
      <c r="C59" s="383"/>
      <c r="D59" s="384"/>
      <c r="E59" s="385"/>
      <c r="F59" s="12"/>
    </row>
    <row r="60" spans="2:13" x14ac:dyDescent="0.2">
      <c r="B60" s="382"/>
      <c r="C60" s="383"/>
      <c r="D60" s="384"/>
      <c r="E60" s="385"/>
      <c r="F60" s="12"/>
    </row>
    <row r="61" spans="2:13" x14ac:dyDescent="0.2">
      <c r="B61" s="382"/>
      <c r="C61" s="383"/>
      <c r="D61" s="384"/>
      <c r="E61" s="385"/>
      <c r="F61" s="12"/>
    </row>
    <row r="62" spans="2:13" x14ac:dyDescent="0.2">
      <c r="B62" s="382"/>
      <c r="C62" s="383"/>
      <c r="D62" s="384"/>
      <c r="E62" s="385"/>
      <c r="F62" s="12"/>
    </row>
    <row r="63" spans="2:13" x14ac:dyDescent="0.2">
      <c r="B63" s="382"/>
      <c r="C63" s="383"/>
      <c r="D63" s="384"/>
      <c r="E63" s="385"/>
      <c r="F63" s="12"/>
    </row>
    <row r="64" spans="2:13" x14ac:dyDescent="0.2">
      <c r="B64" s="382"/>
      <c r="C64" s="383"/>
      <c r="D64" s="384"/>
      <c r="E64" s="385"/>
      <c r="F64" s="12"/>
    </row>
    <row r="65" spans="2:6" x14ac:dyDescent="0.2">
      <c r="B65" s="382"/>
      <c r="C65" s="383"/>
      <c r="D65" s="384"/>
      <c r="E65" s="385"/>
      <c r="F65" s="12"/>
    </row>
    <row r="66" spans="2:6" x14ac:dyDescent="0.2">
      <c r="B66" s="386"/>
      <c r="C66" s="387"/>
      <c r="D66" s="388"/>
      <c r="E66" s="389"/>
      <c r="F66" s="12"/>
    </row>
    <row r="67" spans="2:6" x14ac:dyDescent="0.2">
      <c r="B67" s="12"/>
      <c r="C67" s="70"/>
      <c r="D67" s="71"/>
      <c r="E67" s="72"/>
      <c r="F67" s="12"/>
    </row>
  </sheetData>
  <mergeCells count="14">
    <mergeCell ref="H36:I36"/>
    <mergeCell ref="A37:D37"/>
    <mergeCell ref="E37:J37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  <mergeCell ref="C4:J4"/>
  </mergeCells>
  <pageMargins left="0.24" right="0.26" top="0.56999999999999995" bottom="0.43" header="0.36" footer="0.18"/>
  <pageSetup paperSize="9" scale="50" fitToHeight="0" orientation="portrait" r:id="rId1"/>
  <headerFooter alignWithMargins="0">
    <oddHeader>&amp;LГранд-СМЕТА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showGridLines="0" view="pageBreakPreview" zoomScale="70" zoomScaleNormal="70" zoomScaleSheetLayoutView="70" workbookViewId="0">
      <selection activeCell="M35" sqref="M35"/>
    </sheetView>
  </sheetViews>
  <sheetFormatPr defaultColWidth="8.85546875" defaultRowHeight="12.75" x14ac:dyDescent="0.2"/>
  <cols>
    <col min="1" max="1" width="12.85546875" style="318" customWidth="1"/>
    <col min="2" max="2" width="43.28515625" style="318" customWidth="1"/>
    <col min="3" max="3" width="14.42578125" style="318" customWidth="1"/>
    <col min="4" max="4" width="12.85546875" style="318" customWidth="1"/>
    <col min="5" max="5" width="13.140625" style="318" customWidth="1"/>
    <col min="6" max="7" width="12.7109375" style="318" customWidth="1"/>
    <col min="8" max="8" width="13.42578125" style="318" customWidth="1"/>
    <col min="9" max="9" width="14.42578125" style="318" customWidth="1"/>
    <col min="10" max="10" width="11.7109375" style="318" customWidth="1"/>
    <col min="11" max="11" width="13.85546875" style="318" customWidth="1"/>
    <col min="12" max="13" width="11.7109375" style="318" customWidth="1"/>
    <col min="14" max="14" width="10.140625" style="318" bestFit="1" customWidth="1"/>
    <col min="15" max="16384" width="8.85546875" style="318"/>
  </cols>
  <sheetData>
    <row r="1" spans="1:20" ht="15.75" x14ac:dyDescent="0.25">
      <c r="A1" s="414"/>
      <c r="J1" s="786" t="s">
        <v>974</v>
      </c>
      <c r="K1" s="786"/>
    </row>
    <row r="2" spans="1:20" x14ac:dyDescent="0.2">
      <c r="A2" s="2" t="s">
        <v>16</v>
      </c>
      <c r="B2" s="677" t="str">
        <f>'Приложение №3 к Форме 8.1'!C3</f>
        <v xml:space="preserve">Обустройство Северо-Покурского месторождения нефти. Кусты скважин №57бис, 62бис. </v>
      </c>
      <c r="C2" s="677"/>
      <c r="D2" s="677"/>
      <c r="E2" s="677"/>
      <c r="F2" s="677"/>
      <c r="G2" s="677"/>
      <c r="H2" s="677"/>
      <c r="I2" s="677"/>
      <c r="J2" s="677"/>
      <c r="K2" s="677"/>
      <c r="L2" s="415"/>
      <c r="M2" s="415"/>
      <c r="N2" s="415"/>
      <c r="O2" s="415"/>
      <c r="P2" s="415"/>
      <c r="Q2" s="415"/>
      <c r="R2" s="415"/>
      <c r="S2" s="415"/>
      <c r="T2" s="415"/>
    </row>
    <row r="3" spans="1:20" ht="13.5" thickBot="1" x14ac:dyDescent="0.25">
      <c r="A3" s="2" t="s">
        <v>17</v>
      </c>
      <c r="B3" s="416" t="str">
        <f>'Приложение №3 к Форме 8.1'!C4</f>
        <v>Куст скважин №57бис.</v>
      </c>
      <c r="C3" s="417"/>
      <c r="D3" s="417"/>
      <c r="E3" s="417"/>
      <c r="F3" s="417"/>
      <c r="G3" s="417"/>
      <c r="H3" s="417"/>
      <c r="I3" s="417"/>
      <c r="J3" s="417"/>
      <c r="K3" s="417"/>
      <c r="L3" s="418"/>
      <c r="M3" s="418"/>
      <c r="N3" s="418"/>
      <c r="O3" s="418"/>
      <c r="P3" s="418"/>
      <c r="Q3" s="418"/>
      <c r="R3" s="418"/>
      <c r="S3" s="418"/>
      <c r="T3" s="418"/>
    </row>
    <row r="4" spans="1:20" ht="12.75" customHeight="1" x14ac:dyDescent="0.2">
      <c r="A4" s="643" t="s">
        <v>1</v>
      </c>
      <c r="B4" s="643" t="s">
        <v>975</v>
      </c>
      <c r="C4" s="788" t="s">
        <v>976</v>
      </c>
      <c r="D4" s="789"/>
      <c r="E4" s="789"/>
      <c r="F4" s="789"/>
      <c r="G4" s="790"/>
      <c r="H4" s="791" t="s">
        <v>2</v>
      </c>
      <c r="I4" s="789"/>
      <c r="J4" s="789"/>
      <c r="K4" s="790"/>
    </row>
    <row r="5" spans="1:20" ht="12.75" customHeight="1" x14ac:dyDescent="0.2">
      <c r="A5" s="644"/>
      <c r="B5" s="644"/>
      <c r="C5" s="792" t="s">
        <v>977</v>
      </c>
      <c r="D5" s="794" t="s">
        <v>3</v>
      </c>
      <c r="E5" s="794"/>
      <c r="F5" s="794"/>
      <c r="G5" s="795" t="s">
        <v>978</v>
      </c>
      <c r="H5" s="797" t="s">
        <v>80</v>
      </c>
      <c r="I5" s="781" t="s">
        <v>81</v>
      </c>
      <c r="J5" s="781" t="s">
        <v>82</v>
      </c>
      <c r="K5" s="783" t="s">
        <v>139</v>
      </c>
    </row>
    <row r="6" spans="1:20" ht="15" customHeight="1" x14ac:dyDescent="0.2">
      <c r="A6" s="644"/>
      <c r="B6" s="644"/>
      <c r="C6" s="792"/>
      <c r="D6" s="667" t="s">
        <v>83</v>
      </c>
      <c r="E6" s="667" t="s">
        <v>81</v>
      </c>
      <c r="F6" s="667" t="s">
        <v>82</v>
      </c>
      <c r="G6" s="795"/>
      <c r="H6" s="797"/>
      <c r="I6" s="781"/>
      <c r="J6" s="781"/>
      <c r="K6" s="783"/>
    </row>
    <row r="7" spans="1:20" ht="91.5" customHeight="1" thickBot="1" x14ac:dyDescent="0.25">
      <c r="A7" s="787"/>
      <c r="B7" s="787"/>
      <c r="C7" s="793"/>
      <c r="D7" s="785"/>
      <c r="E7" s="785"/>
      <c r="F7" s="785"/>
      <c r="G7" s="796"/>
      <c r="H7" s="798"/>
      <c r="I7" s="782"/>
      <c r="J7" s="782"/>
      <c r="K7" s="784"/>
    </row>
    <row r="8" spans="1:20" ht="13.5" thickBot="1" x14ac:dyDescent="0.25">
      <c r="A8" s="419">
        <v>1</v>
      </c>
      <c r="B8" s="420">
        <v>2</v>
      </c>
      <c r="C8" s="421">
        <v>3</v>
      </c>
      <c r="D8" s="422">
        <v>4</v>
      </c>
      <c r="E8" s="422">
        <v>5</v>
      </c>
      <c r="F8" s="422">
        <v>6</v>
      </c>
      <c r="G8" s="423">
        <v>7</v>
      </c>
      <c r="H8" s="424">
        <v>8</v>
      </c>
      <c r="I8" s="425">
        <v>9</v>
      </c>
      <c r="J8" s="425">
        <v>10</v>
      </c>
      <c r="K8" s="426">
        <v>11</v>
      </c>
    </row>
    <row r="9" spans="1:20" ht="14.25" thickBot="1" x14ac:dyDescent="0.3">
      <c r="A9" s="777" t="s">
        <v>979</v>
      </c>
      <c r="B9" s="778"/>
      <c r="C9" s="778"/>
      <c r="D9" s="778"/>
      <c r="E9" s="778"/>
      <c r="F9" s="778"/>
      <c r="G9" s="778"/>
      <c r="H9" s="778"/>
      <c r="I9" s="778"/>
      <c r="J9" s="778"/>
      <c r="K9" s="779"/>
    </row>
    <row r="10" spans="1:20" ht="15" customHeight="1" x14ac:dyDescent="0.2">
      <c r="A10" s="427" t="s">
        <v>1077</v>
      </c>
      <c r="B10" s="428" t="s">
        <v>980</v>
      </c>
      <c r="C10" s="429">
        <f>D10+E10+F10</f>
        <v>339478</v>
      </c>
      <c r="D10" s="430">
        <v>165599</v>
      </c>
      <c r="E10" s="431">
        <v>107639</v>
      </c>
      <c r="F10" s="431">
        <v>66240</v>
      </c>
      <c r="G10" s="432">
        <v>3941.34</v>
      </c>
      <c r="H10" s="433">
        <f t="shared" ref="H10:H17" si="0">($D$28*G10)/164.5</f>
        <v>0</v>
      </c>
      <c r="I10" s="434">
        <f t="shared" ref="I10:I17" si="1">H10*$D$33</f>
        <v>0</v>
      </c>
      <c r="J10" s="435">
        <f t="shared" ref="J10:J17" si="2">H10*$D$34</f>
        <v>0</v>
      </c>
      <c r="K10" s="436">
        <f t="shared" ref="K10:K15" si="3">SUM(H10:J10)</f>
        <v>0</v>
      </c>
    </row>
    <row r="11" spans="1:20" ht="15" customHeight="1" x14ac:dyDescent="0.2">
      <c r="A11" s="437" t="s">
        <v>1078</v>
      </c>
      <c r="B11" s="438" t="s">
        <v>981</v>
      </c>
      <c r="C11" s="439">
        <f>D11+E11+F11</f>
        <v>2916</v>
      </c>
      <c r="D11" s="440">
        <v>1402</v>
      </c>
      <c r="E11" s="441">
        <v>953</v>
      </c>
      <c r="F11" s="441">
        <v>561</v>
      </c>
      <c r="G11" s="442">
        <v>31.44</v>
      </c>
      <c r="H11" s="443">
        <f t="shared" si="0"/>
        <v>0</v>
      </c>
      <c r="I11" s="444">
        <f t="shared" si="1"/>
        <v>0</v>
      </c>
      <c r="J11" s="445">
        <f t="shared" si="2"/>
        <v>0</v>
      </c>
      <c r="K11" s="446">
        <f t="shared" si="3"/>
        <v>0</v>
      </c>
    </row>
    <row r="12" spans="1:20" ht="15" customHeight="1" x14ac:dyDescent="0.2">
      <c r="A12" s="437" t="s">
        <v>1079</v>
      </c>
      <c r="B12" s="438" t="s">
        <v>982</v>
      </c>
      <c r="C12" s="439">
        <f>D12+E12+F12</f>
        <v>69010</v>
      </c>
      <c r="D12" s="440">
        <v>33178</v>
      </c>
      <c r="E12" s="441">
        <v>22561</v>
      </c>
      <c r="F12" s="441">
        <v>13271</v>
      </c>
      <c r="G12" s="442">
        <v>713.51</v>
      </c>
      <c r="H12" s="443">
        <f t="shared" si="0"/>
        <v>0</v>
      </c>
      <c r="I12" s="444">
        <f t="shared" si="1"/>
        <v>0</v>
      </c>
      <c r="J12" s="445">
        <f t="shared" si="2"/>
        <v>0</v>
      </c>
      <c r="K12" s="446">
        <f t="shared" si="3"/>
        <v>0</v>
      </c>
    </row>
    <row r="13" spans="1:20" ht="15" customHeight="1" x14ac:dyDescent="0.2">
      <c r="A13" s="437" t="s">
        <v>1080</v>
      </c>
      <c r="B13" s="438" t="s">
        <v>983</v>
      </c>
      <c r="C13" s="439">
        <f t="shared" ref="C13:C15" si="4">D13+E13+F13</f>
        <v>46785</v>
      </c>
      <c r="D13" s="440">
        <v>22822</v>
      </c>
      <c r="E13" s="441">
        <v>14834</v>
      </c>
      <c r="F13" s="441">
        <v>9129</v>
      </c>
      <c r="G13" s="442">
        <v>626.88</v>
      </c>
      <c r="H13" s="443">
        <f t="shared" si="0"/>
        <v>0</v>
      </c>
      <c r="I13" s="444">
        <f t="shared" si="1"/>
        <v>0</v>
      </c>
      <c r="J13" s="445">
        <f t="shared" si="2"/>
        <v>0</v>
      </c>
      <c r="K13" s="446">
        <f t="shared" si="3"/>
        <v>0</v>
      </c>
    </row>
    <row r="14" spans="1:20" ht="15" customHeight="1" x14ac:dyDescent="0.2">
      <c r="A14" s="437" t="s">
        <v>1081</v>
      </c>
      <c r="B14" s="438" t="s">
        <v>984</v>
      </c>
      <c r="C14" s="439">
        <f>D14+E14+F14</f>
        <v>33854</v>
      </c>
      <c r="D14" s="440">
        <v>16514</v>
      </c>
      <c r="E14" s="441">
        <v>10734</v>
      </c>
      <c r="F14" s="441">
        <v>6606</v>
      </c>
      <c r="G14" s="442">
        <v>442.54</v>
      </c>
      <c r="H14" s="443">
        <f t="shared" si="0"/>
        <v>0</v>
      </c>
      <c r="I14" s="444">
        <f t="shared" si="1"/>
        <v>0</v>
      </c>
      <c r="J14" s="445">
        <f t="shared" si="2"/>
        <v>0</v>
      </c>
      <c r="K14" s="446">
        <f>SUM(H14:J14)</f>
        <v>0</v>
      </c>
    </row>
    <row r="15" spans="1:20" x14ac:dyDescent="0.2">
      <c r="A15" s="437" t="s">
        <v>1082</v>
      </c>
      <c r="B15" s="438" t="s">
        <v>985</v>
      </c>
      <c r="C15" s="439">
        <f t="shared" si="4"/>
        <v>58464</v>
      </c>
      <c r="D15" s="440">
        <v>28519</v>
      </c>
      <c r="E15" s="441">
        <v>18537</v>
      </c>
      <c r="F15" s="441">
        <v>11408</v>
      </c>
      <c r="G15" s="442">
        <v>744.41</v>
      </c>
      <c r="H15" s="443">
        <f t="shared" si="0"/>
        <v>0</v>
      </c>
      <c r="I15" s="444">
        <f t="shared" si="1"/>
        <v>0</v>
      </c>
      <c r="J15" s="445">
        <f t="shared" si="2"/>
        <v>0</v>
      </c>
      <c r="K15" s="446">
        <f t="shared" si="3"/>
        <v>0</v>
      </c>
    </row>
    <row r="16" spans="1:20" ht="15" customHeight="1" thickBot="1" x14ac:dyDescent="0.25">
      <c r="A16" s="447" t="s">
        <v>1083</v>
      </c>
      <c r="B16" s="448" t="s">
        <v>986</v>
      </c>
      <c r="C16" s="439">
        <f>D16+E16+F16</f>
        <v>33218</v>
      </c>
      <c r="D16" s="449">
        <v>15970</v>
      </c>
      <c r="E16" s="450">
        <v>10860</v>
      </c>
      <c r="F16" s="450">
        <v>6388</v>
      </c>
      <c r="G16" s="451">
        <v>343.42</v>
      </c>
      <c r="H16" s="452">
        <f t="shared" si="0"/>
        <v>0</v>
      </c>
      <c r="I16" s="453">
        <f t="shared" si="1"/>
        <v>0</v>
      </c>
      <c r="J16" s="454">
        <f t="shared" si="2"/>
        <v>0</v>
      </c>
      <c r="K16" s="455">
        <f>SUM(H16:J16)</f>
        <v>0</v>
      </c>
    </row>
    <row r="17" spans="1:13" ht="15" customHeight="1" thickBot="1" x14ac:dyDescent="0.25">
      <c r="A17" s="419"/>
      <c r="B17" s="456" t="s">
        <v>987</v>
      </c>
      <c r="C17" s="457">
        <f>SUM(C10:C16)</f>
        <v>583725</v>
      </c>
      <c r="D17" s="458">
        <f t="shared" ref="D17:G17" si="5">SUM(D10:D16)</f>
        <v>284004</v>
      </c>
      <c r="E17" s="459">
        <f t="shared" si="5"/>
        <v>186118</v>
      </c>
      <c r="F17" s="459">
        <f t="shared" si="5"/>
        <v>113603</v>
      </c>
      <c r="G17" s="460">
        <f t="shared" si="5"/>
        <v>6843.54</v>
      </c>
      <c r="H17" s="461">
        <f t="shared" si="0"/>
        <v>0</v>
      </c>
      <c r="I17" s="462">
        <f t="shared" si="1"/>
        <v>0</v>
      </c>
      <c r="J17" s="463">
        <f t="shared" si="2"/>
        <v>0</v>
      </c>
      <c r="K17" s="464">
        <f>SUM(H17:J17)</f>
        <v>0</v>
      </c>
    </row>
    <row r="18" spans="1:13" x14ac:dyDescent="0.2">
      <c r="A18" s="465"/>
      <c r="B18" s="466" t="s">
        <v>988</v>
      </c>
      <c r="C18" s="467">
        <f>C17*D31</f>
        <v>8756</v>
      </c>
      <c r="D18" s="468"/>
      <c r="E18" s="469"/>
      <c r="F18" s="469"/>
      <c r="G18" s="470"/>
      <c r="H18" s="471"/>
      <c r="I18" s="472"/>
      <c r="J18" s="473"/>
      <c r="K18" s="474">
        <f>K17*D31</f>
        <v>0</v>
      </c>
    </row>
    <row r="19" spans="1:13" x14ac:dyDescent="0.2">
      <c r="A19" s="465"/>
      <c r="B19" s="476" t="s">
        <v>6</v>
      </c>
      <c r="C19" s="477">
        <f>C17+C18</f>
        <v>592481</v>
      </c>
      <c r="D19" s="478"/>
      <c r="E19" s="479"/>
      <c r="F19" s="479"/>
      <c r="G19" s="480"/>
      <c r="H19" s="481"/>
      <c r="I19" s="482"/>
      <c r="J19" s="483"/>
      <c r="K19" s="484">
        <f>K17+K18</f>
        <v>0</v>
      </c>
    </row>
    <row r="20" spans="1:13" ht="38.25" x14ac:dyDescent="0.2">
      <c r="A20" s="465" t="s">
        <v>1086</v>
      </c>
      <c r="B20" s="475" t="s">
        <v>1087</v>
      </c>
      <c r="C20" s="467"/>
      <c r="D20" s="468"/>
      <c r="E20" s="469"/>
      <c r="F20" s="469"/>
      <c r="G20" s="470"/>
      <c r="H20" s="471"/>
      <c r="I20" s="472"/>
      <c r="J20" s="473"/>
      <c r="K20" s="474">
        <f>K17*D30</f>
        <v>0</v>
      </c>
    </row>
    <row r="21" spans="1:13" ht="15" customHeight="1" x14ac:dyDescent="0.2">
      <c r="A21" s="465"/>
      <c r="B21" s="476" t="s">
        <v>6</v>
      </c>
      <c r="C21" s="477"/>
      <c r="D21" s="478"/>
      <c r="E21" s="479"/>
      <c r="F21" s="479"/>
      <c r="G21" s="480"/>
      <c r="H21" s="481"/>
      <c r="I21" s="482"/>
      <c r="J21" s="483"/>
      <c r="K21" s="484">
        <f>K19+K20</f>
        <v>0</v>
      </c>
    </row>
    <row r="22" spans="1:13" ht="15" customHeight="1" thickBot="1" x14ac:dyDescent="0.25">
      <c r="A22" s="485"/>
      <c r="B22" s="486" t="s">
        <v>7</v>
      </c>
      <c r="C22" s="405"/>
      <c r="D22" s="487"/>
      <c r="E22" s="488"/>
      <c r="F22" s="488"/>
      <c r="G22" s="489"/>
      <c r="H22" s="490"/>
      <c r="I22" s="491"/>
      <c r="J22" s="492"/>
      <c r="K22" s="493">
        <f>K21*D32</f>
        <v>0</v>
      </c>
    </row>
    <row r="23" spans="1:13" ht="13.5" thickBot="1" x14ac:dyDescent="0.25">
      <c r="A23" s="494"/>
      <c r="B23" s="495" t="s">
        <v>8</v>
      </c>
      <c r="C23" s="456"/>
      <c r="D23" s="496"/>
      <c r="E23" s="497"/>
      <c r="F23" s="497"/>
      <c r="G23" s="498"/>
      <c r="H23" s="499"/>
      <c r="I23" s="500"/>
      <c r="J23" s="501"/>
      <c r="K23" s="502">
        <f>K21+K22</f>
        <v>0</v>
      </c>
    </row>
    <row r="24" spans="1:13" x14ac:dyDescent="0.2">
      <c r="A24" s="503"/>
      <c r="B24" s="504" t="s">
        <v>9</v>
      </c>
      <c r="C24" s="505">
        <v>0.18</v>
      </c>
      <c r="D24" s="506"/>
      <c r="E24" s="507"/>
      <c r="F24" s="507"/>
      <c r="G24" s="508"/>
      <c r="H24" s="509"/>
      <c r="I24" s="510"/>
      <c r="J24" s="511"/>
      <c r="K24" s="512">
        <f>K23*C24</f>
        <v>0</v>
      </c>
    </row>
    <row r="25" spans="1:13" ht="13.5" thickBot="1" x14ac:dyDescent="0.25">
      <c r="A25" s="513"/>
      <c r="B25" s="514" t="s">
        <v>10</v>
      </c>
      <c r="C25" s="515"/>
      <c r="D25" s="516"/>
      <c r="E25" s="517"/>
      <c r="F25" s="517"/>
      <c r="G25" s="518"/>
      <c r="H25" s="519"/>
      <c r="I25" s="520"/>
      <c r="J25" s="521"/>
      <c r="K25" s="522">
        <f>SUM(K23:K24)</f>
        <v>0</v>
      </c>
    </row>
    <row r="26" spans="1:13" ht="13.5" thickBot="1" x14ac:dyDescent="0.25">
      <c r="A26" s="523"/>
      <c r="B26" s="523"/>
      <c r="C26" s="523"/>
      <c r="D26" s="524"/>
      <c r="E26" s="525"/>
      <c r="F26" s="525"/>
      <c r="G26" s="525"/>
      <c r="H26" s="525"/>
      <c r="I26" s="525"/>
      <c r="J26" s="525"/>
      <c r="K26" s="526"/>
      <c r="L26" s="527"/>
      <c r="M26" s="526"/>
    </row>
    <row r="27" spans="1:13" ht="13.5" thickBot="1" x14ac:dyDescent="0.25">
      <c r="A27" s="528" t="s">
        <v>989</v>
      </c>
      <c r="B27" s="529" t="s">
        <v>85</v>
      </c>
      <c r="C27" s="529" t="s">
        <v>990</v>
      </c>
      <c r="D27" s="530" t="s">
        <v>11</v>
      </c>
      <c r="E27" s="780"/>
      <c r="F27" s="780"/>
      <c r="G27" s="531"/>
      <c r="H27" s="525"/>
      <c r="I27" s="532"/>
      <c r="J27" s="532"/>
    </row>
    <row r="28" spans="1:13" ht="12.75" customHeight="1" x14ac:dyDescent="0.2">
      <c r="A28" s="533">
        <v>1</v>
      </c>
      <c r="B28" s="534" t="s">
        <v>991</v>
      </c>
      <c r="C28" s="535" t="s">
        <v>992</v>
      </c>
      <c r="D28" s="536"/>
      <c r="E28" s="537"/>
      <c r="F28" s="537"/>
      <c r="G28" s="538"/>
      <c r="H28" s="539"/>
    </row>
    <row r="29" spans="1:13" x14ac:dyDescent="0.2">
      <c r="A29" s="540">
        <v>2</v>
      </c>
      <c r="B29" s="541" t="s">
        <v>993</v>
      </c>
      <c r="C29" s="542"/>
      <c r="D29" s="543">
        <f>K19/C19</f>
        <v>0</v>
      </c>
      <c r="E29" s="544"/>
      <c r="F29" s="545"/>
      <c r="G29" s="546"/>
      <c r="H29" s="539"/>
    </row>
    <row r="30" spans="1:13" x14ac:dyDescent="0.2">
      <c r="A30" s="547">
        <v>3</v>
      </c>
      <c r="B30" s="548" t="s">
        <v>994</v>
      </c>
      <c r="C30" s="542" t="s">
        <v>0</v>
      </c>
      <c r="D30" s="549">
        <v>1.4999999999999999E-2</v>
      </c>
      <c r="F30" s="550"/>
    </row>
    <row r="31" spans="1:13" ht="12" customHeight="1" x14ac:dyDescent="0.2">
      <c r="A31" s="540">
        <v>4</v>
      </c>
      <c r="B31" s="548" t="s">
        <v>84</v>
      </c>
      <c r="C31" s="542" t="s">
        <v>0</v>
      </c>
      <c r="D31" s="549">
        <v>1.4999999999999999E-2</v>
      </c>
      <c r="F31" s="550"/>
    </row>
    <row r="32" spans="1:13" ht="13.5" customHeight="1" x14ac:dyDescent="0.2">
      <c r="A32" s="547">
        <v>5</v>
      </c>
      <c r="B32" s="551" t="s">
        <v>7</v>
      </c>
      <c r="C32" s="542" t="s">
        <v>0</v>
      </c>
      <c r="D32" s="549">
        <v>1.4999999999999999E-2</v>
      </c>
      <c r="F32" s="550"/>
    </row>
    <row r="33" spans="1:11" x14ac:dyDescent="0.2">
      <c r="A33" s="540">
        <v>6</v>
      </c>
      <c r="B33" s="541" t="s">
        <v>13</v>
      </c>
      <c r="C33" s="542" t="s">
        <v>0</v>
      </c>
      <c r="D33" s="552">
        <f>(E17/D17)*0.85</f>
        <v>0.55700000000000005</v>
      </c>
    </row>
    <row r="34" spans="1:11" ht="13.5" thickBot="1" x14ac:dyDescent="0.25">
      <c r="A34" s="553">
        <v>7</v>
      </c>
      <c r="B34" s="554" t="s">
        <v>14</v>
      </c>
      <c r="C34" s="555" t="s">
        <v>0</v>
      </c>
      <c r="D34" s="556">
        <f>(F17/D17)*0.8</f>
        <v>0.32</v>
      </c>
      <c r="J34" s="557"/>
      <c r="K34" s="557"/>
    </row>
    <row r="35" spans="1:11" ht="19.5" customHeight="1" x14ac:dyDescent="0.2">
      <c r="B35" s="558"/>
      <c r="G35" s="557"/>
      <c r="H35" s="557"/>
      <c r="J35" s="557"/>
      <c r="K35" s="557"/>
    </row>
    <row r="36" spans="1:11" ht="13.5" x14ac:dyDescent="0.25">
      <c r="B36" s="559"/>
      <c r="C36" s="559"/>
      <c r="D36" s="559"/>
      <c r="E36" s="559"/>
      <c r="F36" s="330"/>
      <c r="J36" s="560"/>
      <c r="K36" s="561"/>
    </row>
    <row r="37" spans="1:11" x14ac:dyDescent="0.2">
      <c r="B37" s="559"/>
      <c r="C37" s="559"/>
      <c r="D37" s="559"/>
      <c r="E37" s="559"/>
      <c r="F37" s="559"/>
      <c r="J37" s="557"/>
      <c r="K37" s="557"/>
    </row>
    <row r="38" spans="1:11" x14ac:dyDescent="0.2">
      <c r="J38" s="557"/>
      <c r="K38" s="557"/>
    </row>
  </sheetData>
  <protectedRanges>
    <protectedRange sqref="O2:P3" name="Диапазон1_1"/>
    <protectedRange sqref="A2:A3" name="Диапазон1_2"/>
    <protectedRange sqref="B2:N3" name="Диапазон1_1_1"/>
  </protectedRanges>
  <mergeCells count="18">
    <mergeCell ref="J1:K1"/>
    <mergeCell ref="B2:K2"/>
    <mergeCell ref="A4:A7"/>
    <mergeCell ref="B4:B7"/>
    <mergeCell ref="C4:G4"/>
    <mergeCell ref="H4:K4"/>
    <mergeCell ref="C5:C7"/>
    <mergeCell ref="D5:F5"/>
    <mergeCell ref="G5:G7"/>
    <mergeCell ref="H5:H7"/>
    <mergeCell ref="A9:K9"/>
    <mergeCell ref="E27:F27"/>
    <mergeCell ref="I5:I7"/>
    <mergeCell ref="J5:J7"/>
    <mergeCell ref="K5:K7"/>
    <mergeCell ref="D6:D7"/>
    <mergeCell ref="E6:E7"/>
    <mergeCell ref="F6:F7"/>
  </mergeCells>
  <pageMargins left="0" right="0" top="0" bottom="0" header="0" footer="0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Форма 8.1</vt:lpstr>
      <vt:lpstr>Приложение №1 к форме 8.1</vt:lpstr>
      <vt:lpstr>Приложение №2 к Форме 8.1</vt:lpstr>
      <vt:lpstr>Приложение №3 к Форме 8.1</vt:lpstr>
      <vt:lpstr>Оборудование</vt:lpstr>
      <vt:lpstr>Приложение №5 к форме 8.1</vt:lpstr>
      <vt:lpstr>Оборудование!Область_печати</vt:lpstr>
      <vt:lpstr>'Приложение №3 к Форме 8.1'!Область_печати</vt:lpstr>
      <vt:lpstr>'Приложение №5 к форме 8.1'!Область_печати</vt:lpstr>
      <vt:lpstr>'Форма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2016-02-05T10:11:13Z</cp:lastPrinted>
  <dcterms:created xsi:type="dcterms:W3CDTF">2014-07-13T09:38:46Z</dcterms:created>
  <dcterms:modified xsi:type="dcterms:W3CDTF">2016-02-17T04:19:34Z</dcterms:modified>
</cp:coreProperties>
</file>