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60"/>
  </bookViews>
  <sheets>
    <sheet name="Форма 8.1" sheetId="17" r:id="rId1"/>
    <sheet name="Пр. 1 к ф. 8.1" sheetId="34" r:id="rId2"/>
    <sheet name="прил. №2 к ф.8" sheetId="36" r:id="rId3"/>
    <sheet name="прил. № 3 к ф. 8.1" sheetId="19" r:id="rId4"/>
    <sheet name="прил. № 5 к ф. 8.1" sheetId="37" r:id="rId5"/>
    <sheet name="Оборудование" sheetId="28" r:id="rId6"/>
  </sheets>
  <externalReferences>
    <externalReference r:id="rId7"/>
    <externalReference r:id="rId8"/>
    <externalReference r:id="rId9"/>
    <externalReference r:id="rId10"/>
  </externalReferences>
  <definedNames>
    <definedName name="_1Excel_BuiltIn_Print_Area_4_1" localSheetId="5">#REF!</definedName>
    <definedName name="_1Excel_BuiltIn_Print_Area_4_1" localSheetId="1">#REF!</definedName>
    <definedName name="_1Excel_BuiltIn_Print_Area_4_1" localSheetId="3">#REF!</definedName>
    <definedName name="_1Excel_BuiltIn_Print_Area_4_1" localSheetId="4">#REF!</definedName>
    <definedName name="_1Excel_BuiltIn_Print_Area_4_1">#REF!</definedName>
    <definedName name="_2Excel_BuiltIn_Print_Area_5_1" localSheetId="5">#REF!</definedName>
    <definedName name="_2Excel_BuiltIn_Print_Area_5_1" localSheetId="4">#REF!</definedName>
    <definedName name="_2Excel_BuiltIn_Print_Area_5_1">#REF!</definedName>
    <definedName name="_3Excel_BuiltIn_Print_Titles_2_1" localSheetId="5">#REF!</definedName>
    <definedName name="_3Excel_BuiltIn_Print_Titles_2_1" localSheetId="4">#REF!</definedName>
    <definedName name="_3Excel_BuiltIn_Print_Titles_2_1">#REF!</definedName>
    <definedName name="_4Excel_BuiltIn_Print_Titles_3_1" localSheetId="5">#REF!</definedName>
    <definedName name="_4Excel_BuiltIn_Print_Titles_3_1">#REF!</definedName>
    <definedName name="_xlnm._FilterDatabase" localSheetId="3" hidden="1">'прил. № 3 к ф. 8.1'!$A$9:$J$829</definedName>
    <definedName name="DATE_1">#N/A</definedName>
    <definedName name="deviation1" localSheetId="5">#REF!</definedName>
    <definedName name="deviation1" localSheetId="1">#REF!</definedName>
    <definedName name="deviation1" localSheetId="3">#REF!</definedName>
    <definedName name="deviation1" localSheetId="4">#REF!</definedName>
    <definedName name="deviation1" localSheetId="2">#REF!</definedName>
    <definedName name="deviation1" localSheetId="0">#REF!</definedName>
    <definedName name="deviation1">#REF!</definedName>
    <definedName name="DiscontRate" localSheetId="5">#REF!</definedName>
    <definedName name="DiscontRate" localSheetId="1">#REF!</definedName>
    <definedName name="DiscontRate" localSheetId="3">#REF!</definedName>
    <definedName name="DiscontRate" localSheetId="4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5">#REF!</definedName>
    <definedName name="Excel_BuiltIn_Print_Area_1" localSheetId="1">#REF!</definedName>
    <definedName name="Excel_BuiltIn_Print_Area_1" localSheetId="3">#REF!</definedName>
    <definedName name="Excel_BuiltIn_Print_Area_1" localSheetId="4">#REF!</definedName>
    <definedName name="Excel_BuiltIn_Print_Area_1">#REF!</definedName>
    <definedName name="Excel_BuiltIn_Print_Area_4" localSheetId="5">#REF!</definedName>
    <definedName name="Excel_BuiltIn_Print_Area_4" localSheetId="4">#REF!</definedName>
    <definedName name="Excel_BuiltIn_Print_Area_4">#REF!</definedName>
    <definedName name="Excel_BuiltIn_Print_Area_5" localSheetId="5">#REF!</definedName>
    <definedName name="Excel_BuiltIn_Print_Area_5" localSheetId="4">#REF!</definedName>
    <definedName name="Excel_BuiltIn_Print_Area_5">#REF!</definedName>
    <definedName name="Excel_BuiltIn_Print_Area_6" localSheetId="5">#REF!</definedName>
    <definedName name="Excel_BuiltIn_Print_Area_6">#REF!</definedName>
    <definedName name="Excel_BuiltIn_Print_Titles_2" localSheetId="5">#REF!</definedName>
    <definedName name="Excel_BuiltIn_Print_Titles_2">#REF!</definedName>
    <definedName name="Excel_BuiltIn_Print_Titles_3" localSheetId="5">#REF!</definedName>
    <definedName name="Excel_BuiltIn_Print_Titles_3">#REF!</definedName>
    <definedName name="блок" localSheetId="5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5">#REF!</definedName>
    <definedName name="весмп" localSheetId="1">#REF!</definedName>
    <definedName name="весмп" localSheetId="2">#REF!</definedName>
    <definedName name="весмп">#REF!</definedName>
    <definedName name="врем" localSheetId="5">#REF!</definedName>
    <definedName name="врем" localSheetId="1">#REF!</definedName>
    <definedName name="врем" localSheetId="2">#REF!</definedName>
    <definedName name="врем">#REF!</definedName>
    <definedName name="высл" localSheetId="5">#REF!</definedName>
    <definedName name="высл" localSheetId="1">#REF!</definedName>
    <definedName name="высл" localSheetId="2">#REF!</definedName>
    <definedName name="высл">#REF!</definedName>
    <definedName name="ггг" localSheetId="5">#REF!</definedName>
    <definedName name="ггг" localSheetId="4">#REF!</definedName>
    <definedName name="ггг">#REF!</definedName>
    <definedName name="город" localSheetId="5">#REF!</definedName>
    <definedName name="город">#REF!</definedName>
    <definedName name="группа" localSheetId="5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5">#REF!</definedName>
    <definedName name="Дата_изменения_группы_строек" localSheetId="1">#REF!</definedName>
    <definedName name="Дата_изменения_группы_строек" localSheetId="3">#REF!</definedName>
    <definedName name="Дата_изменения_группы_строек" localSheetId="4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5">#REF!</definedName>
    <definedName name="Дата_изменения_локальной_сметы" localSheetId="1">#REF!</definedName>
    <definedName name="Дата_изменения_локальной_сметы" localSheetId="4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5">#REF!</definedName>
    <definedName name="Дата_изменения_объекта" localSheetId="1">#REF!</definedName>
    <definedName name="Дата_изменения_объекта" localSheetId="4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5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5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5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5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5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5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5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5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5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5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5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5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5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 localSheetId="5">#REF!</definedName>
    <definedName name="дллл">#REF!</definedName>
    <definedName name="дол" localSheetId="5">#REF!</definedName>
    <definedName name="дол" localSheetId="1">#REF!</definedName>
    <definedName name="дол" localSheetId="2">#REF!</definedName>
    <definedName name="дол">#REF!</definedName>
    <definedName name="допотп" localSheetId="5">#REF!</definedName>
    <definedName name="допотп" localSheetId="1">#REF!</definedName>
    <definedName name="допотп" localSheetId="2">#REF!</definedName>
    <definedName name="допотп">#REF!</definedName>
    <definedName name="ДЦ1" localSheetId="5">#REF!</definedName>
    <definedName name="ДЦ1" localSheetId="1">#REF!</definedName>
    <definedName name="ДЦ1" localSheetId="2">#REF!</definedName>
    <definedName name="ДЦ1">#REF!</definedName>
    <definedName name="ДЦ10" localSheetId="5">#REF!</definedName>
    <definedName name="ДЦ10" localSheetId="1">#REF!</definedName>
    <definedName name="ДЦ10" localSheetId="2">#REF!</definedName>
    <definedName name="ДЦ10">#REF!</definedName>
    <definedName name="ДЦ11" localSheetId="5">#REF!</definedName>
    <definedName name="ДЦ11" localSheetId="1">#REF!</definedName>
    <definedName name="ДЦ11" localSheetId="2">#REF!</definedName>
    <definedName name="ДЦ11">#REF!</definedName>
    <definedName name="ДЦ12" localSheetId="5">#REF!</definedName>
    <definedName name="ДЦ12" localSheetId="1">#REF!</definedName>
    <definedName name="ДЦ12" localSheetId="2">#REF!</definedName>
    <definedName name="ДЦ12">#REF!</definedName>
    <definedName name="ДЦ13" localSheetId="5">#REF!</definedName>
    <definedName name="ДЦ13" localSheetId="1">#REF!</definedName>
    <definedName name="ДЦ13" localSheetId="2">#REF!</definedName>
    <definedName name="ДЦ13">#REF!</definedName>
    <definedName name="ДЦ14" localSheetId="5">#REF!</definedName>
    <definedName name="ДЦ14" localSheetId="1">#REF!</definedName>
    <definedName name="ДЦ14" localSheetId="2">#REF!</definedName>
    <definedName name="ДЦ14">#REF!</definedName>
    <definedName name="ДЦ15" localSheetId="5">#REF!</definedName>
    <definedName name="ДЦ15" localSheetId="1">#REF!</definedName>
    <definedName name="ДЦ15" localSheetId="2">#REF!</definedName>
    <definedName name="ДЦ15">#REF!</definedName>
    <definedName name="ДЦ16" localSheetId="5">#REF!</definedName>
    <definedName name="ДЦ16" localSheetId="1">#REF!</definedName>
    <definedName name="ДЦ16" localSheetId="2">#REF!</definedName>
    <definedName name="ДЦ16">#REF!</definedName>
    <definedName name="ДЦ17" localSheetId="5">#REF!</definedName>
    <definedName name="ДЦ17" localSheetId="1">#REF!</definedName>
    <definedName name="ДЦ17" localSheetId="2">#REF!</definedName>
    <definedName name="ДЦ17">#REF!</definedName>
    <definedName name="ДЦ18" localSheetId="5">#REF!</definedName>
    <definedName name="ДЦ18" localSheetId="1">#REF!</definedName>
    <definedName name="ДЦ18" localSheetId="2">#REF!</definedName>
    <definedName name="ДЦ18">#REF!</definedName>
    <definedName name="ДЦ19" localSheetId="5">#REF!</definedName>
    <definedName name="ДЦ19" localSheetId="1">#REF!</definedName>
    <definedName name="ДЦ19" localSheetId="2">#REF!</definedName>
    <definedName name="ДЦ19">#REF!</definedName>
    <definedName name="ДЦ2" localSheetId="5">#REF!</definedName>
    <definedName name="ДЦ2" localSheetId="1">#REF!</definedName>
    <definedName name="ДЦ2" localSheetId="2">#REF!</definedName>
    <definedName name="ДЦ2">#REF!</definedName>
    <definedName name="ДЦ2_" localSheetId="5">#REF!</definedName>
    <definedName name="ДЦ2_" localSheetId="1">#REF!</definedName>
    <definedName name="ДЦ2_" localSheetId="2">#REF!</definedName>
    <definedName name="ДЦ2_">#REF!</definedName>
    <definedName name="ДЦ20" localSheetId="5">#REF!</definedName>
    <definedName name="ДЦ20" localSheetId="1">#REF!</definedName>
    <definedName name="ДЦ20" localSheetId="2">#REF!</definedName>
    <definedName name="ДЦ20">#REF!</definedName>
    <definedName name="ДЦ20_1" localSheetId="5">#REF!</definedName>
    <definedName name="ДЦ20_1" localSheetId="1">#REF!</definedName>
    <definedName name="ДЦ20_1" localSheetId="2">#REF!</definedName>
    <definedName name="ДЦ20_1">#REF!</definedName>
    <definedName name="ДЦ21" localSheetId="5">#REF!</definedName>
    <definedName name="ДЦ21" localSheetId="1">#REF!</definedName>
    <definedName name="ДЦ21" localSheetId="2">#REF!</definedName>
    <definedName name="ДЦ21">#REF!</definedName>
    <definedName name="ДЦ22" localSheetId="5">#REF!</definedName>
    <definedName name="ДЦ22" localSheetId="1">#REF!</definedName>
    <definedName name="ДЦ22" localSheetId="2">#REF!</definedName>
    <definedName name="ДЦ22">#REF!</definedName>
    <definedName name="ДЦ23" localSheetId="5">#REF!</definedName>
    <definedName name="ДЦ23" localSheetId="1">#REF!</definedName>
    <definedName name="ДЦ23" localSheetId="2">#REF!</definedName>
    <definedName name="ДЦ23">#REF!</definedName>
    <definedName name="ДЦ24" localSheetId="5">#REF!</definedName>
    <definedName name="ДЦ24" localSheetId="1">#REF!</definedName>
    <definedName name="ДЦ24" localSheetId="2">#REF!</definedName>
    <definedName name="ДЦ24">#REF!</definedName>
    <definedName name="ДЦ25" localSheetId="5">#REF!</definedName>
    <definedName name="ДЦ25" localSheetId="1">#REF!</definedName>
    <definedName name="ДЦ25" localSheetId="2">#REF!</definedName>
    <definedName name="ДЦ25">#REF!</definedName>
    <definedName name="ДЦ26" localSheetId="5">#REF!</definedName>
    <definedName name="ДЦ26" localSheetId="1">#REF!</definedName>
    <definedName name="ДЦ26" localSheetId="2">#REF!</definedName>
    <definedName name="ДЦ26">#REF!</definedName>
    <definedName name="ДЦ3" localSheetId="5">#REF!</definedName>
    <definedName name="ДЦ3" localSheetId="1">#REF!</definedName>
    <definedName name="ДЦ3" localSheetId="2">#REF!</definedName>
    <definedName name="ДЦ3">#REF!</definedName>
    <definedName name="ДЦ3_" localSheetId="5">#REF!</definedName>
    <definedName name="ДЦ3_" localSheetId="1">#REF!</definedName>
    <definedName name="ДЦ3_" localSheetId="2">#REF!</definedName>
    <definedName name="ДЦ3_">#REF!</definedName>
    <definedName name="ДЦ4" localSheetId="5">#REF!</definedName>
    <definedName name="ДЦ4" localSheetId="1">#REF!</definedName>
    <definedName name="ДЦ4" localSheetId="2">#REF!</definedName>
    <definedName name="ДЦ4">#REF!</definedName>
    <definedName name="ДЦ5" localSheetId="5">#REF!</definedName>
    <definedName name="ДЦ5" localSheetId="1">#REF!</definedName>
    <definedName name="ДЦ5" localSheetId="2">#REF!</definedName>
    <definedName name="ДЦ5">#REF!</definedName>
    <definedName name="ДЦ6" localSheetId="5">#REF!</definedName>
    <definedName name="ДЦ6" localSheetId="1">#REF!</definedName>
    <definedName name="ДЦ6" localSheetId="2">#REF!</definedName>
    <definedName name="ДЦ6">#REF!</definedName>
    <definedName name="ДЦ6_1" localSheetId="5">#REF!</definedName>
    <definedName name="ДЦ6_1" localSheetId="1">#REF!</definedName>
    <definedName name="ДЦ6_1" localSheetId="2">#REF!</definedName>
    <definedName name="ДЦ6_1">#REF!</definedName>
    <definedName name="ДЦ7" localSheetId="5">#REF!</definedName>
    <definedName name="ДЦ7" localSheetId="1">#REF!</definedName>
    <definedName name="ДЦ7" localSheetId="2">#REF!</definedName>
    <definedName name="ДЦ7">#REF!</definedName>
    <definedName name="ДЦ8" localSheetId="5">#REF!</definedName>
    <definedName name="ДЦ8" localSheetId="1">#REF!</definedName>
    <definedName name="ДЦ8" localSheetId="2">#REF!</definedName>
    <definedName name="ДЦ8">#REF!</definedName>
    <definedName name="ДЦ9" localSheetId="5">#REF!</definedName>
    <definedName name="ДЦ9" localSheetId="1">#REF!</definedName>
    <definedName name="ДЦ9" localSheetId="2">#REF!</definedName>
    <definedName name="ДЦ9">#REF!</definedName>
    <definedName name="емм" localSheetId="5">#REF!</definedName>
    <definedName name="емм" localSheetId="1">#REF!</definedName>
    <definedName name="емм" localSheetId="2">#REF!</definedName>
    <definedName name="емм">#REF!</definedName>
    <definedName name="_xlnm.Print_Titles" localSheetId="5">Оборудование!#REF!</definedName>
    <definedName name="_xlnm.Print_Titles">#N/A</definedName>
    <definedName name="Заказчик" localSheetId="5">#REF!</definedName>
    <definedName name="Заказчик" localSheetId="1">#REF!</definedName>
    <definedName name="Заказчик" localSheetId="3">#REF!</definedName>
    <definedName name="Заказчик" localSheetId="4">#REF!</definedName>
    <definedName name="Заказчик" localSheetId="2">#REF!</definedName>
    <definedName name="Заказчик">#REF!</definedName>
    <definedName name="зоя" localSheetId="5">#REF!</definedName>
    <definedName name="зоя">#REF!</definedName>
    <definedName name="зп" localSheetId="5">#REF!</definedName>
    <definedName name="зп" localSheetId="1">#REF!</definedName>
    <definedName name="зп" localSheetId="4">#REF!</definedName>
    <definedName name="зп" localSheetId="2">#REF!</definedName>
    <definedName name="зп">#REF!</definedName>
    <definedName name="зпмес" localSheetId="5">#REF!</definedName>
    <definedName name="зпмес" localSheetId="1">#REF!</definedName>
    <definedName name="зпмес" localSheetId="4">#REF!</definedName>
    <definedName name="зпмес" localSheetId="2">#REF!</definedName>
    <definedName name="зпмес">#REF!</definedName>
    <definedName name="зпо" localSheetId="5">#REF!</definedName>
    <definedName name="зпо" localSheetId="1">#REF!</definedName>
    <definedName name="зпо" localSheetId="2">#REF!</definedName>
    <definedName name="зпо">#REF!</definedName>
    <definedName name="зппр" localSheetId="5">#REF!</definedName>
    <definedName name="зппр" localSheetId="1">#REF!</definedName>
    <definedName name="зппр" localSheetId="2">#REF!</definedName>
    <definedName name="зппр">#REF!</definedName>
    <definedName name="зпч" localSheetId="5">#REF!</definedName>
    <definedName name="зпч" localSheetId="1">#REF!</definedName>
    <definedName name="зпч" localSheetId="2">#REF!</definedName>
    <definedName name="зпч">#REF!</definedName>
    <definedName name="зу" localSheetId="5">#REF!</definedName>
    <definedName name="зу" localSheetId="1">#REF!</definedName>
    <definedName name="зу" localSheetId="2">#REF!</definedName>
    <definedName name="зу">#REF!</definedName>
    <definedName name="и_н_п" localSheetId="5">#REF!</definedName>
    <definedName name="и_н_п" localSheetId="1">#REF!</definedName>
    <definedName name="и_н_п" localSheetId="2">#REF!</definedName>
    <definedName name="и_н_п">#REF!</definedName>
    <definedName name="изп" localSheetId="5">#REF!</definedName>
    <definedName name="изп" localSheetId="1">#REF!</definedName>
    <definedName name="изп" localSheetId="2">#REF!</definedName>
    <definedName name="изп">#REF!</definedName>
    <definedName name="имат" localSheetId="5">#REF!</definedName>
    <definedName name="имат" localSheetId="1">#REF!</definedName>
    <definedName name="имат" localSheetId="2">#REF!</definedName>
    <definedName name="имат">#REF!</definedName>
    <definedName name="иматзак" localSheetId="5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5">#REF!</definedName>
    <definedName name="иматпод" localSheetId="1">#REF!</definedName>
    <definedName name="иматпод" localSheetId="2">#REF!</definedName>
    <definedName name="иматпод">#REF!</definedName>
    <definedName name="имя" localSheetId="5">#REF!</definedName>
    <definedName name="имя" localSheetId="1">#REF!</definedName>
    <definedName name="имя" localSheetId="2">#REF!</definedName>
    <definedName name="имя">#REF!</definedName>
    <definedName name="Инвестор" localSheetId="5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5">#REF!</definedName>
    <definedName name="инд1" localSheetId="1">#REF!</definedName>
    <definedName name="инд1" localSheetId="2">#REF!</definedName>
    <definedName name="инд1">#REF!</definedName>
    <definedName name="инд11" localSheetId="5">#REF!</definedName>
    <definedName name="инд11" localSheetId="1">#REF!</definedName>
    <definedName name="инд11" localSheetId="2">#REF!</definedName>
    <definedName name="инд11">#REF!</definedName>
    <definedName name="инд12" localSheetId="5">#REF!</definedName>
    <definedName name="инд12" localSheetId="1">#REF!</definedName>
    <definedName name="инд12" localSheetId="2">#REF!</definedName>
    <definedName name="инд12">#REF!</definedName>
    <definedName name="инд13" localSheetId="5">#REF!</definedName>
    <definedName name="инд13" localSheetId="1">#REF!</definedName>
    <definedName name="инд13" localSheetId="2">#REF!</definedName>
    <definedName name="инд13">#REF!</definedName>
    <definedName name="инд3" localSheetId="5">#REF!</definedName>
    <definedName name="инд3" localSheetId="1">#REF!</definedName>
    <definedName name="инд3" localSheetId="2">#REF!</definedName>
    <definedName name="инд3">#REF!</definedName>
    <definedName name="инд4" localSheetId="5">#REF!</definedName>
    <definedName name="инд4" localSheetId="1">#REF!</definedName>
    <definedName name="инд4" localSheetId="2">#REF!</definedName>
    <definedName name="инд4">#REF!</definedName>
    <definedName name="инд5" localSheetId="5">#REF!</definedName>
    <definedName name="инд5" localSheetId="1">#REF!</definedName>
    <definedName name="инд5" localSheetId="2">#REF!</definedName>
    <definedName name="инд5">#REF!</definedName>
    <definedName name="инд6" localSheetId="5">#REF!</definedName>
    <definedName name="инд6" localSheetId="1">#REF!</definedName>
    <definedName name="инд6" localSheetId="2">#REF!</definedName>
    <definedName name="инд6">#REF!</definedName>
    <definedName name="инд7" localSheetId="5">#REF!</definedName>
    <definedName name="инд7" localSheetId="1">#REF!</definedName>
    <definedName name="инд7" localSheetId="2">#REF!</definedName>
    <definedName name="инд7">#REF!</definedName>
    <definedName name="инд8" localSheetId="5">#REF!</definedName>
    <definedName name="инд8" localSheetId="1">#REF!</definedName>
    <definedName name="инд8" localSheetId="2">#REF!</definedName>
    <definedName name="инд8">#REF!</definedName>
    <definedName name="инд9" localSheetId="5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5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5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5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5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5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5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5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5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5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5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5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5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5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5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5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5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5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5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5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5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5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5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5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5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5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5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5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5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5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5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5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5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5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5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5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5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5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5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5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5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5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5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5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5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5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5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5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5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5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5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5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5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5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5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5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5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5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5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5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5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5">#REF!</definedName>
    <definedName name="иэмм" localSheetId="1">#REF!</definedName>
    <definedName name="иэмм" localSheetId="2">#REF!</definedName>
    <definedName name="иэмм">#REF!</definedName>
    <definedName name="к_ЗПМ" localSheetId="5">#REF!</definedName>
    <definedName name="к_ЗПМ" localSheetId="1">#REF!</definedName>
    <definedName name="к_ЗПМ" localSheetId="2">#REF!</definedName>
    <definedName name="к_ЗПМ">#REF!</definedName>
    <definedName name="к_МАТ" localSheetId="5">#REF!</definedName>
    <definedName name="к_МАТ" localSheetId="1">#REF!</definedName>
    <definedName name="к_МАТ" localSheetId="2">#REF!</definedName>
    <definedName name="к_МАТ">#REF!</definedName>
    <definedName name="к_ОЗП" localSheetId="5">#REF!</definedName>
    <definedName name="к_ОЗП" localSheetId="1">#REF!</definedName>
    <definedName name="к_ОЗП" localSheetId="2">#REF!</definedName>
    <definedName name="к_ОЗП">#REF!</definedName>
    <definedName name="к_ПЗ" localSheetId="5">#REF!</definedName>
    <definedName name="к_ПЗ" localSheetId="1">#REF!</definedName>
    <definedName name="к_ПЗ" localSheetId="2">#REF!</definedName>
    <definedName name="к_ПЗ">#REF!</definedName>
    <definedName name="к_ЭМ" localSheetId="5">#REF!</definedName>
    <definedName name="к_ЭМ" localSheetId="1">#REF!</definedName>
    <definedName name="к_ЭМ" localSheetId="2">#REF!</definedName>
    <definedName name="к_ЭМ">#REF!</definedName>
    <definedName name="кве" localSheetId="5">#REF!</definedName>
    <definedName name="кве">#REF!</definedName>
    <definedName name="кмм" localSheetId="5">#REF!</definedName>
    <definedName name="кмм" localSheetId="1">#REF!</definedName>
    <definedName name="кмм" localSheetId="2">#REF!</definedName>
    <definedName name="кмм">#REF!</definedName>
    <definedName name="кмо" localSheetId="5">#REF!</definedName>
    <definedName name="кмо" localSheetId="1">#REF!</definedName>
    <definedName name="кмо" localSheetId="2">#REF!</definedName>
    <definedName name="кмо">#REF!</definedName>
    <definedName name="кол" localSheetId="5">#REF!</definedName>
    <definedName name="кол" localSheetId="1">#REF!</definedName>
    <definedName name="кол" localSheetId="2">#REF!</definedName>
    <definedName name="кол">#REF!</definedName>
    <definedName name="лот1" localSheetId="5">#REF!</definedName>
    <definedName name="лот1" localSheetId="1">#REF!</definedName>
    <definedName name="лот1" localSheetId="2">#REF!</definedName>
    <definedName name="лот1">#REF!</definedName>
    <definedName name="м" localSheetId="5">#REF!</definedName>
    <definedName name="м" localSheetId="1">#REF!</definedName>
    <definedName name="м" localSheetId="2">#REF!</definedName>
    <definedName name="м">#REF!</definedName>
    <definedName name="м_лы_д_перевозки" localSheetId="5">#REF!</definedName>
    <definedName name="м_лы_д_перевозки" localSheetId="4">#REF!</definedName>
    <definedName name="м_лы_д_перевозки" localSheetId="2">#REF!</definedName>
    <definedName name="м_лы_д_перевозки">#REF!</definedName>
    <definedName name="масмес" localSheetId="5">#REF!</definedName>
    <definedName name="масмес" localSheetId="1">#REF!</definedName>
    <definedName name="масмес" localSheetId="2">#REF!</definedName>
    <definedName name="масмес">#REF!</definedName>
    <definedName name="мат" localSheetId="5">#REF!</definedName>
    <definedName name="мат" localSheetId="1">#REF!</definedName>
    <definedName name="мат" localSheetId="2">#REF!</definedName>
    <definedName name="мат">#REF!</definedName>
    <definedName name="матз" localSheetId="5">#REF!</definedName>
    <definedName name="матз" localSheetId="1">#REF!</definedName>
    <definedName name="матз" localSheetId="2">#REF!</definedName>
    <definedName name="матз">#REF!</definedName>
    <definedName name="матпз" localSheetId="5">#REF!</definedName>
    <definedName name="матпз" localSheetId="1">#REF!</definedName>
    <definedName name="матпз" localSheetId="2">#REF!</definedName>
    <definedName name="матпз">#REF!</definedName>
    <definedName name="мех" localSheetId="5">#REF!</definedName>
    <definedName name="мех" localSheetId="1">#REF!</definedName>
    <definedName name="мех" localSheetId="2">#REF!</definedName>
    <definedName name="мех">#REF!</definedName>
    <definedName name="мз" localSheetId="5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5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5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5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5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5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5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5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5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5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5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5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5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5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5">#REF!</definedName>
    <definedName name="НДС" localSheetId="1">#REF!</definedName>
    <definedName name="НДС" localSheetId="2">#REF!</definedName>
    <definedName name="НДС">#REF!</definedName>
    <definedName name="нет" localSheetId="5">#REF!</definedName>
    <definedName name="нет" localSheetId="1">#REF!</definedName>
    <definedName name="нет" localSheetId="2">#REF!</definedName>
    <definedName name="нет">#REF!</definedName>
    <definedName name="нзу" localSheetId="5">#REF!</definedName>
    <definedName name="нзу" localSheetId="1">#REF!</definedName>
    <definedName name="нзу" localSheetId="2">#REF!</definedName>
    <definedName name="нзу">#REF!</definedName>
    <definedName name="ннр" localSheetId="5">#REF!</definedName>
    <definedName name="ннр" localSheetId="1">#REF!</definedName>
    <definedName name="ннр" localSheetId="2">#REF!</definedName>
    <definedName name="ннр">#REF!</definedName>
    <definedName name="ннр0" localSheetId="5">#REF!</definedName>
    <definedName name="ннр0" localSheetId="1">#REF!</definedName>
    <definedName name="ннр0" localSheetId="2">#REF!</definedName>
    <definedName name="ннр0">#REF!</definedName>
    <definedName name="ннркс" localSheetId="5">#REF!</definedName>
    <definedName name="ннркс" localSheetId="1">#REF!</definedName>
    <definedName name="ннркс" localSheetId="2">#REF!</definedName>
    <definedName name="ннркс">#REF!</definedName>
    <definedName name="ннрс" localSheetId="5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5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5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5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5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5">#REF!</definedName>
    <definedName name="нр" localSheetId="1">#REF!</definedName>
    <definedName name="нр" localSheetId="2">#REF!</definedName>
    <definedName name="нр">#REF!</definedName>
    <definedName name="_xlnm.Print_Area" localSheetId="5">Оборудование!$A$1:$J$117</definedName>
    <definedName name="_xlnm.Print_Area" localSheetId="3">'прил. № 3 к ф. 8.1'!$A$1:$J$847</definedName>
    <definedName name="_xlnm.Print_Area" localSheetId="4">'прил. № 5 к ф. 8.1'!$A$1:$K$31</definedName>
    <definedName name="_xlnm.Print_Area" localSheetId="0">'Форма 8.1'!$A$1:$W$67</definedName>
    <definedName name="оборз" localSheetId="5">#REF!</definedName>
    <definedName name="оборз" localSheetId="1">#REF!</definedName>
    <definedName name="оборз" localSheetId="3">#REF!</definedName>
    <definedName name="оборз" localSheetId="4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5">#REF!</definedName>
    <definedName name="Оборудование_в_базисных_ценах" localSheetId="1">#REF!</definedName>
    <definedName name="Оборудование_в_базисных_ценах" localSheetId="4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5">#REF!</definedName>
    <definedName name="Оборудование_в_текущих_ценах" localSheetId="1">#REF!</definedName>
    <definedName name="Оборудование_в_текущих_ценах" localSheetId="4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5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5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5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5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5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5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5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5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5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5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5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5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5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5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5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5">#REF!</definedName>
    <definedName name="ператр1" localSheetId="1">#REF!</definedName>
    <definedName name="ператр1" localSheetId="3">#REF!</definedName>
    <definedName name="ператр1" localSheetId="4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5">#REF!</definedName>
    <definedName name="ператр2" localSheetId="1">#REF!</definedName>
    <definedName name="ператр2" localSheetId="4">#REF!</definedName>
    <definedName name="ператр2" localSheetId="2">#REF!</definedName>
    <definedName name="ператр2" localSheetId="0">#REF!</definedName>
    <definedName name="ператр2">#REF!</definedName>
    <definedName name="перм" localSheetId="5">#REF!</definedName>
    <definedName name="перм" localSheetId="1">#REF!</definedName>
    <definedName name="перм" localSheetId="4">#REF!</definedName>
    <definedName name="перм" localSheetId="2">#REF!</definedName>
    <definedName name="перм" localSheetId="0">#REF!</definedName>
    <definedName name="перм">#REF!</definedName>
    <definedName name="перо" localSheetId="5">#REF!</definedName>
    <definedName name="перо" localSheetId="1">#REF!</definedName>
    <definedName name="перо" localSheetId="2">#REF!</definedName>
    <definedName name="перо">#REF!</definedName>
    <definedName name="пЗуВр" localSheetId="5">#REF!</definedName>
    <definedName name="пЗуВр" localSheetId="1">#REF!</definedName>
    <definedName name="пЗуВр" localSheetId="2">#REF!</definedName>
    <definedName name="пЗуВр">#REF!</definedName>
    <definedName name="поток2" localSheetId="5">#REF!</definedName>
    <definedName name="поток2" localSheetId="1">#REF!</definedName>
    <definedName name="поток2" localSheetId="2">#REF!</definedName>
    <definedName name="поток2">#REF!</definedName>
    <definedName name="пПрВр" localSheetId="5">#REF!</definedName>
    <definedName name="пПрВр" localSheetId="1">#REF!</definedName>
    <definedName name="пПрВр" localSheetId="2">#REF!</definedName>
    <definedName name="пПрВр">#REF!</definedName>
    <definedName name="ПРВ" localSheetId="5">[3]ИДвалка!#REF!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5">#REF!</definedName>
    <definedName name="прем" localSheetId="1">#REF!</definedName>
    <definedName name="прем" localSheetId="3">#REF!</definedName>
    <definedName name="прем" localSheetId="4">#REF!</definedName>
    <definedName name="прем" localSheetId="2">#REF!</definedName>
    <definedName name="прем" localSheetId="0">#REF!</definedName>
    <definedName name="прем">#REF!</definedName>
    <definedName name="премввод" localSheetId="5">#REF!</definedName>
    <definedName name="премввод" localSheetId="1">#REF!</definedName>
    <definedName name="премввод" localSheetId="4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5">#REF!</definedName>
    <definedName name="прибыль" localSheetId="1">#REF!</definedName>
    <definedName name="прибыль" localSheetId="4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5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5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5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5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5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5">[4]ЗП_ЮНГ!#REF!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5">#REF!</definedName>
    <definedName name="р_пр" localSheetId="1">#REF!</definedName>
    <definedName name="р_пр" localSheetId="3">#REF!</definedName>
    <definedName name="р_пр" localSheetId="4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5">#REF!</definedName>
    <definedName name="Районный_к_т_к_ЗП" localSheetId="1">#REF!</definedName>
    <definedName name="Районный_к_т_к_ЗП" localSheetId="4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5">#REF!</definedName>
    <definedName name="Районный_к_т_к_ЗП_по_ресурсному_расчету" localSheetId="1">#REF!</definedName>
    <definedName name="Районный_к_т_к_ЗП_по_ресурсному_расчету" localSheetId="4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5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5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5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5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5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5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5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5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5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5">#REF!</definedName>
    <definedName name="рк" localSheetId="1">#REF!</definedName>
    <definedName name="рк" localSheetId="2">#REF!</definedName>
    <definedName name="рк">#REF!</definedName>
    <definedName name="с" localSheetId="5">#REF!</definedName>
    <definedName name="с" localSheetId="1">#REF!</definedName>
    <definedName name="с" localSheetId="2">#REF!</definedName>
    <definedName name="с">#REF!</definedName>
    <definedName name="с21" localSheetId="5">#REF!</definedName>
    <definedName name="с21" localSheetId="1">#REF!</definedName>
    <definedName name="с21" localSheetId="2">#REF!</definedName>
    <definedName name="с21">#REF!</definedName>
    <definedName name="са" localSheetId="5">#REF!</definedName>
    <definedName name="са" localSheetId="1">#REF!</definedName>
    <definedName name="са" localSheetId="2">#REF!</definedName>
    <definedName name="са">#REF!</definedName>
    <definedName name="сева" localSheetId="5">#REF!</definedName>
    <definedName name="сева">#REF!</definedName>
    <definedName name="Сметная_стоимость_в_базисных_ценах" localSheetId="5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5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5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5">#REF!</definedName>
    <definedName name="сн" localSheetId="1">#REF!</definedName>
    <definedName name="сн" localSheetId="2">#REF!</definedName>
    <definedName name="сн">#REF!</definedName>
    <definedName name="сн_рк" localSheetId="5">#REF!</definedName>
    <definedName name="сн_рк" localSheetId="1">#REF!</definedName>
    <definedName name="сн_рк" localSheetId="2">#REF!</definedName>
    <definedName name="сн_рк">#REF!</definedName>
    <definedName name="Составил" localSheetId="5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5">#REF!</definedName>
    <definedName name="сп" localSheetId="1">#REF!</definedName>
    <definedName name="сп" localSheetId="2">#REF!</definedName>
    <definedName name="сп">#REF!</definedName>
    <definedName name="ссммрр" localSheetId="5">#REF!</definedName>
    <definedName name="ссммрр" localSheetId="1">#REF!</definedName>
    <definedName name="ссммрр" localSheetId="2">#REF!</definedName>
    <definedName name="ссммрр">#REF!</definedName>
    <definedName name="сто" localSheetId="5">#REF!</definedName>
    <definedName name="сто" localSheetId="1">#REF!</definedName>
    <definedName name="сто" localSheetId="2">#REF!</definedName>
    <definedName name="сто">#REF!</definedName>
    <definedName name="сто2" localSheetId="5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5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5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5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5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5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5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5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5">#REF!</definedName>
    <definedName name="сут" localSheetId="1">#REF!</definedName>
    <definedName name="сут" localSheetId="2">#REF!</definedName>
    <definedName name="сут">#REF!</definedName>
    <definedName name="т11" localSheetId="5">#REF!</definedName>
    <definedName name="т11" localSheetId="1">#REF!</definedName>
    <definedName name="т11" localSheetId="2">#REF!</definedName>
    <definedName name="т11">#REF!</definedName>
    <definedName name="т12" localSheetId="5">#REF!</definedName>
    <definedName name="т12" localSheetId="1">#REF!</definedName>
    <definedName name="т12" localSheetId="2">#REF!</definedName>
    <definedName name="т12">#REF!</definedName>
    <definedName name="т13" localSheetId="5">#REF!</definedName>
    <definedName name="т13" localSheetId="1">#REF!</definedName>
    <definedName name="т13" localSheetId="2">#REF!</definedName>
    <definedName name="т13">#REF!</definedName>
    <definedName name="т14" localSheetId="5">#REF!</definedName>
    <definedName name="т14" localSheetId="1">#REF!</definedName>
    <definedName name="т14" localSheetId="2">#REF!</definedName>
    <definedName name="т14">#REF!</definedName>
    <definedName name="т15" localSheetId="5">#REF!</definedName>
    <definedName name="т15" localSheetId="1">#REF!</definedName>
    <definedName name="т15" localSheetId="2">#REF!</definedName>
    <definedName name="т15">#REF!</definedName>
    <definedName name="т16" localSheetId="5">#REF!</definedName>
    <definedName name="т16" localSheetId="1">#REF!</definedName>
    <definedName name="т16" localSheetId="2">#REF!</definedName>
    <definedName name="т16">#REF!</definedName>
    <definedName name="т17" localSheetId="5">#REF!</definedName>
    <definedName name="т17" localSheetId="1">#REF!</definedName>
    <definedName name="т17" localSheetId="2">#REF!</definedName>
    <definedName name="т17">#REF!</definedName>
    <definedName name="т18" localSheetId="5">#REF!</definedName>
    <definedName name="т18" localSheetId="1">#REF!</definedName>
    <definedName name="т18" localSheetId="2">#REF!</definedName>
    <definedName name="т18">#REF!</definedName>
    <definedName name="т19" localSheetId="5">#REF!</definedName>
    <definedName name="т19" localSheetId="1">#REF!</definedName>
    <definedName name="т19" localSheetId="2">#REF!</definedName>
    <definedName name="т19">#REF!</definedName>
    <definedName name="т20" localSheetId="5">#REF!</definedName>
    <definedName name="т20" localSheetId="1">#REF!</definedName>
    <definedName name="т20" localSheetId="2">#REF!</definedName>
    <definedName name="т20">#REF!</definedName>
    <definedName name="т21" localSheetId="5">#REF!</definedName>
    <definedName name="т21" localSheetId="1">#REF!</definedName>
    <definedName name="т21" localSheetId="2">#REF!</definedName>
    <definedName name="т21">#REF!</definedName>
    <definedName name="т22" localSheetId="5">#REF!</definedName>
    <definedName name="т22" localSheetId="1">#REF!</definedName>
    <definedName name="т22" localSheetId="2">#REF!</definedName>
    <definedName name="т22">#REF!</definedName>
    <definedName name="т23" localSheetId="5">#REF!</definedName>
    <definedName name="т23" localSheetId="1">#REF!</definedName>
    <definedName name="т23" localSheetId="2">#REF!</definedName>
    <definedName name="т23">#REF!</definedName>
    <definedName name="т24" localSheetId="5">#REF!</definedName>
    <definedName name="т24" localSheetId="1">#REF!</definedName>
    <definedName name="т24" localSheetId="2">#REF!</definedName>
    <definedName name="т24">#REF!</definedName>
    <definedName name="т25" localSheetId="5">#REF!</definedName>
    <definedName name="т25" localSheetId="1">#REF!</definedName>
    <definedName name="т25" localSheetId="2">#REF!</definedName>
    <definedName name="т25">#REF!</definedName>
    <definedName name="т26" localSheetId="5">#REF!</definedName>
    <definedName name="т26" localSheetId="1">#REF!</definedName>
    <definedName name="т26" localSheetId="2">#REF!</definedName>
    <definedName name="т26">#REF!</definedName>
    <definedName name="т27" localSheetId="5">#REF!</definedName>
    <definedName name="т27" localSheetId="1">#REF!</definedName>
    <definedName name="т27" localSheetId="2">#REF!</definedName>
    <definedName name="т27">#REF!</definedName>
    <definedName name="т28" localSheetId="5">#REF!</definedName>
    <definedName name="т28" localSheetId="1">#REF!</definedName>
    <definedName name="т28" localSheetId="2">#REF!</definedName>
    <definedName name="т28">#REF!</definedName>
    <definedName name="т29" localSheetId="5">#REF!</definedName>
    <definedName name="т29" localSheetId="1">#REF!</definedName>
    <definedName name="т29" localSheetId="2">#REF!</definedName>
    <definedName name="т29">#REF!</definedName>
    <definedName name="т30" localSheetId="5">#REF!</definedName>
    <definedName name="т30" localSheetId="1">#REF!</definedName>
    <definedName name="т30" localSheetId="2">#REF!</definedName>
    <definedName name="т30">#REF!</definedName>
    <definedName name="т31" localSheetId="5">#REF!</definedName>
    <definedName name="т31" localSheetId="1">#REF!</definedName>
    <definedName name="т31" localSheetId="2">#REF!</definedName>
    <definedName name="т31">#REF!</definedName>
    <definedName name="т32" localSheetId="5">#REF!</definedName>
    <definedName name="т32" localSheetId="1">#REF!</definedName>
    <definedName name="т32" localSheetId="2">#REF!</definedName>
    <definedName name="т32">#REF!</definedName>
    <definedName name="т33" localSheetId="5">#REF!</definedName>
    <definedName name="т33" localSheetId="1">#REF!</definedName>
    <definedName name="т33" localSheetId="2">#REF!</definedName>
    <definedName name="т33">#REF!</definedName>
    <definedName name="т34" localSheetId="5">#REF!</definedName>
    <definedName name="т34" localSheetId="1">#REF!</definedName>
    <definedName name="т34" localSheetId="2">#REF!</definedName>
    <definedName name="т34">#REF!</definedName>
    <definedName name="т35" localSheetId="5">#REF!</definedName>
    <definedName name="т35" localSheetId="1">#REF!</definedName>
    <definedName name="т35" localSheetId="2">#REF!</definedName>
    <definedName name="т35">#REF!</definedName>
    <definedName name="т36" localSheetId="5">#REF!</definedName>
    <definedName name="т36" localSheetId="1">#REF!</definedName>
    <definedName name="т36" localSheetId="2">#REF!</definedName>
    <definedName name="т36">#REF!</definedName>
    <definedName name="т37" localSheetId="5">#REF!</definedName>
    <definedName name="т37" localSheetId="1">#REF!</definedName>
    <definedName name="т37" localSheetId="2">#REF!</definedName>
    <definedName name="т37">#REF!</definedName>
    <definedName name="т38" localSheetId="5">#REF!</definedName>
    <definedName name="т38" localSheetId="1">#REF!</definedName>
    <definedName name="т38" localSheetId="2">#REF!</definedName>
    <definedName name="т38">#REF!</definedName>
    <definedName name="т39" localSheetId="5">#REF!</definedName>
    <definedName name="т39" localSheetId="1">#REF!</definedName>
    <definedName name="т39" localSheetId="2">#REF!</definedName>
    <definedName name="т39">#REF!</definedName>
    <definedName name="т40" localSheetId="5">#REF!</definedName>
    <definedName name="т40" localSheetId="1">#REF!</definedName>
    <definedName name="т40" localSheetId="2">#REF!</definedName>
    <definedName name="т40">#REF!</definedName>
    <definedName name="т41" localSheetId="5">#REF!</definedName>
    <definedName name="т41" localSheetId="1">#REF!</definedName>
    <definedName name="т41" localSheetId="2">#REF!</definedName>
    <definedName name="т41">#REF!</definedName>
    <definedName name="т42" localSheetId="5">#REF!</definedName>
    <definedName name="т42" localSheetId="1">#REF!</definedName>
    <definedName name="т42" localSheetId="2">#REF!</definedName>
    <definedName name="т42">#REF!</definedName>
    <definedName name="т43" localSheetId="5">#REF!</definedName>
    <definedName name="т43" localSheetId="1">#REF!</definedName>
    <definedName name="т43" localSheetId="2">#REF!</definedName>
    <definedName name="т43">#REF!</definedName>
    <definedName name="т44" localSheetId="5">#REF!</definedName>
    <definedName name="т44" localSheetId="1">#REF!</definedName>
    <definedName name="т44" localSheetId="2">#REF!</definedName>
    <definedName name="т44">#REF!</definedName>
    <definedName name="т45" localSheetId="5">#REF!</definedName>
    <definedName name="т45" localSheetId="1">#REF!</definedName>
    <definedName name="т45" localSheetId="2">#REF!</definedName>
    <definedName name="т45">#REF!</definedName>
    <definedName name="т46" localSheetId="5">#REF!</definedName>
    <definedName name="т46" localSheetId="1">#REF!</definedName>
    <definedName name="т46" localSheetId="2">#REF!</definedName>
    <definedName name="т46">#REF!</definedName>
    <definedName name="т47" localSheetId="5">#REF!</definedName>
    <definedName name="т47" localSheetId="1">#REF!</definedName>
    <definedName name="т47" localSheetId="2">#REF!</definedName>
    <definedName name="т47">#REF!</definedName>
    <definedName name="т48" localSheetId="5">#REF!</definedName>
    <definedName name="т48" localSheetId="1">#REF!</definedName>
    <definedName name="т48" localSheetId="2">#REF!</definedName>
    <definedName name="т48">#REF!</definedName>
    <definedName name="т49" localSheetId="5">#REF!</definedName>
    <definedName name="т49" localSheetId="1">#REF!</definedName>
    <definedName name="т49" localSheetId="2">#REF!</definedName>
    <definedName name="т49">#REF!</definedName>
    <definedName name="т50" localSheetId="5">#REF!</definedName>
    <definedName name="т50" localSheetId="1">#REF!</definedName>
    <definedName name="т50" localSheetId="2">#REF!</definedName>
    <definedName name="т50">#REF!</definedName>
    <definedName name="т51" localSheetId="5">#REF!</definedName>
    <definedName name="т51" localSheetId="1">#REF!</definedName>
    <definedName name="т51" localSheetId="2">#REF!</definedName>
    <definedName name="т51">#REF!</definedName>
    <definedName name="т52" localSheetId="5">#REF!</definedName>
    <definedName name="т52" localSheetId="1">#REF!</definedName>
    <definedName name="т52" localSheetId="2">#REF!</definedName>
    <definedName name="т52">#REF!</definedName>
    <definedName name="т53" localSheetId="5">#REF!</definedName>
    <definedName name="т53" localSheetId="1">#REF!</definedName>
    <definedName name="т53" localSheetId="2">#REF!</definedName>
    <definedName name="т53">#REF!</definedName>
    <definedName name="т54" localSheetId="5">#REF!</definedName>
    <definedName name="т54" localSheetId="1">#REF!</definedName>
    <definedName name="т54" localSheetId="2">#REF!</definedName>
    <definedName name="т54">#REF!</definedName>
    <definedName name="т55" localSheetId="5">#REF!</definedName>
    <definedName name="т55" localSheetId="1">#REF!</definedName>
    <definedName name="т55" localSheetId="2">#REF!</definedName>
    <definedName name="т55">#REF!</definedName>
    <definedName name="т56" localSheetId="5">#REF!</definedName>
    <definedName name="т56" localSheetId="1">#REF!</definedName>
    <definedName name="т56" localSheetId="2">#REF!</definedName>
    <definedName name="т56">#REF!</definedName>
    <definedName name="т57" localSheetId="5">#REF!</definedName>
    <definedName name="т57" localSheetId="1">#REF!</definedName>
    <definedName name="т57" localSheetId="2">#REF!</definedName>
    <definedName name="т57">#REF!</definedName>
    <definedName name="т58" localSheetId="5">#REF!</definedName>
    <definedName name="т58" localSheetId="1">#REF!</definedName>
    <definedName name="т58" localSheetId="2">#REF!</definedName>
    <definedName name="т58">#REF!</definedName>
    <definedName name="т59" localSheetId="5">#REF!</definedName>
    <definedName name="т59" localSheetId="1">#REF!</definedName>
    <definedName name="т59" localSheetId="2">#REF!</definedName>
    <definedName name="т59">#REF!</definedName>
    <definedName name="т60" localSheetId="5">#REF!</definedName>
    <definedName name="т60" localSheetId="1">#REF!</definedName>
    <definedName name="т60" localSheetId="2">#REF!</definedName>
    <definedName name="т60">#REF!</definedName>
    <definedName name="тар" localSheetId="5">#REF!</definedName>
    <definedName name="тар" localSheetId="1">#REF!</definedName>
    <definedName name="тар" localSheetId="2">#REF!</definedName>
    <definedName name="тар">#REF!</definedName>
    <definedName name="Тарифы" localSheetId="5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5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5">#REF!</definedName>
    <definedName name="тро" localSheetId="1">#REF!</definedName>
    <definedName name="тро" localSheetId="2">#REF!</definedName>
    <definedName name="тро">#REF!</definedName>
    <definedName name="трр" localSheetId="5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5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5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5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5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5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5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5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5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5">#REF!</definedName>
    <definedName name="ФОТ" localSheetId="1">#REF!</definedName>
    <definedName name="ФОТ" localSheetId="2">#REF!</definedName>
    <definedName name="ФОТ">#REF!</definedName>
    <definedName name="фотм" localSheetId="5">#REF!</definedName>
    <definedName name="фотм" localSheetId="1">#REF!</definedName>
    <definedName name="фотм" localSheetId="2">#REF!</definedName>
    <definedName name="фотм">#REF!</definedName>
    <definedName name="фотр" localSheetId="5">#REF!</definedName>
    <definedName name="фотр" localSheetId="1">#REF!</definedName>
    <definedName name="фотр" localSheetId="2">#REF!</definedName>
    <definedName name="фотр">#REF!</definedName>
    <definedName name="челдн" localSheetId="5">#REF!</definedName>
    <definedName name="челдн" localSheetId="1">#REF!</definedName>
    <definedName name="челдн" localSheetId="2">#REF!</definedName>
    <definedName name="челдн">#REF!</definedName>
    <definedName name="чм" localSheetId="5">#REF!</definedName>
    <definedName name="чм" localSheetId="1">#REF!</definedName>
    <definedName name="чм" localSheetId="2">#REF!</definedName>
    <definedName name="чм">#REF!</definedName>
    <definedName name="шшшшшшшшш" localSheetId="5">#REF!</definedName>
    <definedName name="шшшшшшшшш" localSheetId="4">#REF!</definedName>
    <definedName name="шшшшшшшшш">#REF!</definedName>
    <definedName name="ьж" localSheetId="5">#REF!</definedName>
    <definedName name="ьж" localSheetId="4">#REF!</definedName>
    <definedName name="ьж">#REF!</definedName>
    <definedName name="эмм" localSheetId="5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E58" i="17" l="1"/>
  <c r="E67" i="17"/>
  <c r="E66" i="17"/>
  <c r="G13" i="37" l="1"/>
  <c r="H13" i="37" s="1"/>
  <c r="F13" i="37"/>
  <c r="E13" i="37"/>
  <c r="D13" i="37"/>
  <c r="C12" i="37"/>
  <c r="C11" i="37"/>
  <c r="C10" i="37"/>
  <c r="C13" i="37" l="1"/>
  <c r="C15" i="37" s="1"/>
  <c r="C14" i="37" s="1"/>
  <c r="C16" i="37" s="1"/>
  <c r="D30" i="37"/>
  <c r="D31" i="37"/>
  <c r="J13" i="37" s="1"/>
  <c r="I13" i="37"/>
  <c r="K13" i="37" l="1"/>
  <c r="K17" i="37" s="1"/>
  <c r="K15" i="37" l="1"/>
  <c r="K14" i="37" s="1"/>
  <c r="K16" i="37" s="1"/>
  <c r="D26" i="37" s="1"/>
  <c r="K18" i="37" l="1"/>
  <c r="K19" i="37" s="1"/>
  <c r="K20" i="37" s="1"/>
  <c r="K21" i="37" s="1"/>
  <c r="K22" i="37" s="1"/>
  <c r="G793" i="19" l="1"/>
  <c r="G792" i="19"/>
  <c r="G791" i="19"/>
  <c r="G790" i="19"/>
  <c r="G789" i="19"/>
  <c r="G788" i="19"/>
  <c r="G787" i="19"/>
  <c r="G786" i="19"/>
  <c r="G785" i="19"/>
  <c r="G784" i="19"/>
  <c r="G783" i="19"/>
  <c r="G782" i="19"/>
  <c r="G780" i="19"/>
  <c r="G779" i="19"/>
  <c r="G778" i="19"/>
  <c r="G777" i="19"/>
  <c r="G776" i="19"/>
  <c r="G775" i="19"/>
  <c r="G768" i="19"/>
  <c r="G767" i="19"/>
  <c r="G698" i="19"/>
  <c r="G696" i="19"/>
  <c r="G657" i="19"/>
  <c r="G651" i="19"/>
  <c r="G647" i="19"/>
  <c r="G646" i="19"/>
  <c r="G645" i="19"/>
  <c r="G644" i="19"/>
  <c r="G643" i="19"/>
  <c r="G642" i="19"/>
  <c r="G641" i="19"/>
  <c r="G640" i="19"/>
  <c r="G636" i="19"/>
  <c r="G635" i="19"/>
  <c r="G634" i="19"/>
  <c r="G633" i="19"/>
  <c r="G632" i="19"/>
  <c r="G630" i="19"/>
  <c r="G628" i="19"/>
  <c r="G627" i="19"/>
  <c r="G626" i="19"/>
  <c r="G617" i="19"/>
  <c r="G616" i="19"/>
  <c r="G615" i="19"/>
  <c r="G614" i="19"/>
  <c r="G611" i="19"/>
  <c r="G366" i="19"/>
  <c r="G233" i="19"/>
  <c r="G232" i="19"/>
  <c r="G227" i="19"/>
  <c r="G226" i="19"/>
  <c r="G143" i="19"/>
  <c r="G102" i="19"/>
  <c r="G101" i="19"/>
  <c r="G91" i="19"/>
  <c r="G76" i="19"/>
  <c r="G75" i="19"/>
  <c r="J61" i="19"/>
  <c r="J62" i="19"/>
  <c r="J63" i="19"/>
  <c r="J64" i="19"/>
  <c r="J65" i="19"/>
  <c r="J66" i="19"/>
  <c r="J67" i="19"/>
  <c r="J68" i="19"/>
  <c r="J69" i="19"/>
  <c r="J70" i="19"/>
  <c r="J71" i="19"/>
  <c r="J72" i="19"/>
  <c r="J73" i="19"/>
  <c r="J74" i="19"/>
  <c r="J77" i="19"/>
  <c r="J78" i="19"/>
  <c r="J79" i="19"/>
  <c r="J80" i="19"/>
  <c r="J81" i="19"/>
  <c r="J82" i="19"/>
  <c r="J83" i="19"/>
  <c r="J84" i="19"/>
  <c r="J85" i="19"/>
  <c r="J86" i="19"/>
  <c r="J87" i="19"/>
  <c r="J88" i="19"/>
  <c r="J89" i="19"/>
  <c r="J90" i="19"/>
  <c r="J92" i="19"/>
  <c r="J93" i="19"/>
  <c r="J94" i="19"/>
  <c r="J95" i="19"/>
  <c r="J96" i="19"/>
  <c r="J97" i="19"/>
  <c r="J98" i="19"/>
  <c r="J99" i="19"/>
  <c r="J100" i="19"/>
  <c r="J103" i="19"/>
  <c r="J104" i="19"/>
  <c r="J105" i="19"/>
  <c r="J106" i="19"/>
  <c r="J107" i="19"/>
  <c r="J108" i="19"/>
  <c r="J109" i="19"/>
  <c r="J110" i="19"/>
  <c r="J111" i="19"/>
  <c r="J112" i="19"/>
  <c r="J113" i="19"/>
  <c r="J114" i="19"/>
  <c r="J115" i="19"/>
  <c r="J116" i="19"/>
  <c r="J117" i="19"/>
  <c r="J118" i="19"/>
  <c r="J119" i="19"/>
  <c r="J120" i="19"/>
  <c r="J121" i="19"/>
  <c r="J122" i="19"/>
  <c r="J123" i="19"/>
  <c r="J124" i="19"/>
  <c r="J125" i="19"/>
  <c r="J126" i="19"/>
  <c r="J127" i="19"/>
  <c r="J128" i="19"/>
  <c r="J129" i="19"/>
  <c r="J130" i="19"/>
  <c r="J131" i="19"/>
  <c r="J132" i="19"/>
  <c r="J133" i="19"/>
  <c r="J134" i="19"/>
  <c r="J135" i="19"/>
  <c r="J136" i="19"/>
  <c r="J137" i="19"/>
  <c r="J138" i="19"/>
  <c r="J139" i="19"/>
  <c r="J140" i="19"/>
  <c r="J141" i="19"/>
  <c r="J142" i="19"/>
  <c r="J144" i="19"/>
  <c r="J145" i="19"/>
  <c r="J146" i="19"/>
  <c r="J147" i="19"/>
  <c r="J148" i="19"/>
  <c r="J149" i="19"/>
  <c r="J150" i="19"/>
  <c r="J151" i="19"/>
  <c r="J152" i="19"/>
  <c r="J153" i="19"/>
  <c r="J154" i="19"/>
  <c r="J155" i="19"/>
  <c r="J156" i="19"/>
  <c r="J157" i="19"/>
  <c r="J158" i="19"/>
  <c r="J159" i="19"/>
  <c r="J160" i="19"/>
  <c r="J161" i="19"/>
  <c r="J162" i="19"/>
  <c r="J163" i="19"/>
  <c r="J164" i="19"/>
  <c r="J165" i="19"/>
  <c r="J166" i="19"/>
  <c r="J167" i="19"/>
  <c r="J168" i="19"/>
  <c r="J169" i="19"/>
  <c r="J170" i="19"/>
  <c r="J171" i="19"/>
  <c r="J172" i="19"/>
  <c r="J173" i="19"/>
  <c r="J174" i="19"/>
  <c r="J175" i="19"/>
  <c r="J176" i="19"/>
  <c r="J177" i="19"/>
  <c r="J178" i="19"/>
  <c r="J179" i="19"/>
  <c r="J180" i="19"/>
  <c r="J181" i="19"/>
  <c r="J182" i="19"/>
  <c r="J183" i="19"/>
  <c r="J184" i="19"/>
  <c r="J185" i="19"/>
  <c r="J186" i="19"/>
  <c r="J187" i="19"/>
  <c r="J188" i="19"/>
  <c r="J189" i="19"/>
  <c r="J190" i="19"/>
  <c r="J191" i="19"/>
  <c r="J192" i="19"/>
  <c r="J193" i="19"/>
  <c r="J194" i="19"/>
  <c r="J195" i="19"/>
  <c r="J196" i="19"/>
  <c r="J197" i="19"/>
  <c r="J198" i="19"/>
  <c r="J199" i="19"/>
  <c r="J200" i="19"/>
  <c r="J201" i="19"/>
  <c r="J202" i="19"/>
  <c r="J203" i="19"/>
  <c r="J204" i="19"/>
  <c r="J205" i="19"/>
  <c r="J206" i="19"/>
  <c r="J207" i="19"/>
  <c r="J208" i="19"/>
  <c r="J209" i="19"/>
  <c r="J210" i="19"/>
  <c r="J211" i="19"/>
  <c r="J212" i="19"/>
  <c r="J213" i="19"/>
  <c r="J214" i="19"/>
  <c r="J215" i="19"/>
  <c r="J216" i="19"/>
  <c r="J217" i="19"/>
  <c r="J218" i="19"/>
  <c r="J219" i="19"/>
  <c r="J220" i="19"/>
  <c r="J221" i="19"/>
  <c r="J222" i="19"/>
  <c r="J223" i="19"/>
  <c r="J224" i="19"/>
  <c r="J225" i="19"/>
  <c r="J228" i="19"/>
  <c r="J229" i="19"/>
  <c r="J230" i="19"/>
  <c r="J231" i="19"/>
  <c r="J234" i="19"/>
  <c r="J235" i="19"/>
  <c r="J236" i="19"/>
  <c r="J237" i="19"/>
  <c r="J238" i="19"/>
  <c r="J239" i="19"/>
  <c r="J240" i="19"/>
  <c r="J241" i="19"/>
  <c r="J242" i="19"/>
  <c r="J243" i="19"/>
  <c r="J244" i="19"/>
  <c r="J245" i="19"/>
  <c r="J246" i="19"/>
  <c r="J247" i="19"/>
  <c r="J248" i="19"/>
  <c r="J249" i="19"/>
  <c r="J250" i="19"/>
  <c r="J251" i="19"/>
  <c r="J252" i="19"/>
  <c r="J253" i="19"/>
  <c r="J254" i="19"/>
  <c r="J255" i="19"/>
  <c r="J256" i="19"/>
  <c r="J257" i="19"/>
  <c r="J258" i="19"/>
  <c r="J259" i="19"/>
  <c r="J260" i="19"/>
  <c r="J261" i="19"/>
  <c r="J262" i="19"/>
  <c r="J263" i="19"/>
  <c r="J264" i="19"/>
  <c r="J265" i="19"/>
  <c r="J266" i="19"/>
  <c r="J267" i="19"/>
  <c r="J268" i="19"/>
  <c r="J269" i="19"/>
  <c r="J270" i="19"/>
  <c r="J271" i="19"/>
  <c r="J272" i="19"/>
  <c r="J273" i="19"/>
  <c r="J274" i="19"/>
  <c r="J275" i="19"/>
  <c r="J276" i="19"/>
  <c r="J277" i="19"/>
  <c r="J278" i="19"/>
  <c r="J279" i="19"/>
  <c r="J280" i="19"/>
  <c r="J281" i="19"/>
  <c r="J282" i="19"/>
  <c r="J283" i="19"/>
  <c r="J284" i="19"/>
  <c r="J285" i="19"/>
  <c r="J286" i="19"/>
  <c r="J287" i="19"/>
  <c r="J288" i="19"/>
  <c r="J289" i="19"/>
  <c r="J290" i="19"/>
  <c r="J291" i="19"/>
  <c r="J292" i="19"/>
  <c r="J293" i="19"/>
  <c r="J294" i="19"/>
  <c r="J295" i="19"/>
  <c r="J296" i="19"/>
  <c r="J297" i="19"/>
  <c r="J298" i="19"/>
  <c r="J299" i="19"/>
  <c r="J300" i="19"/>
  <c r="J301" i="19"/>
  <c r="J302" i="19"/>
  <c r="J303" i="19"/>
  <c r="J304" i="19"/>
  <c r="J305" i="19"/>
  <c r="J306" i="19"/>
  <c r="J307" i="19"/>
  <c r="J308" i="19"/>
  <c r="J309" i="19"/>
  <c r="J310" i="19"/>
  <c r="J311" i="19"/>
  <c r="J312" i="19"/>
  <c r="J313" i="19"/>
  <c r="J314" i="19"/>
  <c r="J315" i="19"/>
  <c r="J316" i="19"/>
  <c r="J317" i="19"/>
  <c r="J318" i="19"/>
  <c r="J319" i="19"/>
  <c r="J320" i="19"/>
  <c r="J321" i="19"/>
  <c r="J322" i="19"/>
  <c r="J323" i="19"/>
  <c r="J324" i="19"/>
  <c r="J325" i="19"/>
  <c r="J326" i="19"/>
  <c r="J327" i="19"/>
  <c r="J328" i="19"/>
  <c r="J329" i="19"/>
  <c r="J330" i="19"/>
  <c r="J331" i="19"/>
  <c r="J332" i="19"/>
  <c r="J333" i="19"/>
  <c r="J334" i="19"/>
  <c r="J335" i="19"/>
  <c r="J336" i="19"/>
  <c r="J337" i="19"/>
  <c r="J338" i="19"/>
  <c r="J339" i="19"/>
  <c r="J340" i="19"/>
  <c r="J341" i="19"/>
  <c r="J342" i="19"/>
  <c r="J343" i="19"/>
  <c r="J344" i="19"/>
  <c r="J345" i="19"/>
  <c r="J346" i="19"/>
  <c r="J347" i="19"/>
  <c r="J348" i="19"/>
  <c r="J349" i="19"/>
  <c r="J350" i="19"/>
  <c r="J351" i="19"/>
  <c r="J352" i="19"/>
  <c r="J353" i="19"/>
  <c r="J354" i="19"/>
  <c r="J355" i="19"/>
  <c r="J356" i="19"/>
  <c r="J357" i="19"/>
  <c r="J358" i="19"/>
  <c r="J359" i="19"/>
  <c r="J360" i="19"/>
  <c r="J361" i="19"/>
  <c r="J362" i="19"/>
  <c r="J363" i="19"/>
  <c r="J364" i="19"/>
  <c r="J365" i="19"/>
  <c r="J367" i="19"/>
  <c r="J368" i="19"/>
  <c r="J369" i="19"/>
  <c r="J370" i="19"/>
  <c r="J371" i="19"/>
  <c r="J372" i="19"/>
  <c r="J373" i="19"/>
  <c r="J374" i="19"/>
  <c r="J375" i="19"/>
  <c r="J376" i="19"/>
  <c r="J377" i="19"/>
  <c r="J378" i="19"/>
  <c r="J379" i="19"/>
  <c r="J380" i="19"/>
  <c r="J381" i="19"/>
  <c r="J382" i="19"/>
  <c r="J383" i="19"/>
  <c r="J384" i="19"/>
  <c r="J385" i="19"/>
  <c r="J386" i="19"/>
  <c r="J387" i="19"/>
  <c r="J388" i="19"/>
  <c r="J389" i="19"/>
  <c r="J390" i="19"/>
  <c r="J391" i="19"/>
  <c r="J392" i="19"/>
  <c r="J393" i="19"/>
  <c r="J394" i="19"/>
  <c r="J395" i="19"/>
  <c r="J396" i="19"/>
  <c r="J397" i="19"/>
  <c r="J398" i="19"/>
  <c r="J399" i="19"/>
  <c r="J400" i="19"/>
  <c r="J401" i="19"/>
  <c r="J402" i="19"/>
  <c r="J403" i="19"/>
  <c r="J404" i="19"/>
  <c r="J405" i="19"/>
  <c r="J406" i="19"/>
  <c r="J407" i="19"/>
  <c r="J408" i="19"/>
  <c r="J409" i="19"/>
  <c r="J410" i="19"/>
  <c r="J411" i="19"/>
  <c r="J412" i="19"/>
  <c r="J413" i="19"/>
  <c r="J414" i="19"/>
  <c r="J415" i="19"/>
  <c r="J416" i="19"/>
  <c r="J417" i="19"/>
  <c r="J418" i="19"/>
  <c r="J419" i="19"/>
  <c r="J420" i="19"/>
  <c r="J421" i="19"/>
  <c r="J422" i="19"/>
  <c r="J423" i="19"/>
  <c r="J424" i="19"/>
  <c r="J425" i="19"/>
  <c r="J426" i="19"/>
  <c r="J427" i="19"/>
  <c r="J428" i="19"/>
  <c r="J429" i="19"/>
  <c r="J430" i="19"/>
  <c r="J431" i="19"/>
  <c r="J432" i="19"/>
  <c r="J433" i="19"/>
  <c r="J434" i="19"/>
  <c r="J435" i="19"/>
  <c r="J436" i="19"/>
  <c r="J437" i="19"/>
  <c r="J438" i="19"/>
  <c r="J439" i="19"/>
  <c r="J440" i="19"/>
  <c r="J441" i="19"/>
  <c r="J442" i="19"/>
  <c r="J443" i="19"/>
  <c r="J444" i="19"/>
  <c r="J445" i="19"/>
  <c r="J446" i="19"/>
  <c r="J447" i="19"/>
  <c r="J448" i="19"/>
  <c r="J449" i="19"/>
  <c r="J450" i="19"/>
  <c r="J451" i="19"/>
  <c r="J452" i="19"/>
  <c r="J453" i="19"/>
  <c r="J454" i="19"/>
  <c r="J455" i="19"/>
  <c r="J456" i="19"/>
  <c r="J457" i="19"/>
  <c r="J458" i="19"/>
  <c r="J459" i="19"/>
  <c r="J460" i="19"/>
  <c r="J461" i="19"/>
  <c r="J462" i="19"/>
  <c r="J463" i="19"/>
  <c r="J464" i="19"/>
  <c r="J465" i="19"/>
  <c r="J466" i="19"/>
  <c r="J467" i="19"/>
  <c r="J468" i="19"/>
  <c r="J469" i="19"/>
  <c r="J470" i="19"/>
  <c r="J471" i="19"/>
  <c r="J472" i="19"/>
  <c r="J473" i="19"/>
  <c r="J474" i="19"/>
  <c r="J475" i="19"/>
  <c r="J476" i="19"/>
  <c r="J477" i="19"/>
  <c r="J478" i="19"/>
  <c r="J479" i="19"/>
  <c r="J480" i="19"/>
  <c r="J481" i="19"/>
  <c r="J482" i="19"/>
  <c r="J483" i="19"/>
  <c r="J484" i="19"/>
  <c r="J485" i="19"/>
  <c r="J486" i="19"/>
  <c r="J487" i="19"/>
  <c r="J488" i="19"/>
  <c r="J489" i="19"/>
  <c r="J490" i="19"/>
  <c r="J491" i="19"/>
  <c r="J492" i="19"/>
  <c r="J493" i="19"/>
  <c r="J494" i="19"/>
  <c r="J495" i="19"/>
  <c r="J496" i="19"/>
  <c r="J497" i="19"/>
  <c r="J498" i="19"/>
  <c r="J499" i="19"/>
  <c r="J500" i="19"/>
  <c r="J501" i="19"/>
  <c r="J502" i="19"/>
  <c r="J503" i="19"/>
  <c r="J504" i="19"/>
  <c r="J505" i="19"/>
  <c r="J506" i="19"/>
  <c r="J507" i="19"/>
  <c r="J508" i="19"/>
  <c r="J509" i="19"/>
  <c r="J510" i="19"/>
  <c r="J511" i="19"/>
  <c r="J512" i="19"/>
  <c r="J513" i="19"/>
  <c r="J514" i="19"/>
  <c r="J515" i="19"/>
  <c r="J516" i="19"/>
  <c r="J517" i="19"/>
  <c r="J518" i="19"/>
  <c r="J519" i="19"/>
  <c r="J520" i="19"/>
  <c r="J521" i="19"/>
  <c r="J522" i="19"/>
  <c r="J523" i="19"/>
  <c r="J524" i="19"/>
  <c r="J525" i="19"/>
  <c r="J526" i="19"/>
  <c r="J527" i="19"/>
  <c r="J528" i="19"/>
  <c r="J529" i="19"/>
  <c r="J530" i="19"/>
  <c r="J531" i="19"/>
  <c r="J532" i="19"/>
  <c r="J533" i="19"/>
  <c r="J534" i="19"/>
  <c r="J535" i="19"/>
  <c r="J536" i="19"/>
  <c r="J537" i="19"/>
  <c r="J538" i="19"/>
  <c r="J539" i="19"/>
  <c r="J540" i="19"/>
  <c r="J541" i="19"/>
  <c r="J542" i="19"/>
  <c r="J543" i="19"/>
  <c r="J544" i="19"/>
  <c r="J545" i="19"/>
  <c r="J546" i="19"/>
  <c r="J547" i="19"/>
  <c r="J548" i="19"/>
  <c r="J549" i="19"/>
  <c r="J550" i="19"/>
  <c r="J551" i="19"/>
  <c r="J552" i="19"/>
  <c r="J553" i="19"/>
  <c r="J554" i="19"/>
  <c r="J555" i="19"/>
  <c r="J556" i="19"/>
  <c r="J557" i="19"/>
  <c r="J558" i="19"/>
  <c r="J559" i="19"/>
  <c r="J560" i="19"/>
  <c r="J561" i="19"/>
  <c r="J562" i="19"/>
  <c r="J563" i="19"/>
  <c r="J564" i="19"/>
  <c r="J565" i="19"/>
  <c r="J566" i="19"/>
  <c r="J567" i="19"/>
  <c r="J568" i="19"/>
  <c r="J569" i="19"/>
  <c r="J570" i="19"/>
  <c r="J571" i="19"/>
  <c r="J572" i="19"/>
  <c r="J573" i="19"/>
  <c r="J574" i="19"/>
  <c r="J575" i="19"/>
  <c r="J576" i="19"/>
  <c r="J577" i="19"/>
  <c r="J578" i="19"/>
  <c r="J579" i="19"/>
  <c r="J580" i="19"/>
  <c r="J581" i="19"/>
  <c r="J582" i="19"/>
  <c r="J583" i="19"/>
  <c r="J584" i="19"/>
  <c r="J585" i="19"/>
  <c r="J586" i="19"/>
  <c r="J587" i="19"/>
  <c r="J588" i="19"/>
  <c r="J589" i="19"/>
  <c r="J590" i="19"/>
  <c r="J591" i="19"/>
  <c r="J592" i="19"/>
  <c r="J593" i="19"/>
  <c r="J594" i="19"/>
  <c r="J595" i="19"/>
  <c r="J596" i="19"/>
  <c r="J597" i="19"/>
  <c r="J598" i="19"/>
  <c r="J599" i="19"/>
  <c r="J600" i="19"/>
  <c r="J601" i="19"/>
  <c r="J602" i="19"/>
  <c r="J603" i="19"/>
  <c r="J604" i="19"/>
  <c r="J605" i="19"/>
  <c r="J606" i="19"/>
  <c r="J607" i="19"/>
  <c r="J608" i="19"/>
  <c r="J609" i="19"/>
  <c r="J610" i="19"/>
  <c r="J612" i="19"/>
  <c r="J613" i="19"/>
  <c r="J618" i="19"/>
  <c r="J619" i="19"/>
  <c r="J620" i="19"/>
  <c r="J621" i="19"/>
  <c r="J622" i="19"/>
  <c r="J623" i="19"/>
  <c r="J624" i="19"/>
  <c r="J625" i="19"/>
  <c r="J629" i="19"/>
  <c r="J631" i="19"/>
  <c r="J637" i="19"/>
  <c r="J638" i="19"/>
  <c r="J639" i="19"/>
  <c r="J648" i="19"/>
  <c r="J649" i="19"/>
  <c r="J650" i="19"/>
  <c r="J652" i="19"/>
  <c r="J653" i="19"/>
  <c r="J654" i="19"/>
  <c r="J655" i="19"/>
  <c r="J656" i="19"/>
  <c r="J658" i="19"/>
  <c r="J659" i="19"/>
  <c r="J660" i="19"/>
  <c r="J661" i="19"/>
  <c r="J662" i="19"/>
  <c r="J663" i="19"/>
  <c r="J664" i="19"/>
  <c r="J665" i="19"/>
  <c r="J666" i="19"/>
  <c r="J667" i="19"/>
  <c r="J668" i="19"/>
  <c r="J669" i="19"/>
  <c r="J670" i="19"/>
  <c r="J671" i="19"/>
  <c r="J672" i="19"/>
  <c r="J673" i="19"/>
  <c r="J674" i="19"/>
  <c r="J675" i="19"/>
  <c r="J676" i="19"/>
  <c r="J677" i="19"/>
  <c r="J678" i="19"/>
  <c r="J679" i="19"/>
  <c r="J680" i="19"/>
  <c r="J681" i="19"/>
  <c r="J682" i="19"/>
  <c r="J683" i="19"/>
  <c r="J684" i="19"/>
  <c r="J685" i="19"/>
  <c r="J686" i="19"/>
  <c r="J687" i="19"/>
  <c r="J688" i="19"/>
  <c r="J689" i="19"/>
  <c r="J690" i="19"/>
  <c r="J691" i="19"/>
  <c r="J692" i="19"/>
  <c r="J693" i="19"/>
  <c r="J694" i="19"/>
  <c r="J695" i="19"/>
  <c r="J697" i="19"/>
  <c r="J699" i="19"/>
  <c r="J700" i="19"/>
  <c r="J701" i="19"/>
  <c r="J702" i="19"/>
  <c r="J703" i="19"/>
  <c r="J704" i="19"/>
  <c r="J705" i="19"/>
  <c r="J706" i="19"/>
  <c r="J707" i="19"/>
  <c r="J708" i="19"/>
  <c r="J709" i="19"/>
  <c r="J710" i="19"/>
  <c r="J711" i="19"/>
  <c r="J712" i="19"/>
  <c r="J713" i="19"/>
  <c r="J714" i="19"/>
  <c r="J715" i="19"/>
  <c r="J716" i="19"/>
  <c r="J717" i="19"/>
  <c r="J718" i="19"/>
  <c r="J719" i="19"/>
  <c r="J720" i="19"/>
  <c r="J721" i="19"/>
  <c r="J722" i="19"/>
  <c r="J723" i="19"/>
  <c r="J724" i="19"/>
  <c r="J725" i="19"/>
  <c r="J726" i="19"/>
  <c r="J727" i="19"/>
  <c r="J728" i="19"/>
  <c r="J729" i="19"/>
  <c r="J730" i="19"/>
  <c r="J731" i="19"/>
  <c r="J732" i="19"/>
  <c r="J733" i="19"/>
  <c r="J734" i="19"/>
  <c r="J735" i="19"/>
  <c r="J736" i="19"/>
  <c r="J737" i="19"/>
  <c r="J738" i="19"/>
  <c r="J739" i="19"/>
  <c r="J740" i="19"/>
  <c r="J741" i="19"/>
  <c r="J742" i="19"/>
  <c r="J743" i="19"/>
  <c r="J744" i="19"/>
  <c r="J745" i="19"/>
  <c r="J746" i="19"/>
  <c r="J747" i="19"/>
  <c r="J748" i="19"/>
  <c r="J749" i="19"/>
  <c r="J750" i="19"/>
  <c r="J751" i="19"/>
  <c r="J752" i="19"/>
  <c r="J753" i="19"/>
  <c r="J754" i="19"/>
  <c r="J755" i="19"/>
  <c r="J756" i="19"/>
  <c r="J757" i="19"/>
  <c r="J758" i="19"/>
  <c r="J759" i="19"/>
  <c r="J760" i="19"/>
  <c r="J761" i="19"/>
  <c r="J762" i="19"/>
  <c r="J763" i="19"/>
  <c r="J764" i="19"/>
  <c r="J765" i="19"/>
  <c r="J766" i="19"/>
  <c r="J767" i="19"/>
  <c r="J769" i="19"/>
  <c r="J770" i="19"/>
  <c r="J771" i="19"/>
  <c r="J772" i="19"/>
  <c r="J773" i="19"/>
  <c r="J774" i="19"/>
  <c r="J781" i="19"/>
  <c r="J794" i="19"/>
  <c r="J795" i="19"/>
  <c r="J796" i="19"/>
  <c r="J797" i="19"/>
  <c r="J798" i="19"/>
  <c r="J799" i="19"/>
  <c r="J800" i="19"/>
  <c r="J801" i="19"/>
  <c r="J802" i="19"/>
  <c r="J803" i="19"/>
  <c r="J804" i="19"/>
  <c r="J805" i="19"/>
  <c r="J806" i="19"/>
  <c r="J807" i="19"/>
  <c r="J808" i="19"/>
  <c r="J809" i="19"/>
  <c r="J810" i="19"/>
  <c r="J811" i="19"/>
  <c r="J812" i="19"/>
  <c r="J813" i="19"/>
  <c r="J814" i="19"/>
  <c r="J815" i="19"/>
  <c r="J816" i="19"/>
  <c r="J817" i="19"/>
  <c r="J818" i="19"/>
  <c r="J819" i="19"/>
  <c r="J820" i="19"/>
  <c r="J821" i="19"/>
  <c r="J822" i="19"/>
  <c r="J823" i="19"/>
  <c r="J824" i="19"/>
  <c r="J825" i="19"/>
  <c r="J826" i="19"/>
  <c r="J827" i="19"/>
  <c r="M28" i="17"/>
  <c r="M29" i="17"/>
  <c r="C28" i="17"/>
  <c r="M14" i="17"/>
  <c r="M15" i="17"/>
  <c r="C14" i="17" l="1"/>
  <c r="C15" i="17"/>
  <c r="M31" i="17"/>
  <c r="H31" i="17"/>
  <c r="C31" i="17"/>
  <c r="J11" i="28" l="1"/>
  <c r="J12" i="28"/>
  <c r="J13" i="28"/>
  <c r="J14" i="28"/>
  <c r="J15" i="28"/>
  <c r="J16" i="28"/>
  <c r="J17" i="28"/>
  <c r="J18" i="28"/>
  <c r="J19" i="28"/>
  <c r="J20" i="28"/>
  <c r="J21" i="28"/>
  <c r="J22" i="28"/>
  <c r="J23" i="28"/>
  <c r="J24" i="28"/>
  <c r="J25" i="28"/>
  <c r="J26" i="28"/>
  <c r="J27" i="28"/>
  <c r="J28" i="28"/>
  <c r="J29" i="28"/>
  <c r="J30" i="28"/>
  <c r="J31" i="28"/>
  <c r="J32" i="28"/>
  <c r="J33" i="28"/>
  <c r="J34" i="28"/>
  <c r="J35" i="28"/>
  <c r="J36" i="28"/>
  <c r="J37" i="28"/>
  <c r="J38" i="28"/>
  <c r="J39" i="28"/>
  <c r="J40" i="28"/>
  <c r="J41" i="28"/>
  <c r="J42" i="28"/>
  <c r="J43" i="28"/>
  <c r="J44" i="28"/>
  <c r="J45" i="28"/>
  <c r="J46" i="28"/>
  <c r="J47" i="28"/>
  <c r="J48" i="28"/>
  <c r="J49" i="28"/>
  <c r="J50" i="28"/>
  <c r="J51" i="28"/>
  <c r="J52" i="28"/>
  <c r="J53" i="28"/>
  <c r="J54" i="28"/>
  <c r="J55" i="28"/>
  <c r="J56" i="28"/>
  <c r="J57" i="28"/>
  <c r="J58" i="28"/>
  <c r="J59" i="28"/>
  <c r="J60" i="28"/>
  <c r="J61" i="28"/>
  <c r="J62" i="28"/>
  <c r="J63" i="28"/>
  <c r="J64" i="28"/>
  <c r="J65" i="28"/>
  <c r="J66" i="28"/>
  <c r="J67" i="28"/>
  <c r="J68" i="28"/>
  <c r="J69" i="28"/>
  <c r="J70" i="28"/>
  <c r="J71" i="28"/>
  <c r="J72" i="28"/>
  <c r="J73" i="28"/>
  <c r="J74" i="28"/>
  <c r="J75" i="28"/>
  <c r="J76" i="28"/>
  <c r="J77" i="28"/>
  <c r="J78" i="28"/>
  <c r="J79" i="28"/>
  <c r="J80" i="28"/>
  <c r="J81" i="28"/>
  <c r="J82" i="28"/>
  <c r="J83" i="28"/>
  <c r="J84" i="28"/>
  <c r="J85" i="28"/>
  <c r="J86" i="28"/>
  <c r="J87" i="28"/>
  <c r="J88" i="28"/>
  <c r="J89" i="28"/>
  <c r="J90" i="28"/>
  <c r="J91" i="28"/>
  <c r="J92" i="28"/>
  <c r="J93" i="28"/>
  <c r="J94" i="28"/>
  <c r="J95" i="28"/>
  <c r="J96" i="28"/>
  <c r="J97" i="28"/>
  <c r="J98" i="28"/>
  <c r="J99" i="28"/>
  <c r="J100" i="28"/>
  <c r="J101" i="28"/>
  <c r="J102" i="28"/>
  <c r="J10" i="28"/>
  <c r="M24" i="17" l="1"/>
  <c r="M25" i="17"/>
  <c r="M26" i="17"/>
  <c r="M27" i="17"/>
  <c r="M30" i="17"/>
  <c r="M32" i="17"/>
  <c r="C24" i="17"/>
  <c r="C25" i="17"/>
  <c r="C26" i="17"/>
  <c r="C27" i="17"/>
  <c r="C29" i="17"/>
  <c r="C30" i="17"/>
  <c r="C32" i="17"/>
  <c r="M18" i="17" l="1"/>
  <c r="M19" i="17"/>
  <c r="M20" i="17"/>
  <c r="M21" i="17"/>
  <c r="M22" i="17"/>
  <c r="M23" i="17"/>
  <c r="C18" i="17"/>
  <c r="C19" i="17"/>
  <c r="C20" i="17"/>
  <c r="C21" i="17"/>
  <c r="C22" i="17"/>
  <c r="C23" i="17"/>
  <c r="J24" i="19" l="1"/>
  <c r="J25" i="19"/>
  <c r="J26" i="19"/>
  <c r="J27" i="19"/>
  <c r="J28" i="19"/>
  <c r="J29" i="19"/>
  <c r="J30" i="19"/>
  <c r="J31" i="19"/>
  <c r="J32" i="19"/>
  <c r="J33" i="19"/>
  <c r="J34" i="19"/>
  <c r="J35" i="19"/>
  <c r="J36" i="19"/>
  <c r="J37" i="19"/>
  <c r="J38" i="19"/>
  <c r="J39" i="19"/>
  <c r="J40" i="19"/>
  <c r="J41" i="19"/>
  <c r="J42" i="19"/>
  <c r="J43" i="19"/>
  <c r="J44" i="19"/>
  <c r="J45" i="19"/>
  <c r="J46" i="19"/>
  <c r="J47" i="19"/>
  <c r="J48" i="19"/>
  <c r="J49" i="19"/>
  <c r="J50" i="19"/>
  <c r="J51" i="19"/>
  <c r="J52" i="19"/>
  <c r="J53" i="19"/>
  <c r="J54" i="19"/>
  <c r="J55" i="19"/>
  <c r="J56" i="19"/>
  <c r="J57" i="19"/>
  <c r="J58" i="19"/>
  <c r="J59" i="19"/>
  <c r="J60" i="19"/>
  <c r="M13" i="17" l="1"/>
  <c r="C13" i="17"/>
  <c r="M17" i="17"/>
  <c r="C17" i="17"/>
  <c r="E29" i="36" l="1"/>
  <c r="M27" i="36"/>
  <c r="N27" i="36" s="1"/>
  <c r="L27" i="36"/>
  <c r="K27" i="36"/>
  <c r="J27" i="36"/>
  <c r="B27" i="36"/>
  <c r="M26" i="36"/>
  <c r="N26" i="36" s="1"/>
  <c r="L26" i="36"/>
  <c r="K26" i="36"/>
  <c r="J26" i="36"/>
  <c r="B26" i="36"/>
  <c r="M25" i="36"/>
  <c r="N25" i="36" s="1"/>
  <c r="N28" i="36" s="1"/>
  <c r="L25" i="36"/>
  <c r="K25" i="36"/>
  <c r="J25" i="36"/>
  <c r="M22" i="36"/>
  <c r="N22" i="36" s="1"/>
  <c r="L22" i="36"/>
  <c r="K22" i="36"/>
  <c r="J22" i="36"/>
  <c r="B22" i="36"/>
  <c r="M21" i="36"/>
  <c r="N21" i="36" s="1"/>
  <c r="L21" i="36"/>
  <c r="K21" i="36"/>
  <c r="J21" i="36"/>
  <c r="B21" i="36"/>
  <c r="M20" i="36"/>
  <c r="N20" i="36" s="1"/>
  <c r="N23" i="36" s="1"/>
  <c r="L20" i="36"/>
  <c r="K20" i="36"/>
  <c r="J20" i="36"/>
  <c r="M17" i="36"/>
  <c r="N17" i="36" s="1"/>
  <c r="L17" i="36"/>
  <c r="K17" i="36"/>
  <c r="J17" i="36"/>
  <c r="B17" i="36"/>
  <c r="M16" i="36"/>
  <c r="N16" i="36" s="1"/>
  <c r="L16" i="36"/>
  <c r="K16" i="36"/>
  <c r="J16" i="36"/>
  <c r="B16" i="36"/>
  <c r="M15" i="36"/>
  <c r="N15" i="36" s="1"/>
  <c r="N18" i="36" s="1"/>
  <c r="L15" i="36"/>
  <c r="K15" i="36"/>
  <c r="J15" i="36"/>
  <c r="M12" i="36"/>
  <c r="N12" i="36" s="1"/>
  <c r="L12" i="36"/>
  <c r="K12" i="36"/>
  <c r="J12" i="36"/>
  <c r="N11" i="36"/>
  <c r="M11" i="36"/>
  <c r="L11" i="36"/>
  <c r="K11" i="36"/>
  <c r="J11" i="36"/>
  <c r="M10" i="36"/>
  <c r="N10" i="36" s="1"/>
  <c r="N13" i="36" s="1"/>
  <c r="N29" i="36" s="1"/>
  <c r="L10" i="36"/>
  <c r="K10" i="36"/>
  <c r="J10" i="36"/>
  <c r="J12" i="34" l="1"/>
  <c r="C12" i="17" l="1"/>
  <c r="C4" i="28" l="1"/>
  <c r="C3" i="28"/>
  <c r="C4" i="19"/>
  <c r="C3" i="19"/>
  <c r="L33" i="17" l="1"/>
  <c r="K33" i="17"/>
  <c r="J33" i="17"/>
  <c r="I33" i="17"/>
  <c r="H33" i="17"/>
  <c r="G33" i="17"/>
  <c r="F33" i="17"/>
  <c r="E33" i="17"/>
  <c r="D33" i="17"/>
  <c r="M16" i="17"/>
  <c r="C16" i="17"/>
  <c r="M12" i="17"/>
  <c r="C33" i="17" l="1"/>
  <c r="C38" i="17" s="1"/>
  <c r="C44" i="17" s="1"/>
  <c r="D67" i="17"/>
  <c r="D66" i="17"/>
  <c r="J12" i="19" l="1"/>
  <c r="J13" i="19"/>
  <c r="J14" i="19"/>
  <c r="J15" i="19"/>
  <c r="J16" i="19"/>
  <c r="J17" i="19"/>
  <c r="J18" i="19"/>
  <c r="J19" i="19"/>
  <c r="J20" i="19"/>
  <c r="J21" i="19"/>
  <c r="J22" i="19"/>
  <c r="J23" i="19"/>
  <c r="J11" i="19"/>
  <c r="J103" i="28" l="1"/>
  <c r="G103" i="28"/>
  <c r="E104" i="28" l="1"/>
  <c r="J10" i="19" l="1"/>
  <c r="G828" i="19" l="1"/>
  <c r="J828" i="19"/>
  <c r="E829" i="19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<sst xmlns="http://schemas.openxmlformats.org/spreadsheetml/2006/main" count="3041" uniqueCount="1751">
  <si>
    <t>%</t>
  </si>
  <si>
    <t>№</t>
  </si>
  <si>
    <t>Текущий уровень цен</t>
  </si>
  <si>
    <t>в том числе:</t>
  </si>
  <si>
    <t>Временные здания и сооружения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</si>
  <si>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</si>
  <si>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</si>
  <si>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</si>
  <si>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</si>
  <si>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</si>
  <si>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</si>
  <si>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</si>
  <si>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</si>
  <si>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</si>
  <si>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</si>
  <si>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</si>
  <si>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Стройка:</t>
  </si>
  <si>
    <t>Объект: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</si>
  <si>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</si>
  <si>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</si>
  <si>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Кол-во</t>
  </si>
  <si>
    <t>Ед. изм.</t>
  </si>
  <si>
    <t>т</t>
  </si>
  <si>
    <t>м3</t>
  </si>
  <si>
    <t>кг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</si>
  <si>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</si>
  <si>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</si>
  <si>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</si>
  <si>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</si>
  <si>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</si>
  <si>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</si>
  <si>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</si>
  <si>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</si>
  <si>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</si>
  <si>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</si>
  <si>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</si>
  <si>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</si>
  <si>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</si>
  <si>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</si>
  <si>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</si>
  <si>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</si>
  <si>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</si>
  <si>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</si>
  <si>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</si>
  <si>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101-0324</t>
  </si>
  <si>
    <t>101-1292</t>
  </si>
  <si>
    <t>101-1513</t>
  </si>
  <si>
    <t>101-1602</t>
  </si>
  <si>
    <t>101-2278</t>
  </si>
  <si>
    <t>101-2467</t>
  </si>
  <si>
    <t>м2</t>
  </si>
  <si>
    <t>113-0021</t>
  </si>
  <si>
    <t>113-0077</t>
  </si>
  <si>
    <t>113-0246</t>
  </si>
  <si>
    <t>шт</t>
  </si>
  <si>
    <t>м</t>
  </si>
  <si>
    <t>шт.</t>
  </si>
  <si>
    <t>Итого:</t>
  </si>
  <si>
    <t>Общая стоимость материалов</t>
  </si>
  <si>
    <t>101-0388</t>
  </si>
  <si>
    <t>101-0782</t>
  </si>
  <si>
    <t>101-1019</t>
  </si>
  <si>
    <t>101-1515</t>
  </si>
  <si>
    <t>101-1529</t>
  </si>
  <si>
    <t>101-1714</t>
  </si>
  <si>
    <t>Болты с гайками и шайбами строительные</t>
  </si>
  <si>
    <t>102-0008</t>
  </si>
  <si>
    <t>102-0023</t>
  </si>
  <si>
    <t>201-0774</t>
  </si>
  <si>
    <t>508-0097</t>
  </si>
  <si>
    <t>10 м</t>
  </si>
  <si>
    <t>Прайс-лист</t>
  </si>
  <si>
    <t>509-2160</t>
  </si>
  <si>
    <t>Прокладки паронитовые</t>
  </si>
  <si>
    <t>113-0079</t>
  </si>
  <si>
    <t>Приложение №3 к форме 8.1</t>
  </si>
  <si>
    <t>Оплата труда  основных рабочих</t>
  </si>
  <si>
    <t>Накладные расходы</t>
  </si>
  <si>
    <t>Сметная прибыль</t>
  </si>
  <si>
    <t>Оплата труда основных рабочих</t>
  </si>
  <si>
    <t>Составление тех.отчета</t>
  </si>
  <si>
    <t>Наименование</t>
  </si>
  <si>
    <t>всего</t>
  </si>
  <si>
    <t>Форма 8.1</t>
  </si>
  <si>
    <t/>
  </si>
  <si>
    <t>Ксилол нефтяной марки А</t>
  </si>
  <si>
    <t>Эмаль ПФ-115 серая</t>
  </si>
  <si>
    <t>201-0756</t>
  </si>
  <si>
    <t xml:space="preserve">               Оборудование</t>
  </si>
  <si>
    <t>Общая стоимость оборудования</t>
  </si>
  <si>
    <t>Наименование оборудования</t>
  </si>
  <si>
    <t>Начальник ДКОКС</t>
  </si>
  <si>
    <t>Коваленко С. И.</t>
  </si>
  <si>
    <t>Начальник ПОСР</t>
  </si>
  <si>
    <t>Сидоров Р. Ю.</t>
  </si>
  <si>
    <t>Начальник ОКМОиМ</t>
  </si>
  <si>
    <t>Черентаев А. Н.</t>
  </si>
  <si>
    <t>Краски масляные земляные марки: МА-0115 мумия, сурик железный</t>
  </si>
  <si>
    <t>Электроды диаметром: 4 мм Э46</t>
  </si>
  <si>
    <t>Электроды диаметром: 6 мм Э42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</si>
  <si>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</si>
  <si>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л</t>
  </si>
  <si>
    <t>Швеллеры № 40 из стали марки: Ст0</t>
  </si>
  <si>
    <t>Растворитель марки: Р-4</t>
  </si>
  <si>
    <t>Бруски обрезные хвойных пород длиной: 4-6,5 м, шириной 75-150 мм, толщиной 40-75 мм, I сорта</t>
  </si>
  <si>
    <t>Стоимость объекта всего</t>
  </si>
  <si>
    <t>Стоимость МТР всего</t>
  </si>
  <si>
    <t>Трудозатраты основных рабочих</t>
  </si>
  <si>
    <t>Оплата труда механизаторов</t>
  </si>
  <si>
    <t>Трудозатраты рабочих-механизаторов</t>
  </si>
  <si>
    <t>Всего</t>
  </si>
  <si>
    <t>Стоимость ЭММ</t>
  </si>
  <si>
    <t>в том числе оплата труда механизаторов</t>
  </si>
  <si>
    <t>Стоимость оборудования</t>
  </si>
  <si>
    <t>Стоимость материалов</t>
  </si>
  <si>
    <t>Затраты на эксплуатацию машин и механизмов (за вычетом гр. 9)</t>
  </si>
  <si>
    <t xml:space="preserve">Стоимость материалов 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</si>
  <si>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</si>
  <si>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</si>
  <si>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</si>
  <si>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>ИТОГО по строительно-монтажным работам</t>
  </si>
  <si>
    <t>СМР</t>
  </si>
  <si>
    <t>-</t>
  </si>
  <si>
    <t>Уровень оплаты труда</t>
  </si>
  <si>
    <t>Индекс к общей стоимости</t>
  </si>
  <si>
    <t>руб./мес</t>
  </si>
  <si>
    <t>Строительно-монтажные работы</t>
  </si>
  <si>
    <t>Ед.изм</t>
  </si>
  <si>
    <t xml:space="preserve">ВСЕГО 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</si>
  <si>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</si>
  <si>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>ИТОГО с учетом затрат на ВрЗиС</t>
  </si>
  <si>
    <t>Перечень оборудования</t>
  </si>
  <si>
    <t>Специалист 1 кат. ОЦиПТДпоКСиРО</t>
  </si>
  <si>
    <t>Гончарова Н. Н.</t>
  </si>
  <si>
    <t>101-0540</t>
  </si>
  <si>
    <t>101-9703</t>
  </si>
  <si>
    <t>103-1009</t>
  </si>
  <si>
    <t>Лента стальная упаковочная, мягкая, нормальной точности 0,7х20-50 мм</t>
  </si>
  <si>
    <t>Поковки из квадратных заготовок, масса: 1,8 кг</t>
  </si>
  <si>
    <t>Электроды диаметром: 4 мм Э42</t>
  </si>
  <si>
    <t>Пленка радиографическая рулонная</t>
  </si>
  <si>
    <t>Лесоматериалы круглые хвойных пород для строительства диаметром 14-24 см, длиной 3-6,5 м</t>
  </si>
  <si>
    <t>Фасонные стальные сварные части, диаметр: до 800 мм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</si>
  <si>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</si>
  <si>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</si>
  <si>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101-0797</t>
  </si>
  <si>
    <t>101-1703</t>
  </si>
  <si>
    <t>101-1757</t>
  </si>
  <si>
    <t>101-1805</t>
  </si>
  <si>
    <t>101-1977</t>
  </si>
  <si>
    <t>408-0122</t>
  </si>
  <si>
    <t>Проволока горячекатаная в мотках, диаметром 6,3-6,5 мм</t>
  </si>
  <si>
    <t>Прокладки резиновые (пластина техническая прессованная)</t>
  </si>
  <si>
    <t>Ветошь</t>
  </si>
  <si>
    <t>Гвозди строительные</t>
  </si>
  <si>
    <t>101-0069</t>
  </si>
  <si>
    <t>101-0073</t>
  </si>
  <si>
    <t>101-0322</t>
  </si>
  <si>
    <t>101-0594</t>
  </si>
  <si>
    <t>101-0813</t>
  </si>
  <si>
    <t>101-1522</t>
  </si>
  <si>
    <t>102-0053</t>
  </si>
  <si>
    <t>102-0061</t>
  </si>
  <si>
    <t>113-0307</t>
  </si>
  <si>
    <t>411-0001</t>
  </si>
  <si>
    <t>411-0002</t>
  </si>
  <si>
    <t>ТСЦ-201-0755</t>
  </si>
  <si>
    <t>ТСЦ-201-0778</t>
  </si>
  <si>
    <t>ТСЦ-407-0028</t>
  </si>
  <si>
    <t>Бензин авиационный Б-70</t>
  </si>
  <si>
    <t>Битумы нефтяные строительные марки: БН-90/10</t>
  </si>
  <si>
    <t>Керосин для технических целей марок КТ-1, КТ-2</t>
  </si>
  <si>
    <t>Кислород технический: газообразный</t>
  </si>
  <si>
    <t>Мастика битумная кровельная горячая</t>
  </si>
  <si>
    <t>Проволока стальная низкоуглеродистая разного назначения оцинкованная диаметром: 3,0 мм</t>
  </si>
  <si>
    <t>Электроды диаметром: 5 мм Э42А</t>
  </si>
  <si>
    <t>Ацетилен газообразный технический</t>
  </si>
  <si>
    <t>Пропан-бутан, смесь техническая</t>
  </si>
  <si>
    <t>Доски обрезные хвойных пород длиной: 4-6,5 м, шириной 75-150 мм, толщиной 25 мм, III сорта</t>
  </si>
  <si>
    <t>Доски обрезные хвойных пород длиной: 4-6,5 м, шириной 75-150 мм, толщиной 44 мм и более, III сорта</t>
  </si>
  <si>
    <t>Грунтовка: ГФ-021 красно-коричневая</t>
  </si>
  <si>
    <t>Лак БТ-577</t>
  </si>
  <si>
    <t>Пленка полиэтиленовая толщиной: 0,2-0,5 мм</t>
  </si>
  <si>
    <t>Вода водопроводная</t>
  </si>
  <si>
    <t>Смесь пескоцементная (цемент М 400)</t>
  </si>
  <si>
    <t>Расчет стоимости доставки материалов на объект</t>
  </si>
  <si>
    <t>Лот №ХХХ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</si>
  <si>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</si>
  <si>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</si>
  <si>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</si>
  <si>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</si>
  <si>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</si>
  <si>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>Грузоподъемность траспортного средства, тн</t>
  </si>
  <si>
    <t>Стоимость
1 маш/часа, руб.</t>
  </si>
  <si>
    <r>
      <rPr>
        <b/>
        <vertAlign val="superscript"/>
        <sz val="9"/>
        <rFont val="Calibri"/>
        <family val="2"/>
        <charset val="204"/>
        <scheme val="minor"/>
      </rPr>
      <t>1</t>
    </r>
    <r>
      <rPr>
        <b/>
        <sz val="9"/>
        <rFont val="Calibri"/>
        <family val="2"/>
        <charset val="204"/>
        <scheme val="minor"/>
      </rPr>
      <t>Норма времени</t>
    </r>
    <r>
      <rPr>
        <sz val="9"/>
        <rFont val="Calibri"/>
        <family val="2"/>
        <charset val="204"/>
        <scheme val="minor"/>
      </rPr>
      <t>,</t>
    </r>
    <r>
      <rPr>
        <b/>
        <sz val="9"/>
        <rFont val="Calibri"/>
        <family val="2"/>
        <charset val="204"/>
        <scheme val="minor"/>
      </rPr>
      <t xml:space="preserve"> м/час./рейс</t>
    </r>
  </si>
  <si>
    <t xml:space="preserve">Стоимость доставки 1 тн*км, руб. </t>
  </si>
  <si>
    <r>
      <rPr>
        <b/>
        <vertAlign val="superscript"/>
        <sz val="9"/>
        <rFont val="Calibri"/>
        <family val="2"/>
        <charset val="204"/>
        <scheme val="minor"/>
      </rPr>
      <t>3</t>
    </r>
    <r>
      <rPr>
        <b/>
        <sz val="9"/>
        <rFont val="Calibri"/>
        <family val="2"/>
        <charset val="204"/>
        <scheme val="minor"/>
      </rP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  <scheme val="minor"/>
      </rPr>
      <t xml:space="preserve">       </t>
    </r>
    <r>
      <rPr>
        <b/>
        <sz val="9"/>
        <rFont val="Calibri"/>
        <family val="2"/>
        <charset val="204"/>
        <scheme val="minor"/>
      </rPr>
      <t xml:space="preserve"> </t>
    </r>
    <r>
      <rPr>
        <b/>
        <i/>
        <sz val="9"/>
        <rFont val="Calibri"/>
        <family val="2"/>
        <charset val="204"/>
        <scheme val="minor"/>
      </rPr>
      <t>(5*13)</t>
    </r>
  </si>
  <si>
    <r>
      <rPr>
        <b/>
        <vertAlign val="superscript"/>
        <sz val="9"/>
        <rFont val="Calibri"/>
        <family val="2"/>
        <charset val="204"/>
        <scheme val="minor"/>
      </rPr>
      <t>2</t>
    </r>
    <r>
      <rPr>
        <b/>
        <sz val="9"/>
        <rFont val="Calibri"/>
        <family val="2"/>
        <charset val="204"/>
        <scheme val="minor"/>
      </rPr>
      <t>в т.ч. затраты при простое транспорта под погрузкой/ разгрузкой</t>
    </r>
  </si>
  <si>
    <r>
      <t xml:space="preserve">расчетное время транспортировки                 </t>
    </r>
    <r>
      <rPr>
        <b/>
        <i/>
        <sz val="9"/>
        <rFont val="Calibri"/>
        <family val="2"/>
        <charset val="204"/>
        <scheme val="minor"/>
      </rPr>
      <t>(8-9)</t>
    </r>
  </si>
  <si>
    <r>
      <t>всего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(7*8/6)</t>
    </r>
  </si>
  <si>
    <r>
      <t>в т.ч. затраты при простое транспорта под погрузкой/ разгрузкой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(7*9/6)</t>
    </r>
  </si>
  <si>
    <r>
      <t xml:space="preserve">расчетная стоимость транспортировки          </t>
    </r>
    <r>
      <rPr>
        <b/>
        <i/>
        <sz val="9"/>
        <rFont val="Calibri"/>
        <family val="2"/>
        <charset val="204"/>
        <scheme val="minor"/>
      </rPr>
      <t>(11-12)</t>
    </r>
  </si>
  <si>
    <t>Итого песок</t>
  </si>
  <si>
    <t>Автосамосвал вне карьера</t>
  </si>
  <si>
    <t>Щебень</t>
  </si>
  <si>
    <t>Итого щебень</t>
  </si>
  <si>
    <t>Итого лесоматериалы</t>
  </si>
  <si>
    <t>Автомобиль бортовой</t>
  </si>
  <si>
    <t>Прочие материалы</t>
  </si>
  <si>
    <t>Итого прочие материалы</t>
  </si>
  <si>
    <t xml:space="preserve">Всего </t>
  </si>
  <si>
    <r>
      <t xml:space="preserve">1 </t>
    </r>
    <r>
      <rPr>
        <sz val="10"/>
        <rFont val="Calibri"/>
        <family val="2"/>
        <charset val="204"/>
        <scheme val="minor"/>
      </rPr>
      <t>- нормативное время пробега (с учетом времени под погрузку/разгрузку) принимается  по ТССЦ 81-01-2001 "Территориальный сборник сметных цен на перевозку грузов  для строительства в Ханты-Мансийском Автономном Округе - Югра"  с учетом класса груза, класса дорог и максимальной грузоподъемности транспортного средства.</t>
    </r>
  </si>
  <si>
    <r>
      <rPr>
        <vertAlign val="superscript"/>
        <sz val="10"/>
        <rFont val="Calibri"/>
        <family val="2"/>
        <charset val="204"/>
        <scheme val="minor"/>
      </rPr>
      <t xml:space="preserve">2 - </t>
    </r>
    <r>
      <rPr>
        <sz val="10"/>
        <rFont val="Calibri"/>
        <family val="2"/>
        <charset val="204"/>
        <scheme val="minor"/>
      </rPr>
      <t>нормативное время простоя транспорта под погрузкой/разгрузкой подлежит учету один раз вне зависимости от количества классов дорог. Расчетное время простоя определяется как разница между нормативным временем транспортировки груза на 1 км. и нормативным временем пробега на 1км. свыше 30 или 200 км (в зависимости от условий перевозки)</t>
    </r>
  </si>
  <si>
    <r>
      <rPr>
        <vertAlign val="superscript"/>
        <sz val="10"/>
        <rFont val="Calibri"/>
        <family val="2"/>
        <charset val="204"/>
        <scheme val="minor"/>
      </rPr>
      <t>3</t>
    </r>
    <r>
      <rPr>
        <sz val="10"/>
        <rFont val="Calibri"/>
        <family val="2"/>
        <charset val="204"/>
        <scheme val="minor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</si>
  <si>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 xml:space="preserve">Наименование подрядной организации 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</si>
  <si>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</si>
  <si>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>Приложение 1 к форме 8.1</t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</si>
  <si>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</si>
  <si>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</si>
  <si>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</si>
  <si>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</si>
  <si>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</si>
  <si>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</si>
  <si>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</si>
  <si>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</si>
  <si>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</si>
  <si>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</si>
  <si>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</si>
  <si>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>Подпись</t>
  </si>
  <si>
    <t>Расшифровка подписи</t>
  </si>
  <si>
    <t>ФИО Руководителя</t>
  </si>
  <si>
    <t>в том числе стоимость работ без учета стоимости материалов Заказчика и оборудования (для лимитированных затрат)</t>
  </si>
  <si>
    <t>Автосамосвал, из карьера</t>
  </si>
  <si>
    <t xml:space="preserve">Песок </t>
  </si>
  <si>
    <t>Лесовоз</t>
  </si>
  <si>
    <t xml:space="preserve">Лесоматериалы </t>
  </si>
  <si>
    <t>101-0063</t>
  </si>
  <si>
    <t>101-0074</t>
  </si>
  <si>
    <t>101-0079</t>
  </si>
  <si>
    <t>101-0092</t>
  </si>
  <si>
    <t>101-0115</t>
  </si>
  <si>
    <t>101-0116</t>
  </si>
  <si>
    <t>101-0137</t>
  </si>
  <si>
    <t>101-0173</t>
  </si>
  <si>
    <t>101-0179</t>
  </si>
  <si>
    <t>101-0309</t>
  </si>
  <si>
    <t>101-0311</t>
  </si>
  <si>
    <t>101-0329</t>
  </si>
  <si>
    <t>101-0409</t>
  </si>
  <si>
    <t>101-0501</t>
  </si>
  <si>
    <t>101-0584</t>
  </si>
  <si>
    <t>101-0587</t>
  </si>
  <si>
    <t>101-0595</t>
  </si>
  <si>
    <t>101-0605</t>
  </si>
  <si>
    <t>101-0620</t>
  </si>
  <si>
    <t>101-0628</t>
  </si>
  <si>
    <t>101-0787</t>
  </si>
  <si>
    <t>101-0796</t>
  </si>
  <si>
    <t>101-0807</t>
  </si>
  <si>
    <t>101-0811</t>
  </si>
  <si>
    <t>101-0812</t>
  </si>
  <si>
    <t>101-0816</t>
  </si>
  <si>
    <t>101-0849</t>
  </si>
  <si>
    <t>101-0850</t>
  </si>
  <si>
    <t>101-0852</t>
  </si>
  <si>
    <t>101-0857</t>
  </si>
  <si>
    <t>101-0865</t>
  </si>
  <si>
    <t>101-0962</t>
  </si>
  <si>
    <t>101-1300</t>
  </si>
  <si>
    <t>101-1305</t>
  </si>
  <si>
    <t>101-1306</t>
  </si>
  <si>
    <t>101-1315</t>
  </si>
  <si>
    <t>101-1355</t>
  </si>
  <si>
    <t>101-1481</t>
  </si>
  <si>
    <t>101-1482</t>
  </si>
  <si>
    <t>101-1488</t>
  </si>
  <si>
    <t>101-1514</t>
  </si>
  <si>
    <t>101-1518</t>
  </si>
  <si>
    <t>101-1521</t>
  </si>
  <si>
    <t>101-1597</t>
  </si>
  <si>
    <t>101-1627</t>
  </si>
  <si>
    <t>101-1641</t>
  </si>
  <si>
    <t>101-1665</t>
  </si>
  <si>
    <t>101-1668</t>
  </si>
  <si>
    <t>101-1669</t>
  </si>
  <si>
    <t>101-1680</t>
  </si>
  <si>
    <t>101-1699</t>
  </si>
  <si>
    <t>101-1700</t>
  </si>
  <si>
    <t>101-1705</t>
  </si>
  <si>
    <t>101-1706</t>
  </si>
  <si>
    <t>101-1728</t>
  </si>
  <si>
    <t>101-1742</t>
  </si>
  <si>
    <t>101-1744</t>
  </si>
  <si>
    <t>101-1746</t>
  </si>
  <si>
    <t>101-1755</t>
  </si>
  <si>
    <t>101-1763</t>
  </si>
  <si>
    <t>101-1782</t>
  </si>
  <si>
    <t>101-1795</t>
  </si>
  <si>
    <t>101-1821</t>
  </si>
  <si>
    <t>101-1825</t>
  </si>
  <si>
    <t>101-1847</t>
  </si>
  <si>
    <t>101-1876</t>
  </si>
  <si>
    <t>101-1889</t>
  </si>
  <si>
    <t>101-1924</t>
  </si>
  <si>
    <t>101-1929</t>
  </si>
  <si>
    <t>101-1963</t>
  </si>
  <si>
    <t>101-1964</t>
  </si>
  <si>
    <t>101-1968</t>
  </si>
  <si>
    <t>101-2036</t>
  </si>
  <si>
    <t>101-2037</t>
  </si>
  <si>
    <t>101-2038</t>
  </si>
  <si>
    <t>101-2041</t>
  </si>
  <si>
    <t>101-2050</t>
  </si>
  <si>
    <t>101-2066</t>
  </si>
  <si>
    <t>101-2073</t>
  </si>
  <si>
    <t>101-2091</t>
  </si>
  <si>
    <t>101-2143</t>
  </si>
  <si>
    <t>101-2181</t>
  </si>
  <si>
    <t>101-2184</t>
  </si>
  <si>
    <t>101-2186</t>
  </si>
  <si>
    <t>101-2187</t>
  </si>
  <si>
    <t>101-2201</t>
  </si>
  <si>
    <t>101-2203</t>
  </si>
  <si>
    <t>101-2204</t>
  </si>
  <si>
    <t>101-2205</t>
  </si>
  <si>
    <t>101-2206</t>
  </si>
  <si>
    <t>101-2354</t>
  </si>
  <si>
    <t>101-2365</t>
  </si>
  <si>
    <t>101-2449</t>
  </si>
  <si>
    <t>101-2450</t>
  </si>
  <si>
    <t>101-2455</t>
  </si>
  <si>
    <t>101-2466</t>
  </si>
  <si>
    <t>101-2478</t>
  </si>
  <si>
    <t>101-2481</t>
  </si>
  <si>
    <t>101-2488</t>
  </si>
  <si>
    <t>101-2493</t>
  </si>
  <si>
    <t>101-2501</t>
  </si>
  <si>
    <t>101-2536</t>
  </si>
  <si>
    <t>101-2562</t>
  </si>
  <si>
    <t>101-2574</t>
  </si>
  <si>
    <t>101-2575</t>
  </si>
  <si>
    <t>101-2576</t>
  </si>
  <si>
    <t>101-2577</t>
  </si>
  <si>
    <t>101-3911</t>
  </si>
  <si>
    <t>101-3914</t>
  </si>
  <si>
    <t>101-3980</t>
  </si>
  <si>
    <t>102-0024</t>
  </si>
  <si>
    <t>102-0025</t>
  </si>
  <si>
    <t>102-0028</t>
  </si>
  <si>
    <t>102-0032</t>
  </si>
  <si>
    <t>102-0057</t>
  </si>
  <si>
    <t>102-0058</t>
  </si>
  <si>
    <t>102-0059</t>
  </si>
  <si>
    <t>102-0077</t>
  </si>
  <si>
    <t>102-0081</t>
  </si>
  <si>
    <t>102-0117</t>
  </si>
  <si>
    <t>102-0138</t>
  </si>
  <si>
    <t>102-0179</t>
  </si>
  <si>
    <t>102-8009</t>
  </si>
  <si>
    <t>103-0003</t>
  </si>
  <si>
    <t>103-0006</t>
  </si>
  <si>
    <t>103-0049</t>
  </si>
  <si>
    <t>103-0148</t>
  </si>
  <si>
    <t>103-0152</t>
  </si>
  <si>
    <t>103-0189</t>
  </si>
  <si>
    <t>103-0202</t>
  </si>
  <si>
    <t>103-0387</t>
  </si>
  <si>
    <t>103-0455</t>
  </si>
  <si>
    <t>103-0469</t>
  </si>
  <si>
    <t>103-0485</t>
  </si>
  <si>
    <t>103-0499</t>
  </si>
  <si>
    <t>103-0748</t>
  </si>
  <si>
    <t>104-0005</t>
  </si>
  <si>
    <t>104-0124</t>
  </si>
  <si>
    <t>104-0162</t>
  </si>
  <si>
    <t>104-0163</t>
  </si>
  <si>
    <t>104-0167</t>
  </si>
  <si>
    <t>104-0169</t>
  </si>
  <si>
    <t>104-1593</t>
  </si>
  <si>
    <t>110-0014</t>
  </si>
  <si>
    <t>110-0113</t>
  </si>
  <si>
    <t>110-0187</t>
  </si>
  <si>
    <t>110-0209</t>
  </si>
  <si>
    <t>110-0210</t>
  </si>
  <si>
    <t>110-0213</t>
  </si>
  <si>
    <t>110-0219</t>
  </si>
  <si>
    <t>110-0228</t>
  </si>
  <si>
    <t>111-0086</t>
  </si>
  <si>
    <t>111-0087</t>
  </si>
  <si>
    <t>111-0107</t>
  </si>
  <si>
    <t>111-0109</t>
  </si>
  <si>
    <t>113-0003</t>
  </si>
  <si>
    <t>113-0014</t>
  </si>
  <si>
    <t>113-0026</t>
  </si>
  <si>
    <t>113-0074</t>
  </si>
  <si>
    <t>113-0080</t>
  </si>
  <si>
    <t>113-0176</t>
  </si>
  <si>
    <t>113-0239</t>
  </si>
  <si>
    <t>113-0393</t>
  </si>
  <si>
    <t>113-0394</t>
  </si>
  <si>
    <t>113-0473</t>
  </si>
  <si>
    <t>113-1777</t>
  </si>
  <si>
    <t>113-1786</t>
  </si>
  <si>
    <t>113-8040</t>
  </si>
  <si>
    <t>114-0021</t>
  </si>
  <si>
    <t>201-0777</t>
  </si>
  <si>
    <t>201-0798</t>
  </si>
  <si>
    <t>201-0835</t>
  </si>
  <si>
    <t>201-0843</t>
  </si>
  <si>
    <t>201-0888</t>
  </si>
  <si>
    <t>201-0889</t>
  </si>
  <si>
    <t>203-0511</t>
  </si>
  <si>
    <t>203-0512</t>
  </si>
  <si>
    <t>204-0004</t>
  </si>
  <si>
    <t>204-0059</t>
  </si>
  <si>
    <t>204-0064</t>
  </si>
  <si>
    <t>204-0100</t>
  </si>
  <si>
    <t>301-0041</t>
  </si>
  <si>
    <t>301-0047</t>
  </si>
  <si>
    <t>301-0152</t>
  </si>
  <si>
    <t>301-0259</t>
  </si>
  <si>
    <t>301-0475</t>
  </si>
  <si>
    <t>301-0478</t>
  </si>
  <si>
    <t>301-0529</t>
  </si>
  <si>
    <t>301-0559</t>
  </si>
  <si>
    <t>301-0601</t>
  </si>
  <si>
    <t>301-0602</t>
  </si>
  <si>
    <t>301-0604</t>
  </si>
  <si>
    <t>301-0635</t>
  </si>
  <si>
    <t>301-0825</t>
  </si>
  <si>
    <t>301-0906</t>
  </si>
  <si>
    <t>301-1140</t>
  </si>
  <si>
    <t>301-1141</t>
  </si>
  <si>
    <t>301-1173</t>
  </si>
  <si>
    <t>301-1193</t>
  </si>
  <si>
    <t>301-1201</t>
  </si>
  <si>
    <t>301-1214</t>
  </si>
  <si>
    <t>301-1215</t>
  </si>
  <si>
    <t>301-1216</t>
  </si>
  <si>
    <t>301-1223</t>
  </si>
  <si>
    <t>301-1225</t>
  </si>
  <si>
    <t>301-1226</t>
  </si>
  <si>
    <t>301-1465</t>
  </si>
  <si>
    <t>301-1467</t>
  </si>
  <si>
    <t>301-1494</t>
  </si>
  <si>
    <t>301-1527</t>
  </si>
  <si>
    <t>301-1530</t>
  </si>
  <si>
    <t>301-1532</t>
  </si>
  <si>
    <t>301-2025</t>
  </si>
  <si>
    <t>301-3168</t>
  </si>
  <si>
    <t>301-3303</t>
  </si>
  <si>
    <t>301-3329</t>
  </si>
  <si>
    <t>301-3332</t>
  </si>
  <si>
    <t>301-3347</t>
  </si>
  <si>
    <t>301-3361</t>
  </si>
  <si>
    <t>302-0465</t>
  </si>
  <si>
    <t>302-0638</t>
  </si>
  <si>
    <t>302-0882</t>
  </si>
  <si>
    <t>302-0883</t>
  </si>
  <si>
    <t>302-0884</t>
  </si>
  <si>
    <t>302-0886</t>
  </si>
  <si>
    <t>302-0887</t>
  </si>
  <si>
    <t>302-0888</t>
  </si>
  <si>
    <t>302-0890</t>
  </si>
  <si>
    <t>302-0891</t>
  </si>
  <si>
    <t>302-0892</t>
  </si>
  <si>
    <t>302-1133</t>
  </si>
  <si>
    <t>302-1136</t>
  </si>
  <si>
    <t>302-1311</t>
  </si>
  <si>
    <t>302-1315</t>
  </si>
  <si>
    <t>302-1319</t>
  </si>
  <si>
    <t>302-1321</t>
  </si>
  <si>
    <t>302-1711</t>
  </si>
  <si>
    <t>302-3235</t>
  </si>
  <si>
    <t>302-3246</t>
  </si>
  <si>
    <t>302-3339</t>
  </si>
  <si>
    <t>302-3340</t>
  </si>
  <si>
    <t>401-0001</t>
  </si>
  <si>
    <t>401-0005</t>
  </si>
  <si>
    <t>401-0006</t>
  </si>
  <si>
    <t>401-0007</t>
  </si>
  <si>
    <t>401-0010</t>
  </si>
  <si>
    <t>401-0046</t>
  </si>
  <si>
    <t>401-0066</t>
  </si>
  <si>
    <t>401-0085</t>
  </si>
  <si>
    <t>402-0002</t>
  </si>
  <si>
    <t>402-0004</t>
  </si>
  <si>
    <t>402-0006</t>
  </si>
  <si>
    <t>402-0064</t>
  </si>
  <si>
    <t>402-0078</t>
  </si>
  <si>
    <t>402-0083</t>
  </si>
  <si>
    <t>403-0104</t>
  </si>
  <si>
    <t>403-0117</t>
  </si>
  <si>
    <t>403-3120</t>
  </si>
  <si>
    <t>404-0004</t>
  </si>
  <si>
    <t>405-0219</t>
  </si>
  <si>
    <t>405-0253</t>
  </si>
  <si>
    <t>405-0254</t>
  </si>
  <si>
    <t>405-1601</t>
  </si>
  <si>
    <t>407-0013</t>
  </si>
  <si>
    <t>407-0014</t>
  </si>
  <si>
    <t>407-0028</t>
  </si>
  <si>
    <t>408-0015</t>
  </si>
  <si>
    <t>408-0141</t>
  </si>
  <si>
    <t>410-0021</t>
  </si>
  <si>
    <t>502-0246</t>
  </si>
  <si>
    <t>502-0475</t>
  </si>
  <si>
    <t>502-0609</t>
  </si>
  <si>
    <t>502-0637</t>
  </si>
  <si>
    <t>502-0639</t>
  </si>
  <si>
    <t>502-0752</t>
  </si>
  <si>
    <t>502-0925</t>
  </si>
  <si>
    <t>503-0464</t>
  </si>
  <si>
    <t>503-0472</t>
  </si>
  <si>
    <t>506-0855</t>
  </si>
  <si>
    <t>506-0878</t>
  </si>
  <si>
    <t>506-0879</t>
  </si>
  <si>
    <t>506-1360</t>
  </si>
  <si>
    <t>506-1361</t>
  </si>
  <si>
    <t>506-1362</t>
  </si>
  <si>
    <t>507-0588</t>
  </si>
  <si>
    <t>507-0589</t>
  </si>
  <si>
    <t>507-0590</t>
  </si>
  <si>
    <t>507-0591</t>
  </si>
  <si>
    <t>507-0592</t>
  </si>
  <si>
    <t>507-0595</t>
  </si>
  <si>
    <t>507-0598</t>
  </si>
  <si>
    <t>507-0622</t>
  </si>
  <si>
    <t>507-0701</t>
  </si>
  <si>
    <t>507-0702</t>
  </si>
  <si>
    <t>507-0705</t>
  </si>
  <si>
    <t>507-0775</t>
  </si>
  <si>
    <t>507-0874</t>
  </si>
  <si>
    <t>507-0980</t>
  </si>
  <si>
    <t>507-0982</t>
  </si>
  <si>
    <t>507-0983</t>
  </si>
  <si>
    <t>507-0984</t>
  </si>
  <si>
    <t>507-0985</t>
  </si>
  <si>
    <t>507-0986</t>
  </si>
  <si>
    <t>507-0989</t>
  </si>
  <si>
    <t>507-0991</t>
  </si>
  <si>
    <t>507-0993</t>
  </si>
  <si>
    <t>507-2046</t>
  </si>
  <si>
    <t>507-2838</t>
  </si>
  <si>
    <t>508-0515</t>
  </si>
  <si>
    <t>509-0031</t>
  </si>
  <si>
    <t>509-0033</t>
  </si>
  <si>
    <t>509-0038</t>
  </si>
  <si>
    <t>509-0041</t>
  </si>
  <si>
    <t>509-0056</t>
  </si>
  <si>
    <t>509-0057</t>
  </si>
  <si>
    <t>509-0067</t>
  </si>
  <si>
    <t>509-0070</t>
  </si>
  <si>
    <t>509-0081</t>
  </si>
  <si>
    <t>509-0090</t>
  </si>
  <si>
    <t>509-0100</t>
  </si>
  <si>
    <t>509-0102</t>
  </si>
  <si>
    <t>509-0113</t>
  </si>
  <si>
    <t>509-0119</t>
  </si>
  <si>
    <t>509-0143</t>
  </si>
  <si>
    <t>509-0156</t>
  </si>
  <si>
    <t>509-0166</t>
  </si>
  <si>
    <t>509-0214</t>
  </si>
  <si>
    <t>509-0239</t>
  </si>
  <si>
    <t>509-0450</t>
  </si>
  <si>
    <t>509-0783</t>
  </si>
  <si>
    <t>509-0801</t>
  </si>
  <si>
    <t>509-0809</t>
  </si>
  <si>
    <t>509-0861</t>
  </si>
  <si>
    <t>509-0918</t>
  </si>
  <si>
    <t>509-0966</t>
  </si>
  <si>
    <t>509-0967</t>
  </si>
  <si>
    <t>509-0969</t>
  </si>
  <si>
    <t>509-0971</t>
  </si>
  <si>
    <t>509-0982</t>
  </si>
  <si>
    <t>509-0989</t>
  </si>
  <si>
    <t>509-1073</t>
  </si>
  <si>
    <t>509-1206</t>
  </si>
  <si>
    <t>509-1210</t>
  </si>
  <si>
    <t>509-1792</t>
  </si>
  <si>
    <t>509-3906</t>
  </si>
  <si>
    <t>Прайс лист на 3 кв.2015г</t>
  </si>
  <si>
    <t>Прайс листКмат-4,19 на 3 кв.2015г</t>
  </si>
  <si>
    <t>ТСЦ-101-0601</t>
  </si>
  <si>
    <t>ТСЦ-101-1035</t>
  </si>
  <si>
    <t>ТСЦ-101-1049</t>
  </si>
  <si>
    <t>ТСЦ-101-1053</t>
  </si>
  <si>
    <t>ТСЦ-101-1079</t>
  </si>
  <si>
    <t>ТСЦ-101-1139</t>
  </si>
  <si>
    <t>ТСЦ-101-1564</t>
  </si>
  <si>
    <t>ТСЦ-101-1619</t>
  </si>
  <si>
    <t>ТСЦ-101-1641</t>
  </si>
  <si>
    <t>ТСЦ-101-1642</t>
  </si>
  <si>
    <t>ТСЦ-101-1707</t>
  </si>
  <si>
    <t>ТСЦ-101-1844</t>
  </si>
  <si>
    <t>ТСЦ-101-1876</t>
  </si>
  <si>
    <t>ТСЦ-101-2162</t>
  </si>
  <si>
    <t>ТСЦ-101-2542</t>
  </si>
  <si>
    <t>ТСЦ-101-2544</t>
  </si>
  <si>
    <t>ТСЦ-101-2545</t>
  </si>
  <si>
    <t>ТСЦ-101-2546</t>
  </si>
  <si>
    <t>ТСЦ-101-2803</t>
  </si>
  <si>
    <t>ТСЦ-101-3685</t>
  </si>
  <si>
    <t>ТСЦ-101-3686</t>
  </si>
  <si>
    <t>ТСЦ-101-3687</t>
  </si>
  <si>
    <t>ТСЦ-101-3688</t>
  </si>
  <si>
    <t>ТСЦ-101-3690</t>
  </si>
  <si>
    <t>ТСЦ-101-3698</t>
  </si>
  <si>
    <t>ТСЦ-101-3710</t>
  </si>
  <si>
    <t>ТСЦ-101-3737</t>
  </si>
  <si>
    <t>ТСЦ-101-3768</t>
  </si>
  <si>
    <t>ТСЦ-101-3773</t>
  </si>
  <si>
    <t>ТСЦ-101-3774</t>
  </si>
  <si>
    <t>ТСЦ-101-3775</t>
  </si>
  <si>
    <t>ТСЦ-101-3776</t>
  </si>
  <si>
    <t>ТСЦ-101-3777</t>
  </si>
  <si>
    <t>ТСЦ-101-3785</t>
  </si>
  <si>
    <t>ТСЦ-101-3786</t>
  </si>
  <si>
    <t>ТСЦ-101-9070</t>
  </si>
  <si>
    <t>ТСЦ-101-9312</t>
  </si>
  <si>
    <t>ТСЦ-103-0015</t>
  </si>
  <si>
    <t>ТСЦ-103-0134</t>
  </si>
  <si>
    <t>ТСЦ-103-0136</t>
  </si>
  <si>
    <t>ТСЦ-103-0137</t>
  </si>
  <si>
    <t>ТСЦ-103-0141</t>
  </si>
  <si>
    <t>ТСЦ-103-0159</t>
  </si>
  <si>
    <t>ТСЦ-103-0190</t>
  </si>
  <si>
    <t>ТСЦ-103-0973</t>
  </si>
  <si>
    <t>ТСЦ-103-1050</t>
  </si>
  <si>
    <t>ТСЦ-103-1051</t>
  </si>
  <si>
    <t>ТСЦ-103-1085</t>
  </si>
  <si>
    <t>ТСЦ-103-1089</t>
  </si>
  <si>
    <t>ТСЦ-103-1434</t>
  </si>
  <si>
    <t>ТСЦ-103-1435</t>
  </si>
  <si>
    <t>ТСЦ-103-1474</t>
  </si>
  <si>
    <t>ТСЦ-104-0558</t>
  </si>
  <si>
    <t>ТСЦ-104-0559</t>
  </si>
  <si>
    <t>ТСЦ-104-0560</t>
  </si>
  <si>
    <t>ТСЦ-104-0562</t>
  </si>
  <si>
    <t>ТСЦ-104-0566</t>
  </si>
  <si>
    <t>ТСЦ-104-0569</t>
  </si>
  <si>
    <t>ТСЦ-104-0575</t>
  </si>
  <si>
    <t>ТСЦ-105-0217</t>
  </si>
  <si>
    <t>ТСЦ-105-1450</t>
  </si>
  <si>
    <t>ТСЦ-110-0234</t>
  </si>
  <si>
    <t>ТСЦ-111-0080</t>
  </si>
  <si>
    <t>ТСЦ-111-0120</t>
  </si>
  <si>
    <t>ТСЦ-111-0126</t>
  </si>
  <si>
    <t>ТСЦ-111-3211</t>
  </si>
  <si>
    <t>ТСЦ-115-0938</t>
  </si>
  <si>
    <t>ТСЦ-115-0991</t>
  </si>
  <si>
    <t>ТСЦ-201-0829</t>
  </si>
  <si>
    <t>ТСЦ-204-0001</t>
  </si>
  <si>
    <t>ТСЦ-204-0002</t>
  </si>
  <si>
    <t>ТСЦ-204-0006</t>
  </si>
  <si>
    <t>ТСЦ-204-0012</t>
  </si>
  <si>
    <t>ТСЦ-204-0021</t>
  </si>
  <si>
    <t>ТСЦ-204-0022</t>
  </si>
  <si>
    <t>ТСЦ-204-0029</t>
  </si>
  <si>
    <t>ТСЦ-204-0030</t>
  </si>
  <si>
    <t>ТСЦ-301-0205</t>
  </si>
  <si>
    <t>ТСЦ-301-0206</t>
  </si>
  <si>
    <t>ТСЦ-301-0210</t>
  </si>
  <si>
    <t>ТСЦ-301-0235</t>
  </si>
  <si>
    <t>ТСЦ-301-0252</t>
  </si>
  <si>
    <t>ТСЦ-301-0253</t>
  </si>
  <si>
    <t>ТСЦ-301-0397</t>
  </si>
  <si>
    <t>ТСЦ-301-0504</t>
  </si>
  <si>
    <t>ТСЦ-301-0733</t>
  </si>
  <si>
    <t>ТСЦ-301-0734</t>
  </si>
  <si>
    <t>ТСЦ-301-0881</t>
  </si>
  <si>
    <t>ТСЦ-301-0889</t>
  </si>
  <si>
    <t>ТСЦ-301-0891</t>
  </si>
  <si>
    <t>ТСЦ-301-0938</t>
  </si>
  <si>
    <t>ТСЦ-301-1520</t>
  </si>
  <si>
    <t>ТСЦ-301-1662</t>
  </si>
  <si>
    <t>ТСЦ-301-1663</t>
  </si>
  <si>
    <t>ТСЦ-301-1680</t>
  </si>
  <si>
    <t>ТСЦ-301-1682</t>
  </si>
  <si>
    <t>ТСЦ-301-1687</t>
  </si>
  <si>
    <t>ТСЦ-301-1771</t>
  </si>
  <si>
    <t>ТСЦ-301-1787</t>
  </si>
  <si>
    <t>ТСЦ-301-1789</t>
  </si>
  <si>
    <t>ТСЦ-301-1791</t>
  </si>
  <si>
    <t>ТСЦ-301-1792</t>
  </si>
  <si>
    <t>ТСЦ-301-1794</t>
  </si>
  <si>
    <t>ТСЦ-301-1901</t>
  </si>
  <si>
    <t>ТСЦ-301-1912</t>
  </si>
  <si>
    <t>ТСЦ-301-2417</t>
  </si>
  <si>
    <t>ТСЦ-301-2421</t>
  </si>
  <si>
    <t>ТСЦ-301-2433</t>
  </si>
  <si>
    <t>ТСЦ-301-2444</t>
  </si>
  <si>
    <t>ТСЦ-301-2445</t>
  </si>
  <si>
    <t>ТСЦ-301-3243</t>
  </si>
  <si>
    <t>ТСЦ-302-0593</t>
  </si>
  <si>
    <t>ТСЦ-302-1480</t>
  </si>
  <si>
    <t>ТСЦ-302-1484</t>
  </si>
  <si>
    <t>ТСЦ-302-1823</t>
  </si>
  <si>
    <t>ТСЦ-302-1824</t>
  </si>
  <si>
    <t>ТСЦ-302-1825</t>
  </si>
  <si>
    <t>ТСЦ-302-1826</t>
  </si>
  <si>
    <t>ТСЦ-302-1828</t>
  </si>
  <si>
    <t>ТСЦ-302-1831</t>
  </si>
  <si>
    <t>ТСЦ-302-1832</t>
  </si>
  <si>
    <t>ТСЦ-302-1835</t>
  </si>
  <si>
    <t>ТСЦ-401-0011</t>
  </si>
  <si>
    <t>ТСЦ-401-0063</t>
  </si>
  <si>
    <t>ТСЦ-401-0066</t>
  </si>
  <si>
    <t>ТСЦ-401-0067</t>
  </si>
  <si>
    <t>ТСЦ-403-0444</t>
  </si>
  <si>
    <t>ТСЦ-403-0456</t>
  </si>
  <si>
    <t>ТСЦ-403-0457</t>
  </si>
  <si>
    <t>ТСЦ-403-0458</t>
  </si>
  <si>
    <t>ТСЦ-403-0715</t>
  </si>
  <si>
    <t>ТСЦ-403-0718</t>
  </si>
  <si>
    <t>ТСЦ-403-0754</t>
  </si>
  <si>
    <t>ТСЦ-403-1106</t>
  </si>
  <si>
    <t>ТСЦ-403-5602</t>
  </si>
  <si>
    <t>ТСЦ-403-6035</t>
  </si>
  <si>
    <t>ТСЦ-403-7956</t>
  </si>
  <si>
    <t>ТСЦ-407-0021</t>
  </si>
  <si>
    <t>ТСЦ-408-0122</t>
  </si>
  <si>
    <t>ТСЦ-408-0132</t>
  </si>
  <si>
    <t>ТСЦ-501-0806</t>
  </si>
  <si>
    <t>ТСЦ-501-0807</t>
  </si>
  <si>
    <t>ТСЦ-501-0808</t>
  </si>
  <si>
    <t>ТСЦ-501-0810</t>
  </si>
  <si>
    <t>ТСЦ-501-0811</t>
  </si>
  <si>
    <t>ТСЦ-501-0835</t>
  </si>
  <si>
    <t>ТСЦ-501-1355</t>
  </si>
  <si>
    <t>ТСЦ-501-8190</t>
  </si>
  <si>
    <t>ТСЦ-501-8191</t>
  </si>
  <si>
    <t>ТСЦ-501-8192</t>
  </si>
  <si>
    <t>ТСЦ-501-8236</t>
  </si>
  <si>
    <t>ТСЦ-501-8238</t>
  </si>
  <si>
    <t>ТСЦ-501-8242</t>
  </si>
  <si>
    <t>ТСЦ-501-8246</t>
  </si>
  <si>
    <t>ТСЦ-501-8269</t>
  </si>
  <si>
    <t>ТСЦ-501-8270</t>
  </si>
  <si>
    <t>ТСЦ-501-8272</t>
  </si>
  <si>
    <t>ТСЦ-501-8273</t>
  </si>
  <si>
    <t>ТСЦ-501-8274</t>
  </si>
  <si>
    <t>ТСЦ-501-8287</t>
  </si>
  <si>
    <t>ТСЦ-501-8422</t>
  </si>
  <si>
    <t>ТСЦ-502-0639</t>
  </si>
  <si>
    <t>ТСЦ-502-0749</t>
  </si>
  <si>
    <t>ТСЦ-502-0762</t>
  </si>
  <si>
    <t>ТСЦ-503-0475</t>
  </si>
  <si>
    <t>ТСЦ-503-0481</t>
  </si>
  <si>
    <t>ТСЦ-503-0493</t>
  </si>
  <si>
    <t>ТСЦ-503-0533</t>
  </si>
  <si>
    <t>ТСЦ-503-4054</t>
  </si>
  <si>
    <t>ТСЦ-504-0287</t>
  </si>
  <si>
    <t>ТСЦ-507-2610</t>
  </si>
  <si>
    <t>ТСЦ-507-2639</t>
  </si>
  <si>
    <t>ТСЦ-507-2683</t>
  </si>
  <si>
    <t>ТСЦ-509-0073</t>
  </si>
  <si>
    <t>ТСЦ-509-0297</t>
  </si>
  <si>
    <t>ТСЦ-509-0326</t>
  </si>
  <si>
    <t>ТСЦ-509-0327</t>
  </si>
  <si>
    <t>ТСЦ-509-0678</t>
  </si>
  <si>
    <t>ТСЦ-509-0736</t>
  </si>
  <si>
    <t>ТСЦ-509-0741</t>
  </si>
  <si>
    <t>ТСЦ-509-0759</t>
  </si>
  <si>
    <t>ТСЦ-509-1248</t>
  </si>
  <si>
    <t>ТСЦ-509-1270</t>
  </si>
  <si>
    <t>ТСЦ-509-1271</t>
  </si>
  <si>
    <t>ТСЦ-509-1298</t>
  </si>
  <si>
    <t>ТСЦ-509-1331</t>
  </si>
  <si>
    <t>ТСЦ-509-1344</t>
  </si>
  <si>
    <t>ТСЦ-509-1369</t>
  </si>
  <si>
    <t>ТСЦ-509-1944</t>
  </si>
  <si>
    <t>ТСЦ-509-3202</t>
  </si>
  <si>
    <t>ФССЦ-414-0137</t>
  </si>
  <si>
    <t>Ацетилен растворенный технический марки: А</t>
  </si>
  <si>
    <t>Битумы нефтяные строительные марки: БН-70/30</t>
  </si>
  <si>
    <t>Битумы нефтяные строительные для кровельных мастик марки: БНМ-55/60</t>
  </si>
  <si>
    <t>Болты с шестигранной головкой диаметром резьбы: 16 (18) мм</t>
  </si>
  <si>
    <t>Винты с полукруглой головкой длиной: 50 мм</t>
  </si>
  <si>
    <t>Винты с полукруглой головкой длиной: 55-120 мм</t>
  </si>
  <si>
    <t>Дюбели с калиброванной головкой (в обоймах): 3х58,5 мм</t>
  </si>
  <si>
    <t>Гвозди проволочные оцинкованные для асбестоцементной кровли: 4,5х120 мм</t>
  </si>
  <si>
    <t>Гвозди строительные с плоской головкой: 1,6x50 мм</t>
  </si>
  <si>
    <t>Канаты пеньковые пропитанные</t>
  </si>
  <si>
    <t>Каболка</t>
  </si>
  <si>
    <t>Клей 88-СА</t>
  </si>
  <si>
    <t>Краска для наружных работ: коричневая</t>
  </si>
  <si>
    <t>Лаки канифольные, марки КФ-965</t>
  </si>
  <si>
    <t>Масла антраценовые</t>
  </si>
  <si>
    <t>Масло индустриальное И-20А</t>
  </si>
  <si>
    <t>Мастика битумно-латексная кровельная</t>
  </si>
  <si>
    <t>Мастика герметизирующая нетвердеющая: «Гэлан»</t>
  </si>
  <si>
    <t>Мел природный молотый</t>
  </si>
  <si>
    <t>Олифа комбинированная, марки: К-3</t>
  </si>
  <si>
    <t>Поковки оцинкованные, масса: 1,8 кг</t>
  </si>
  <si>
    <t>Проволока канатная оцинкованная, диаметром: 5,5 мм</t>
  </si>
  <si>
    <t>Проволока сварочная легированная диаметром: 4 мм</t>
  </si>
  <si>
    <t>Проволока стальная низкоуглеродистая разного назначения оцинкованная диаметром: 1,1 мм</t>
  </si>
  <si>
    <t>Проволока стальная низкоуглеродистая разного назначения оцинкованная диаметром: 1,6 мм</t>
  </si>
  <si>
    <t>Проволока светлая диаметром: 1,1 мм</t>
  </si>
  <si>
    <t>Пластина резиновая рулонная вулканизированная</t>
  </si>
  <si>
    <t>Резина листовая вулканизованная цветная</t>
  </si>
  <si>
    <t>Рубероид кровельный с крупнозернистой посыпкой марки: РКК-350б</t>
  </si>
  <si>
    <t>Рубероид подкладочный с пылевидной посыпкой: РПП-300б</t>
  </si>
  <si>
    <t>Роли свинцовые марки С1 толщиной: 1,0 мм</t>
  </si>
  <si>
    <t>Смазка солидол жировой марки «Ж»</t>
  </si>
  <si>
    <t>Уайт-спирит</t>
  </si>
  <si>
    <t>Топливо моторное для среднеоборотных и малооборотных дизелей, марки ДТ</t>
  </si>
  <si>
    <t>Портландцемент общестроительного назначения бездобавочный, марки: 400</t>
  </si>
  <si>
    <t>Портландцемент общестроительного назначения бездобавочный, марки: 500</t>
  </si>
  <si>
    <t>Портландцемент общестроительного назначения с минеральными добавками (ПС-Д20), марки: 300</t>
  </si>
  <si>
    <t>Цемент гипсоглиноземистый расширяющийся</t>
  </si>
  <si>
    <t>Шурупы с полукруглой головкой: 4x40 мм</t>
  </si>
  <si>
    <t>Шурупы с полукруглой головкой: 5х70 мм</t>
  </si>
  <si>
    <t>Шурупы с шестигранной головкой: 12х70 мм</t>
  </si>
  <si>
    <t>Электроды диаметром: 4 мм Э42А</t>
  </si>
  <si>
    <t>Электроды диаметром: 4 мм Э50А</t>
  </si>
  <si>
    <t>Электроды диаметром: 5 мм Э42</t>
  </si>
  <si>
    <t>Брезент</t>
  </si>
  <si>
    <t>Сталь листовая углеродистая обыкновенного качества марки ВСт3пс5 толщиной: 4-6 мм</t>
  </si>
  <si>
    <t>Сталь угловая равнополочная, марка стали: ВСт3кп2, размером 50x50x5 мм</t>
  </si>
  <si>
    <t>Лак электроизоляционный 318</t>
  </si>
  <si>
    <t>Рогожа</t>
  </si>
  <si>
    <t>Очес льняной</t>
  </si>
  <si>
    <t>Патроны для строительно-монтажного пистолета</t>
  </si>
  <si>
    <t>Патроны для пристрелки</t>
  </si>
  <si>
    <t>Наконечники для полиэтиленовых труб</t>
  </si>
  <si>
    <t>Пакля пропитанная</t>
  </si>
  <si>
    <t>Сталь листовая оцинкованная толщиной листа: 0,5 мм</t>
  </si>
  <si>
    <t>Дюбели распорные с гайкой</t>
  </si>
  <si>
    <t>Толь с крупнозернистой посыпкой гидроизоляционный марки ТГ-350</t>
  </si>
  <si>
    <t>Мастика битумно-резиновая: кровельная</t>
  </si>
  <si>
    <t>Рубероид кровельный с мелкой посыпкой РМ-350</t>
  </si>
  <si>
    <t>Сталь полосовая, марка стали: Ст3сп шириной 50-200 мм толщиной 4-5 мм</t>
  </si>
  <si>
    <t>Мастика битумно-полимерная</t>
  </si>
  <si>
    <t>Ткань мешочная</t>
  </si>
  <si>
    <t>Краска БТ-177 серебристая</t>
  </si>
  <si>
    <t>Винты самонарезающие: оцинкованные, размером 4-12 мм ГОСТ 10621-80</t>
  </si>
  <si>
    <t>Олифа натуральная</t>
  </si>
  <si>
    <t>Замазка защитная</t>
  </si>
  <si>
    <t>Сталь листовая оцинкованная толщиной листа: 0,8 мм</t>
  </si>
  <si>
    <t>Сталь полосовая: 40х4 мм, кипящая</t>
  </si>
  <si>
    <t>Болты анкерные</t>
  </si>
  <si>
    <t>Канифоль сосновая</t>
  </si>
  <si>
    <t>Шпагат бумажный</t>
  </si>
  <si>
    <t>Грунтовка битумная под полимерное или резиновое покрытие</t>
  </si>
  <si>
    <t>Болты с гайками и шайбами оцинкованные, диаметр: 6 мм</t>
  </si>
  <si>
    <t>Болты с гайками и шайбами оцинкованные, диаметр: 8 мм</t>
  </si>
  <si>
    <t>Болты с гайками и шайбами оцинкованные, диаметр: 10 мм</t>
  </si>
  <si>
    <t>Шайбы оцинкованные, диаметр: 6 мм</t>
  </si>
  <si>
    <t>Шайбы оцинкованные, диаметр: 18 мм</t>
  </si>
  <si>
    <t>Болты анкерные оцинкованные</t>
  </si>
  <si>
    <t>Нитки суровые</t>
  </si>
  <si>
    <t>Хомутик</t>
  </si>
  <si>
    <t>Краска</t>
  </si>
  <si>
    <t>Шурупы с полукруглой головкой: 5х35 мм</t>
  </si>
  <si>
    <t>Шурупы с полукруглой головкой: 6х60 мм</t>
  </si>
  <si>
    <t>Шурупы с полукруглой головкой: 6х90 мм</t>
  </si>
  <si>
    <t>Шурупы с полукруглой головкой: 8х60 мм</t>
  </si>
  <si>
    <t>Дюбели распорные полиэтиленовые: 6х30 мм</t>
  </si>
  <si>
    <t>Дюбели распорные полиэтиленовые: 8х30 мм</t>
  </si>
  <si>
    <t>Дюбели распорные полиэтиленовые: 8х40 мм</t>
  </si>
  <si>
    <t>Дюбели распорные полиэтиленовые: 10х40 мм</t>
  </si>
  <si>
    <t>Дюбели пластмассовые с шурупами 12х70 мм</t>
  </si>
  <si>
    <t>Спирт этиловый ректификованный технический, сорт I</t>
  </si>
  <si>
    <t>Нитки швейные</t>
  </si>
  <si>
    <t>Кольца резиновые для: чугунных напорных труб диаметром 50-300 мм</t>
  </si>
  <si>
    <t>Манжеты резиновые к унитазу</t>
  </si>
  <si>
    <t>Трубки резиновые технические для автомобилей АвтоВАЗа и других заводов</t>
  </si>
  <si>
    <t>Краска «Армофиниш»</t>
  </si>
  <si>
    <t>Лента К226</t>
  </si>
  <si>
    <t>Лента самоклеящаяся «Армофлекс» 3х50 мм</t>
  </si>
  <si>
    <t>Лента ФУМ</t>
  </si>
  <si>
    <t>Лента липкая изоляционная на поликасиновом компаунде марки ЛСЭПЛ, шириной 20-30 мм, толщиной от 0,14 до 0,19 мм</t>
  </si>
  <si>
    <t>Лента полиэтиленовая с липким слоем: марка А</t>
  </si>
  <si>
    <t>Люки чугунные: тяжелый</t>
  </si>
  <si>
    <t>Флюс: АН-47</t>
  </si>
  <si>
    <t>Болты с гайками и шайбами для санитарно-технических работ диаметром: 10 мм</t>
  </si>
  <si>
    <t>Болты с гайками и шайбами для санитарно-технических работ диаметром: 12 мм</t>
  </si>
  <si>
    <t>Болты с гайками и шайбами для санитарно-технических работ диаметром: 16 мм</t>
  </si>
  <si>
    <t>Болты с гайками и шайбами для санитарно-технических работ диаметром: 20-22 мм</t>
  </si>
  <si>
    <t>Дюбели для пристрелки стальные</t>
  </si>
  <si>
    <t>Дюбели распорные полипропиленовые</t>
  </si>
  <si>
    <t>Палуба опалубки типа «Дока» из бакелизированной фанеры</t>
  </si>
  <si>
    <t>Бруски обрезные хвойных пород длиной: 4-6,5 м, шириной 75-150 мм, толщиной 40-75 мм, II сорта</t>
  </si>
  <si>
    <t>Бруски обрезные хвойных пород длиной: 4-6,5 м, шириной 75-150 мм, толщиной 40-75 мм, III сорта</t>
  </si>
  <si>
    <t>Бруски обрезные хвойных пород длиной: 4-6,5 м, шириной 75-150 мм, толщиной 100, 125 мм, II сорта</t>
  </si>
  <si>
    <t>Бруски обрезные хвойных пород длиной: 4-6,5 м, шириной 75-150 мм, толщиной 150 мм и более, II сорта</t>
  </si>
  <si>
    <t>Доски обрезные хвойных пород длиной: 4-6,5 м, шириной 75-150 мм, толщиной 32-40 мм, III сорта</t>
  </si>
  <si>
    <t>Доски обрезные хвойных пород длиной: 4-6,5 м, шириной 75-150 мм, толщиной 32-40 мм, IV сорта</t>
  </si>
  <si>
    <t>Доски обрезные хвойных пород длиной: 4-6,5 м, шириной 75-150 мм, толщиной 44 мм и более, I сорта</t>
  </si>
  <si>
    <t>Доски необрезные хвойных пород длиной: 4-6,5 м, все ширины, толщиной 32-40 мм, III сорта</t>
  </si>
  <si>
    <t>Доски необрезные хвойных пород длиной: 4-6,5 м, все ширины, толщиной 44 мм и более, III сорта</t>
  </si>
  <si>
    <t>Доски обрезные хвойных пород длиной: 2-3,75 м, шириной 75-150 мм, толщиной 32-40 мм, III сорта</t>
  </si>
  <si>
    <t>Доски необрезные хвойных пород длиной: 2-3,75 м, все ширины, толщиной 32-40 мм, IV сорта</t>
  </si>
  <si>
    <t>Доски обрезные (береза, липа) длиной: 2-3,75 м, все ширины, толщиной 19-22 мм, III сорта</t>
  </si>
  <si>
    <t>Доски дубовые II сорта</t>
  </si>
  <si>
    <t>Трубы стальные сварные водогазопроводные с резьбой черные легкие (неоцинкованные) диаметр условного прохода: 25 мм, толщина стенки 2,8 мм</t>
  </si>
  <si>
    <t>Трубы стальные сварные водогазопроводные с резьбой черные легкие (неоцинкованные) диаметр условного прохода: 50 мм, толщина стенки 3 мм</t>
  </si>
  <si>
    <t>Трубы стальные сварные водогазопроводные с резьбой оцинкованные обыкновенные, диаметр условного прохода: 15 мм, толщина стенки 2,8 мм</t>
  </si>
  <si>
    <t>Трубы стальные электросварные прямошовные со снятой фаской из стали марок БСт2кп-БСт4кп и БСт2пс-БСт4пс наружный диаметр: 83 мм, толщина стенки 3,5 мм</t>
  </si>
  <si>
    <t>Трубы стальные электросварные прямошовные со снятой фаской из стали марок БСт2кп-БСт4кп и БСт2пс-БСт4пс наружный диаметр: 89 мм, толщина стенки 2,8 мм</t>
  </si>
  <si>
    <t>Трубы стальные электросварные прямошовные со снятой фаской из стали марок БСт2кп-БСт4кп и БСт2пс-БСт4пс наружный диаметр: 219 мм, толщина стенки 5 мм</t>
  </si>
  <si>
    <t>Трубы стальные электросварные прямошовные со снятой фаской из стали марок БСт2кп-БСт4кп и БСт2пс-БСт4пс наружный диаметр: 325 мм, толщина стенки 6 мм</t>
  </si>
  <si>
    <t>Трубы стальные бесшовные, горячедеформированные со снятой фаской из стали марок 15, 20, 25, наружным диаметром: 89 мм, толщина стенки 3,5 мм</t>
  </si>
  <si>
    <t>Трубы стальные бесшовные, горячедеформированные со снятой фаской из стали марок 15, 20, 25, наружным диаметром: 159 мм, толщина стенки 5 мм</t>
  </si>
  <si>
    <t>Трубы стальные бесшовные, горячедеформированные со снятой фаской из стали марок 15, 20, 25, наружным диаметром: 219 мм, толщина стенки 6 мм</t>
  </si>
  <si>
    <t>Трубы стальные бесшовные, горячедеформированные со снятой фаской из стали марок 15, 20, 25, наружным диаметром: 325 мм, толщина стенки 8 мм</t>
  </si>
  <si>
    <t>Трубы стальные бесшовные, горячедеформированные со снятой фаской из стали марок 15, 20, 25, наружным диаметром: 426 мм, толщина стенки 9 мм</t>
  </si>
  <si>
    <t>Фасонные чугунные соединительные части к чугунным напорным трубам наружным диаметром: 250-400 мм</t>
  </si>
  <si>
    <t>Плиты из минеральной ваты: гофрированной структуры М-125</t>
  </si>
  <si>
    <t>Фольга медная M1</t>
  </si>
  <si>
    <t>Трубки из вспененного полиэтилена (пенополиэтилен) «Термофлекс» диаметром 108х13 мм</t>
  </si>
  <si>
    <t>Плиты (пластины) из вспененного полиэтилена (пенополиэтилен) «Термафлекс» толщиной 60 мм</t>
  </si>
  <si>
    <t>Детали защитных покрытий конструкций тепловой изоляции трубопроводов: из стали тонколистовой оцинкованной толщиной 0,55 мм, криволинейные</t>
  </si>
  <si>
    <t>Клипсы (зажимы)</t>
  </si>
  <si>
    <t>Холсты стекловолокнистые марки: ВВ-Г</t>
  </si>
  <si>
    <t>Глухари</t>
  </si>
  <si>
    <t>Скрепы 10х2</t>
  </si>
  <si>
    <t>Изоляторы такелажные ИТО-20-VI</t>
  </si>
  <si>
    <t>Траверсы одноштыревые, пропитанные, оснащенные, длина 1250+550 мм (сосновый брус сеч. 100х80 мм, пропитаны антисептиками, оснащены штырем и хомутом)</t>
  </si>
  <si>
    <t>Траверсы деревянные, пропитанные, длина 550 мм</t>
  </si>
  <si>
    <t>Хомут для крепления траверс окрашенный</t>
  </si>
  <si>
    <t>Гайки установочные заземляющие</t>
  </si>
  <si>
    <t>Проволока стальная оцинкованная перевязочная для воздушных линий связи, диаметр: 2 мм</t>
  </si>
  <si>
    <t>Бирки маркировочные</t>
  </si>
  <si>
    <t>Бирки-оконцеватели</t>
  </si>
  <si>
    <t>Изоляторы фарфоровые типа ТФ-20</t>
  </si>
  <si>
    <t>Бирки маркировочные пластмассовые</t>
  </si>
  <si>
    <t>Ацетон технический, сорт I</t>
  </si>
  <si>
    <t>Бутилкаучук, марка: А</t>
  </si>
  <si>
    <t>Грунтовка: ФЛ-03К коричневая</t>
  </si>
  <si>
    <t>Клей фенолполивинилацетатный марки: БФ-2, сорт I</t>
  </si>
  <si>
    <t>Лак БТ-783</t>
  </si>
  <si>
    <t>Сольвент каменноугольный технический, марки: В</t>
  </si>
  <si>
    <t>Эмаль ХС-720 серебристая антикоррозийная</t>
  </si>
  <si>
    <t>Клей «Армофлекс» 520</t>
  </si>
  <si>
    <t>Очиститель для клея «Армофлекс»</t>
  </si>
  <si>
    <t>Метиленхлорид</t>
  </si>
  <si>
    <t>Паста антисептическая</t>
  </si>
  <si>
    <t>Лак битумный: БТ-123</t>
  </si>
  <si>
    <t>Клей БМК-5к</t>
  </si>
  <si>
    <t>Удобрения: сложно-смешанные гранулированные насыпью</t>
  </si>
  <si>
    <t>Конструктивные элементы вспомогательного назначения: с преобладанием профильного проката собираемые из двух и более деталей, с отверстиями и без отверстий, соединяемые на сварке</t>
  </si>
  <si>
    <t>Кондуктор инвентарный металлический</t>
  </si>
  <si>
    <t>Подкладки металлические</t>
  </si>
  <si>
    <t>Конструкции стальные индивидуальные: решетчатые сварные массой до 0,1 т</t>
  </si>
  <si>
    <t>Опоры скользящие и катковые, крепежные детали, хомуты</t>
  </si>
  <si>
    <t>Опоры неподвижные из горячекатаных профилей для трубопроводов</t>
  </si>
  <si>
    <t>Щиты: из досок толщиной 25 мм</t>
  </si>
  <si>
    <t>Щиты: из досок толщиной 40 мм</t>
  </si>
  <si>
    <t>Горячекатаная арматурная сталь гладкая класса А-I, диаметром: 12 мм</t>
  </si>
  <si>
    <t>Анкерные детали из прямых или гнутых круглых стержней с резьбой (в комплекте с шайбами и гайками или без них),: поставляемые отдельно</t>
  </si>
  <si>
    <t>Детали закладные и накладные изготовленные: с применением сварки, гнутья, сверления (пробивки) отверстий (при наличии одной из этих операций или всего перечня в любых сочетаниях) поставляемые отдельно</t>
  </si>
  <si>
    <t>Горячекатаная арматурная сталь класса: А-I, А-II, А-III</t>
  </si>
  <si>
    <t>Патрубки</t>
  </si>
  <si>
    <t>Бачки смывные: чугунные высокорасполагаемые с пластмассовыми деталями : крышкой, поплавковым клапаном, сифоном, раструбом, рычагом и другими деталями без гибкой подводки латунным седлом, размером 402х200х240 мм с арматурой</t>
  </si>
  <si>
    <t>Водоподогреватели паровые емкостные горизонтальные: СТД N 3068 объемом 1 м3</t>
  </si>
  <si>
    <t>Грязевики из стальных электросварных и водогазопроводных труб с наружным диаметром входного патрубка: 89 мм, корпуса 325 мм</t>
  </si>
  <si>
    <t>Крепления для воздуховодов: подвески СТД6208, СТД6209, СТД6210</t>
  </si>
  <si>
    <t>Крепления для воздуховодов: хомуты СТД 205</t>
  </si>
  <si>
    <t>Писсуары полуфарфоровые и фарфоровые настенные с писсуарным краном: без сифона</t>
  </si>
  <si>
    <t>Радиаторы стальные панельные: РСВ2-1, РСВ2-6 однорядные</t>
  </si>
  <si>
    <t>Решетки регулирующие марка: РР-5, размер 200х600 мм</t>
  </si>
  <si>
    <t>Решетки щелевые регулирующие марка: Р-150, размер 150х150 мм</t>
  </si>
  <si>
    <t>Решетки нерегулируемые марка: РШ-150, размер 200х200 мм</t>
  </si>
  <si>
    <t>Трапы чугунные эмалированные с прямым отводом, с решеткой и резиновой пробкой: Т-50 размером 260х140х110 мм</t>
  </si>
  <si>
    <t>Умывальники полуфарфоровые и фарфоровые с кронштейнами, сифоном бутылочным латунным и выпуском,: овальные со скрытыми установочными поверхностями без спинки размером 550х480х150 мм</t>
  </si>
  <si>
    <t>Унитазы полуфарфоровые и фарфоровые: УНТ, УНТП и УНТП1 тарельчатые с сиденьем и креплением, с прямым или косым выпуском без цельноотлитой полочки</t>
  </si>
  <si>
    <t>Воздухосборники из стальных бесшовных и сварных труб, горизонтальные и вертикальные, наружным диаметром корпуса: 89 мм</t>
  </si>
  <si>
    <t>Воздухосборники из стальных бесшовных и сварных труб, горизонтальные и вертикальные, наружным диаметром корпуса: 108 мм</t>
  </si>
  <si>
    <t>Головки для пожарных рукавов соединительные напорные, давлением 1,2 МПа (12 кгс/см2) рукавные, диаметром 50 мм</t>
  </si>
  <si>
    <t>Кронштейны и подставки под оборудование из сортовой стали</t>
  </si>
  <si>
    <t>Стволы пожарные ручные марки РС, диаметр 50 мм</t>
  </si>
  <si>
    <t>Фильтры для очистки воды в трубопроводах систем отопления диаметром: 32 мм</t>
  </si>
  <si>
    <t>Фильтры для очистки воды в трубопроводах систем отопления диаметром: 40 мм</t>
  </si>
  <si>
    <t>Фильтры для очистки воды в трубопроводах систем отопления диаметром: 50 мм</t>
  </si>
  <si>
    <t>Манометры общего назначения с трехходовым краном ОБМ1-100</t>
  </si>
  <si>
    <t>Кронштейны для радиаторов стальных спаренных марки КР1-РС</t>
  </si>
  <si>
    <t>Рукава пожарные льняные сухого прядения нормальные, диаметром 51 мм</t>
  </si>
  <si>
    <t>Манометр для неагрессивных сред (класс точности 1.5) с резьбовым присоединением марка: МП-3У-16 с трехходовым краном 11П18пкРу16</t>
  </si>
  <si>
    <t>Термометр прямой (угловой) ртутный (ножка 66 мм) до 160 град С в оправе</t>
  </si>
  <si>
    <t>Насосы центробежные: 8/18 с электродвигателем 4А 180 А2 массой агрегата до 0,1 т</t>
  </si>
  <si>
    <t>Смесители латунный с гальванопокрытием для мойки настольный, с верхней камерой смешения</t>
  </si>
  <si>
    <t>Ограничитель для бачка смывного высокорасположенного</t>
  </si>
  <si>
    <t>Кабина душевая: 800х800х1975 мм со стальным поддоном</t>
  </si>
  <si>
    <t>Блочки</t>
  </si>
  <si>
    <t>Счетчики (водомеры) турбинные диаметром: 200 мм</t>
  </si>
  <si>
    <t>Воронка сливная диаметром: 50 мм</t>
  </si>
  <si>
    <t>Рукава поливочные диаметром: 25 мм</t>
  </si>
  <si>
    <t>Головки для присоединения рукавов поливочных диаметром: 25 мм</t>
  </si>
  <si>
    <t>Заглушки стальные для труб диаметром: 25 мм</t>
  </si>
  <si>
    <t>Водный раствор нитрата и карбоната</t>
  </si>
  <si>
    <t>Краны водоразборные для раковин и моек, латунные, настенные: полированные КВ-15</t>
  </si>
  <si>
    <t>Трубы сливные из стальных водо-газопроводных труб диаметром 32 мм оцинкованные</t>
  </si>
  <si>
    <t>Узлы укрупненные монтажные (трубопроводы) из стальных водогазопроводных : неоцинкованных труб с гильзами для систем отопления диаметром 20 мм</t>
  </si>
  <si>
    <t>Узлы укрупненные монтажные (трубопроводы) из стальных водогазопроводных : неоцинкованных труб с гильзами для систем отопления диаметром 25 мм</t>
  </si>
  <si>
    <t>Узлы укрупненные монтажные (трубопроводы) из стальных водогазопроводных : неоцинкованных труб с гильзами для систем отопления диаметром 32 мм</t>
  </si>
  <si>
    <t>Узлы укрупненные монтажные (трубопроводы) из стальных водогазопроводных : неоцинкованных труб с гильзами для систем отопления диаметром 50 мм</t>
  </si>
  <si>
    <t>Узлы укрупненные монтажные (трубопроводы) из стальных водогазопроводных : оцинкованных труб с гильзами для водоснабжения диаметром 15 мм</t>
  </si>
  <si>
    <t>Узлы укрупненные монтажные (трубопроводы) из стальных водогазопроводных : оцинкованных труб с гильзами для водоснабжения диаметром 20 мм</t>
  </si>
  <si>
    <t>Узлы укрупненные монтажные (трубопроводы) из стальных водогазопроводных : оцинкованных труб с гильзами для водоснабжения диаметром 32 мм</t>
  </si>
  <si>
    <t>Узлы укрупненные монтажные (трубопроводы) из стальных водогазопроводных : оцинкованных труб с гильзами для водоснабжения диаметром 40 мм</t>
  </si>
  <si>
    <t>Узлы укрупненные монтажные (трубопроводы) из стальных водогазопроводных : оцинкованных труб с гильзами для водоснабжения диаметром 50 мм</t>
  </si>
  <si>
    <t>Вентили пожарные 50-10 для воды давлением 1 МПа (10 кгс/см2), диаметром 50 мм</t>
  </si>
  <si>
    <t>Вентили проходные муфтовые: 15KЧ18Р для воды, давлением 1,6 МПа (16 кгс/см2), диаметром 25 мм</t>
  </si>
  <si>
    <t>Задвижки параллельные фланцевые с выдвижным шпинделем для воды и пара давлением 1 Мпа (10 кгс/см2) 30ч6бр диаметром: 300 мм</t>
  </si>
  <si>
    <t>Задвижки параллельные фланцевые с выдвижным шпинделем для воды и пара давлением 1 Мпа (10 кгс/см2) 30ч6бр диаметром: 400 мм</t>
  </si>
  <si>
    <t>Трубопроводы из стальных водогазопроводных неоцинкованных труб с гильзами и креплениями для газоснабжения диаметром: 15 мм</t>
  </si>
  <si>
    <t>Трубопроводы из стальных водогазопроводных неоцинкованных труб с гильзами и креплениями для газоснабжения диаметром: 40 мм</t>
  </si>
  <si>
    <t>Трубопроводы из стальных электросварных труб с гильзами для отопления и водоснабжения, наружный диаметр: 89 мм, толщина стенки 3,5 мм</t>
  </si>
  <si>
    <t>Трубопроводы из стальных электросварных труб с гильзами для отопления и водоснабжения, наружный диаметр: 133 мм, толщина стенки 4 мм</t>
  </si>
  <si>
    <t>Задвижки клиновые с выдвижным шпинделем фланцевые для воды и пара давлением 1 МПа (10 кгс/см2): 30с41нж диаметром 50 мм</t>
  </si>
  <si>
    <t>Контргайка для трубных проводок из водогазопроводных труб, диаметр условного прохода: 25 мм</t>
  </si>
  <si>
    <t>Угольники прямые</t>
  </si>
  <si>
    <t>Трубопроводы канализации из полиэтиленовых труб высокой плотности с гильзами, диаметром: 50 мм</t>
  </si>
  <si>
    <t>Трубопроводы канализации из полиэтиленовых труб высокой плотности с гильзами, диаметром: 100 мм</t>
  </si>
  <si>
    <t>Бетон тяжелый, класс: В3,5 (М50)</t>
  </si>
  <si>
    <t>Бетон тяжелый, класс: В12,5 (М150)</t>
  </si>
  <si>
    <t>Бетон тяжелый, класс: В15 (М200)</t>
  </si>
  <si>
    <t>Бетон тяжелый, класс: В20 (М250)</t>
  </si>
  <si>
    <t>Бетон тяжелый, класс: В27,5 (М350)</t>
  </si>
  <si>
    <t>Бетон тяжелый, крупность заполнителя: 40 мм, класс В15 (М200)</t>
  </si>
  <si>
    <t>Бетон тяжелый, крупность заполнителя: 20 мм, класс В15 (М200)</t>
  </si>
  <si>
    <t>Бетон тяжелый, крупность заполнителя: 10 мм, класс В12,5 (М150)</t>
  </si>
  <si>
    <t>Раствор готовый кладочный цементный марки: 50</t>
  </si>
  <si>
    <t>Раствор готовый кладочный цементный марки: 100</t>
  </si>
  <si>
    <t>Раствор готовый кладочный цементный марки: 200</t>
  </si>
  <si>
    <t>Раствор асбоцементный</t>
  </si>
  <si>
    <t>Раствор готовый отделочный тяжелый,: цементный 1:3</t>
  </si>
  <si>
    <t>Раствор готовый отделочный тяжелый,: цементно-известковый 1:1:6</t>
  </si>
  <si>
    <t>Плиты бетонные и цементно-песчаные для тротуаров, полов и облицовки, марки: 300, толщина 35 мм</t>
  </si>
  <si>
    <t>Кольца для дождеприемных колодцев сборные железобетонные диаметром: 1,0 м</t>
  </si>
  <si>
    <t>Плиты железобетонные: покрытий, перекрытий и днищ</t>
  </si>
  <si>
    <t>Кирпич керамический одинарный, размером 250х120х65 мм, марка: 75</t>
  </si>
  <si>
    <t>Гипсовые вяжущие, марка: Г3</t>
  </si>
  <si>
    <t>Известь строительная: негашеная комовая, сорт I</t>
  </si>
  <si>
    <t>Известь строительная: негашеная хлорная, марки А</t>
  </si>
  <si>
    <t>Земля растительная механизированной заготовки</t>
  </si>
  <si>
    <t>Земля растительная</t>
  </si>
  <si>
    <t>Щебень из природного камня для строительных работ марка: 800, фракция 20-40 мм</t>
  </si>
  <si>
    <t>Песок природный для строительных: работ средний</t>
  </si>
  <si>
    <t>Песок природный для строительных: растворов средний</t>
  </si>
  <si>
    <t>Асфальтобетонные смеси дорожные, аэродромные и асфальтобетон (горячие и теплые для пористого асфальтобетона щебеночные и гравийные), марка: I</t>
  </si>
  <si>
    <t>Вода</t>
  </si>
  <si>
    <t>Провода неизолированные для воздушных линий электропередачи медные марки: М, сечением 4 мм2</t>
  </si>
  <si>
    <t>Провода неизолированные медные гибкие для электрических установок и антенн марки: МГ, сечением 10 мм2, с числом проволок 49 и номинальным диаметром проволоки 0,52 мм</t>
  </si>
  <si>
    <t>Проволока биметаллическая сталемедная марки: БСМ-1 диаметром 4,0 мм2</t>
  </si>
  <si>
    <t>Масса кабельная заливочная МКС-М</t>
  </si>
  <si>
    <t>Муфта</t>
  </si>
  <si>
    <t>Провода с алюминиевой жилой с резиновой изоляцией, в оплетке из хлопчатобумажной пряжи, пропитанной противогнилостным составом марки АПРН сечением 1х35 мм2</t>
  </si>
  <si>
    <t>Провода силовые с медной жилой с резиновой изоляцией, в оплетке из хлопчатобумажной пряжи, пропитанной противогнилостным составом марки ПРТО сечением 1х1,5 мм2</t>
  </si>
  <si>
    <t>Подрозетники деревянные</t>
  </si>
  <si>
    <t>Розетка потолочная</t>
  </si>
  <si>
    <t>Проволока медная круглая электротехническая ММ (мягкая) диаметром 1,0-3,0 мм и выше</t>
  </si>
  <si>
    <t>Листы алюминиевые марки АД1Н, толщиной: 1 мм</t>
  </si>
  <si>
    <t>Листы алюминиевые марки АД1Н, толщиной: 0,5 мм</t>
  </si>
  <si>
    <t>Припои оловянно-свинцовые бессурьмянистые марки: ПОС61</t>
  </si>
  <si>
    <t>Припои оловянно-свинцовые бессурьмянистые марки: ПОС40</t>
  </si>
  <si>
    <t>Припои оловянно-свинцовые бессурьмянистые марки: ПОС30</t>
  </si>
  <si>
    <t>Трубы напорные из полиэтилена низкого давления среднего типа, наружным диаметром: 25 мм</t>
  </si>
  <si>
    <t>Трубы напорные из полиэтилена низкого давления среднего типа, наружным диаметром: 32 мм</t>
  </si>
  <si>
    <t>Трубы напорные из полиэтилена низкого давления среднего типа, наружным диаметром: 40 мм</t>
  </si>
  <si>
    <t>Трубы напорные из полиэтилена низкого давления среднего типа, наружным диаметром: 50 мм</t>
  </si>
  <si>
    <t>Трубы напорные из полиэтилена низкого давления среднего типа, наружным диаметром: 63 мм</t>
  </si>
  <si>
    <t>Трубы напорные из полиэтилена низкого давления среднего типа, наружным диаметром: 110 мм</t>
  </si>
  <si>
    <t>Трубы напорные из полиэтилена низкого давления среднего типа, наружным диаметром: 160 мм</t>
  </si>
  <si>
    <t>Трубы напорные из полиэтилена низкого давления тяжелого типа, наружным диаметром: 20 мм</t>
  </si>
  <si>
    <t>Трубка полихлорвиниловая</t>
  </si>
  <si>
    <t>Трубка полихлорвиниловая ПХВ-305 диаметром 6-10 мм</t>
  </si>
  <si>
    <t>Трубка полиэтиленовая диаметром 6-10 мм</t>
  </si>
  <si>
    <t>Соединительная арматура трубопроводов, переход диаметром: 90х75 мм</t>
  </si>
  <si>
    <t>Соединительная арматура трубопроводов: тройник прямой диаметром: 25 мм</t>
  </si>
  <si>
    <t>Фланцы стальные плоские приварные из стали ВСт3сп2, ВСт3сп3, давлением: 1,0 МПа (10 кгс/см2), диаметром 25 мм</t>
  </si>
  <si>
    <t>Фланцы стальные плоские приварные из стали ВСт3сп2, ВСт3сп3, давлением: 1,0 МПа (10 кгс/см2), диаметром 40 мм</t>
  </si>
  <si>
    <t>Фланцы стальные плоские приварные из стали ВСт3сп2, ВСт3сп3, давлением: 1,0 МПа (10 кгс/см2), диаметром 50 мм</t>
  </si>
  <si>
    <t>Фланцы стальные плоские приварные из стали ВСт3сп2, ВСт3сп3, давлением: 1,0 МПа (10 кгс/см2), диаметром 65 мм</t>
  </si>
  <si>
    <t>Фланцы стальные плоские приварные из стали ВСт3сп2, ВСт3сп3, давлением: 1,0 МПа (10 кгс/см2), диаметром 80 мм</t>
  </si>
  <si>
    <t>Фланцы стальные плоские приварные из стали ВСт3сп2, ВСт3сп3, давлением: 1,0 МПа (10 кгс/см2), диаметром 100 мм</t>
  </si>
  <si>
    <t>Фланцы стальные плоские приварные из стали ВСт3сп2, ВСт3сп3, давлением: 1,0 МПа (10 кгс/см2), диаметром 200 мм</t>
  </si>
  <si>
    <t>Фланцы стальные плоские приварные из стали ВСт3сп2, ВСт3сп3, давлением: 1,0 МПа (10 кгс/см2), диаметром 300 мм</t>
  </si>
  <si>
    <t>Фланцы стальные плоские приварные из стали ВСт3сп2, ВСт3сп3, давлением: 1,0 МПа (10 кгс/см2), диаметром 400 мм</t>
  </si>
  <si>
    <t>Отводы 90 град. с радиусом кривизны R=1,5 Ду на Ру до 16 МПа (160 кгс/см2), диаметром условного прохода: 300 мм, наружным диаметром 325 мм, толщиной стенки 8 мм</t>
  </si>
  <si>
    <t>Хомутики для крепления труб</t>
  </si>
  <si>
    <t>Канат спиральный типа ТК конструкции 1х19(1+6+12)+1 о.с., оцинкованный из проволоки марки В, маркировочная группа 1570 н/мм2 и менее, диаметр каната 6,1 мм</t>
  </si>
  <si>
    <t>Муфты соединительные</t>
  </si>
  <si>
    <t>Сжимы ответвительные</t>
  </si>
  <si>
    <t>Наконечники кабельные: для электротехнических установок</t>
  </si>
  <si>
    <t>Наконечники кабельные: медные для электротехнических установок</t>
  </si>
  <si>
    <t>Наконечники кабельные: П2.5-4Д-МУ3</t>
  </si>
  <si>
    <t>Наконечники кабельные: П6-4Д-МУЗ</t>
  </si>
  <si>
    <t>Профиль монтажный</t>
  </si>
  <si>
    <t>Кнопки монтажные</t>
  </si>
  <si>
    <t>Гильзы соединительные</t>
  </si>
  <si>
    <t>Перемычки гибкие, тип ПГС-50</t>
  </si>
  <si>
    <t>Зажимы наборные</t>
  </si>
  <si>
    <t>Скобы</t>
  </si>
  <si>
    <t>Скобы: СД</t>
  </si>
  <si>
    <t>Скобы: монтажные СО-6-У3</t>
  </si>
  <si>
    <t>Полоски и пряжки для крепления проводов</t>
  </si>
  <si>
    <t>Оконцеватели маркировочные</t>
  </si>
  <si>
    <t>Серьга</t>
  </si>
  <si>
    <t>Зажим: плашечный для заземляющего провода (КС-066-2)</t>
  </si>
  <si>
    <t>Скоба: крепления троса (КС-162)</t>
  </si>
  <si>
    <t>Коуш для медных проводов (КС-063)</t>
  </si>
  <si>
    <t>Втулки изолирующие</t>
  </si>
  <si>
    <t>Трос стальной</t>
  </si>
  <si>
    <t>Заглушки</t>
  </si>
  <si>
    <t>Ролик подвесной (КС-030)</t>
  </si>
  <si>
    <t>Картон асбестовый общего назначения марки: КАОН-1 толщиной 2 мм</t>
  </si>
  <si>
    <t>Прокладки из паронита марки ПМБ, толщиной: 1 мм, диаметром 50 мм</t>
  </si>
  <si>
    <t>Прокладки из паронита марки ПМБ, толщиной: 1 мм, диаметром 100 мм</t>
  </si>
  <si>
    <t>Прокладки из паронита марки ПМБ, толщиной: 1 мм, диаметром 200 мм</t>
  </si>
  <si>
    <t>Прокладки из паронита марки ПМБ, толщиной: 1 мм, диаметром 300 мм</t>
  </si>
  <si>
    <t>Прокладки из паронита марки ПМБ, толщиной: 3 мм, диаметром 400 мм</t>
  </si>
  <si>
    <t>Шнур асбестовый общего назначения марки: ШАОН диаметром 8-10 мм</t>
  </si>
  <si>
    <t>Колпачки: полиэтиленовые</t>
  </si>
  <si>
    <t>Парафины нефтяные твердые марки Т-1</t>
  </si>
  <si>
    <t>Вазелин технический</t>
  </si>
  <si>
    <t>Скобы: скрепляющие и для подвеса</t>
  </si>
  <si>
    <t>Скобы: ходовые</t>
  </si>
  <si>
    <t>Дренажная помпа  (2600/1,18/4,19)</t>
  </si>
  <si>
    <t>Жироуловитель под мойки,диаметр патрубков 50мм ,Цена с НДС,Кмат-4,19  10800/1,18/4,19</t>
  </si>
  <si>
    <t>Клапан вакуумный диам.50мм ,Цена с НДС,Кмат-4,19  112,9/1,18/4,19</t>
  </si>
  <si>
    <t>Клапан терморегулятора с предварительной настройкой угловой со штуцером для прессового соединения диам.15мм  (8800/1,18/4,19)</t>
  </si>
  <si>
    <t>Лючки на стояках ,Цена с НДС,Кмат-4,19   1460/1,18/4,19</t>
  </si>
  <si>
    <t>Ороситель водяной спринклерный ,Цена с НДС,Кмат-4,19    546/1,18/4,19</t>
  </si>
  <si>
    <t>Прессостат  (2325/1,18/4,19)</t>
  </si>
  <si>
    <t>Прочистка чугунная   диам.100мм ,Цена с НДС,Кмат-4,19  78,3/1,18/4,19</t>
  </si>
  <si>
    <t>Прочистка чугунная   диам.50мм ,Цена с НДС,Кмат-4,19    59/1,18/4,19</t>
  </si>
  <si>
    <t>Ревизия канализационная   диам.50мм ,Цена с НДС,Кмат-4,19   56,15/1,18/4,19</t>
  </si>
  <si>
    <t>Ревизия канализационная  диам.100мм ,Цена с НДС,Кмат-4,19    67,6/1,18/4,19</t>
  </si>
  <si>
    <t>Сифон ревизия двухоборотный для моечных ванн ,Цена с НДС,Кмат-4,19  980/1,18/4,19</t>
  </si>
  <si>
    <t>Теплосчетчик с измерительно-вычислительным блоком ТЭМ-104(8496/1,18/4,19)</t>
  </si>
  <si>
    <t>Мастика (12300/4,19)</t>
  </si>
  <si>
    <t>Материалы гидроизоляционные рулонные (355/4,19)</t>
  </si>
  <si>
    <t>Решетка защитная РЗ (2300/4,19)</t>
  </si>
  <si>
    <t>DIN-рейка 35х15, L=2 м Omega Zaf</t>
  </si>
  <si>
    <t>Абонентский кабель 2 м. ТВ папа -  цена  281,54/1,18/4,19</t>
  </si>
  <si>
    <t>Автоматический выключатель однополюсный, S201М-С3</t>
  </si>
  <si>
    <t>Аккумулятор 12 В, емкость 17 Ахчас DTM1217</t>
  </si>
  <si>
    <t>Аккумулятор 12 В, емкость 26 Ахчас DTM1226</t>
  </si>
  <si>
    <t>Блок разветвительно-изолирующий БРИЗ</t>
  </si>
  <si>
    <t>ВРУ</t>
  </si>
  <si>
    <t>ВРУ 8-ЗН-302-З1УХЛ4</t>
  </si>
  <si>
    <t>Выключатели автоматические: АП50 3МТ 16А</t>
  </si>
  <si>
    <t>Выключатель двухклавишный 6А, 250В С56-052</t>
  </si>
  <si>
    <t>Выключатель наружной установки одноклавишный брызгозащищенный 10А, 220В, IP55</t>
  </si>
  <si>
    <t>Выключатель скрытой установки одноклавишный 6А, 250В С56-053</t>
  </si>
  <si>
    <t>Главная заземлющая шина</t>
  </si>
  <si>
    <t>Громкоговоритель настенный SWS-03</t>
  </si>
  <si>
    <t>Громкоговоритель потолочный СS-03А</t>
  </si>
  <si>
    <t>Держатель оцинкованный двусторонний D=22 мм</t>
  </si>
  <si>
    <t>Зарядное устройство РВ-6207</t>
  </si>
  <si>
    <t>Извещатель охранный ммагнитно-контактный адресный С2000-СМК Эстет</t>
  </si>
  <si>
    <t>Кабель коаксиальный 5АТ703  цена  7,0/4,19</t>
  </si>
  <si>
    <t>Кабель малогабаритный с медными жилами, с полиэтиленовой изоляцией в ПВХ оболочке сеч. 3х1,0 мм2 КМПВнг-LS</t>
  </si>
  <si>
    <t>Кабель малогабаритный с медными жилами, с полиэтиленовой изоляцией в ПВХ оболочке сеч. 3х1,0 мм2 КМПВЭВнг-LS</t>
  </si>
  <si>
    <t>Кабель огнестойкий для системы пожарной и охранной , систем оповещения и управления эвакуацией и передачи данных КСБГнг(А)-FLRS 2х2х0,9</t>
  </si>
  <si>
    <t>Кабель радиочастотный цена  311,65/1,18/4,19</t>
  </si>
  <si>
    <t>Кабель с изоляцией и оболочкой из поливинилхлоридного пластиката пониженной пожароопасности, с медными жилами, сеч. 2х2х1,5 м2 МКЭШвнг</t>
  </si>
  <si>
    <t>Кабель симметричный для системы безопасности и автоматизации КСБнг(А)-FLRS 1х2х0,98</t>
  </si>
  <si>
    <t>Кабель симметричный для системы охраны и противопожарной защиты КПССнг-FRLS 1х2х0,5</t>
  </si>
  <si>
    <t>Кабель симметричный для системы охраны и противопожарной защиты КПССнг-FRLS 1х2х1,0</t>
  </si>
  <si>
    <t>Кабель симметричный для ситсем сигнализации и управления групповой прокладки с пониженным дымо- и газовыделением КПСВВнг(А)-LS 1х2х1</t>
  </si>
  <si>
    <t>Кабель-канал серии ТМС, 22х10 мм</t>
  </si>
  <si>
    <t>Кабель-канал серии ТМС, 50х20 мм</t>
  </si>
  <si>
    <t>Калоши диэлектрические</t>
  </si>
  <si>
    <t>Коврик диэлектрический</t>
  </si>
  <si>
    <t>Колпачек</t>
  </si>
  <si>
    <t>Коммутационный шнур телефонный RJ11-RJ11. 2 м RJ12-RJ12-3-2</t>
  </si>
  <si>
    <t>Консоль ВВР-41</t>
  </si>
  <si>
    <t>Короб из самозатухающего ПВХ пластика</t>
  </si>
  <si>
    <t>Короб из самозатухающего ПВХ пластика, белый 25x30, L=2м,  цена 249/4,19</t>
  </si>
  <si>
    <t>Короб из самозатухающего ПВХ пластика, белый 25х30, L=2 м TA-EM</t>
  </si>
  <si>
    <t>Коробка ответвительная круглая с кабельными вводами, IP44, D66х400</t>
  </si>
  <si>
    <t>Коробка ответвительная с кабельными вводами 100х100х50,  цена 107,52/4,19</t>
  </si>
  <si>
    <t>Крышка для лотка замковая КЛЗТ 50</t>
  </si>
  <si>
    <t>Лампа люминисцентная линейная TL-D18W</t>
  </si>
  <si>
    <t>Лампа люминисцентная линейная TL-D36W</t>
  </si>
  <si>
    <t>Лампы сигнальные CL-523G</t>
  </si>
  <si>
    <t>Лампы сигнальные CL-523R</t>
  </si>
  <si>
    <t>Лоток неперфорированный оцинкованный замковый ЛНМЗТ (М) 50х50 пр</t>
  </si>
  <si>
    <t>Лоток неперфорированный оцнкованный 100х50 мм</t>
  </si>
  <si>
    <t>Лоток неперфорированный оцнкованный 50х50 мм</t>
  </si>
  <si>
    <t>Маркировка WMB</t>
  </si>
  <si>
    <t>Микрофонная панель RM-05А</t>
  </si>
  <si>
    <t>Навесной металлический шкаф серии СЕ 800х800х300 R5CE0883</t>
  </si>
  <si>
    <t>Навесной металлический шкаф серии СУ 400х300х200</t>
  </si>
  <si>
    <t>Огнезшитный состав КСД-А</t>
  </si>
  <si>
    <t>Огнетушитель порошковый ОП-5</t>
  </si>
  <si>
    <t>Опора наружного освещения ОТМ2-12-11.5 с фундаментом</t>
  </si>
  <si>
    <t>Переносное защитное заземление сечю 25 мм2</t>
  </si>
  <si>
    <t>Перчатки диэлектрические</t>
  </si>
  <si>
    <t>Плита тротуарная 6к7</t>
  </si>
  <si>
    <t>Плита тротуарная 6К7</t>
  </si>
  <si>
    <t>Предохранитель</t>
  </si>
  <si>
    <t>Провод ПУГВ 1х1,5</t>
  </si>
  <si>
    <t>Профиль  ВРЛ-41</t>
  </si>
  <si>
    <t>Пускатель с кнопками ПМЛ-122002В</t>
  </si>
  <si>
    <t>Разъем  F-коннектор,  цена 29,27/4,19</t>
  </si>
  <si>
    <t>Резервированный источник  питания "РИП-12 RS"</t>
  </si>
  <si>
    <t>Резервированный источник  питания РИП-12 RSисп 06</t>
  </si>
  <si>
    <t>Реле:</t>
  </si>
  <si>
    <t>Сальник трубный У260 У2</t>
  </si>
  <si>
    <t>Светильник для люминесцентных ламп потолочный 18 Вт, степень защиты IP20 ARS.S 418</t>
  </si>
  <si>
    <t>Светильник для люминесцентных ламп потолочный 36 Вт, степень защиты IP54  ALS.OPL-136</t>
  </si>
  <si>
    <t>Светильник для люминесцентных ламп потолочный 36 Вт, степень защиты IP54  ALS.OPL-236</t>
  </si>
  <si>
    <t>Соединитель коаксиального кабеля,  цена 29,27/4,19</t>
  </si>
  <si>
    <t>Соединитель лотка СЛБ-50</t>
  </si>
  <si>
    <t>Телефонный аппарат, проводной, черный</t>
  </si>
  <si>
    <t>Теплоизоляционные плиты Rockwool Руф Баттс, толщиной 180 мм</t>
  </si>
  <si>
    <t>Торцевая пластина</t>
  </si>
  <si>
    <t>Труба полиэтиленовая техническая ПЭ-80,наружным диаметром 10х6,3мм</t>
  </si>
  <si>
    <t>Уголок крепежный одиночный ВМД-41</t>
  </si>
  <si>
    <t>Указатель напряжения</t>
  </si>
  <si>
    <t>Утеплитель Пеноплекс 100 мм (в 1 упаковке 4 плиты,покрываемая площадь 2,88 м3)</t>
  </si>
  <si>
    <t>Утеплитель Пеноплекс 50 мм (в 1 упаковке 8 плит,покрываемая площадь 5,76 м3)</t>
  </si>
  <si>
    <t>Фломастер капиллярный</t>
  </si>
  <si>
    <t>Шина дополнительного уравнивания потенциалов</t>
  </si>
  <si>
    <t>Мастика герметизирующая нетвердеющая: строительная</t>
  </si>
  <si>
    <t>Двутавры с параллельными гранями полок нормальные «Б», сталь: марки Ст0, № 26-40</t>
  </si>
  <si>
    <t>Двутавры с параллельными гранями полок нормальные «Б», сталь: спокойная, № 12</t>
  </si>
  <si>
    <t>Двутавры с параллельными гранями полок нормальные «Б», сталь: спокойная, № 26-40</t>
  </si>
  <si>
    <t>Просечно-вытяжной прокат горячекатаный в листах мерных размеров из стали С235, шириной: 900 мм, толщиной 5 мм</t>
  </si>
  <si>
    <t>Профили гнутые стальные из горячекатаного листового проката марки Ст3сп, нормальной точности прокатки, немерной длины толщиной 7-8 мм</t>
  </si>
  <si>
    <t>Гидроизол</t>
  </si>
  <si>
    <t>Сталь круглая углеродистая обыкновенного качества марки ВСт3пс5-1 диаметром: 18 мм</t>
  </si>
  <si>
    <t>Сталь угловая равнополочная, марка стали: ВСт3кп2, размером 63x63x5 мм</t>
  </si>
  <si>
    <t>Сталь угловая равнополочная, марка стали: ВСт3кп2, размером 100х100х6 мм</t>
  </si>
  <si>
    <t>Сталь угловая равнополочная, марка стали: ВСт3кп2, размером 100х63х8 мм</t>
  </si>
  <si>
    <t>Сталь листовая оцинкованная толщиной листа: 1,0 мм</t>
  </si>
  <si>
    <t>Сталь угловая</t>
  </si>
  <si>
    <t>Рукава металлические диаметром: 20 мм</t>
  </si>
  <si>
    <t>Рукава металлические диаметром: 32 мм</t>
  </si>
  <si>
    <t>Рукава металлические диаметром: 32 мм РЗ-Ц-Х</t>
  </si>
  <si>
    <t>Сталь угловая: 50х5 мм</t>
  </si>
  <si>
    <t>Сталь угловая: 63х5 мм</t>
  </si>
  <si>
    <t>Сталь угловая: 75х6 мм</t>
  </si>
  <si>
    <t>Сталь угловая: 80х6 мм</t>
  </si>
  <si>
    <t>Сталь угловая равнополочная, марка стали: Ст3пс5, размером 40х40х4 мм</t>
  </si>
  <si>
    <t>Швеллеры: № 10 сталь марки Ст3пс</t>
  </si>
  <si>
    <t>Швеллеры: № 12 сталь марки Ст3пс</t>
  </si>
  <si>
    <t>Швеллеры: № 14 сталь марки Ст3пс</t>
  </si>
  <si>
    <t>Швеллеры: № 16 сталь марки Ст3пс</t>
  </si>
  <si>
    <t>Швеллеры: № 20 сталь марки Ст3пс</t>
  </si>
  <si>
    <t>Сталь угловая неравнополочная, марка стали: Ст3пс, размером 100х7 мм</t>
  </si>
  <si>
    <t>Сталь угловая равнополочная, марка стали: Ст3пс, размером 180х8 мм</t>
  </si>
  <si>
    <t>Сталь квадратная</t>
  </si>
  <si>
    <t>Сталь листовая горячекатаная марки Ст3пс толщиной: 6-8 мм</t>
  </si>
  <si>
    <t>Сталь листовая горячекатаная марки Ст3 толщиной: 4,0 мм</t>
  </si>
  <si>
    <t>Сталь листовая горячекатаная марки Ст3 толщиной: 5,0 мм</t>
  </si>
  <si>
    <t>Сталь листовая горячекатаная марки Ст3 толщиной: 6,0 мм</t>
  </si>
  <si>
    <t>Сталь листовая горячекатаная марки Ст3 толщиной: 6-9 мм</t>
  </si>
  <si>
    <t>Сталь листовая горячекатаная марки Ст3 толщиной: 10-13 мм</t>
  </si>
  <si>
    <t>Сталь листовая горячекатаная низколегированная марки Ст09Г2С толщиной: 3,0-8,0 мм</t>
  </si>
  <si>
    <t>Сталь листовая горячекатаная низколегированная марки Ст09Г2С толщиной: 10-20 мм</t>
  </si>
  <si>
    <t>Сетка стальная плетеная</t>
  </si>
  <si>
    <t>Металлоконструкции ограждения</t>
  </si>
  <si>
    <t>Трубы стальные сварные водогазопроводные , диаметр условного прохода: 20 мм, толщина стенки 3,2 мм</t>
  </si>
  <si>
    <t>Трубы стальные электросварные наружный диаметр: 40 мм, толщина стенки 2,8 мм</t>
  </si>
  <si>
    <t>Трубы стальные электросварные прямошовные со снятой фаской из стали марок БСт2кп-БСт4кп и БСт2пс-БСт4пс наружный диаметр: 40 мм, толщина стенки 3,5 мм</t>
  </si>
  <si>
    <t>Трубы стальные электросварные прямошовные со снятой фаской из стали марок БСт2кп-БСт4кп и БСт2пс-БСт4пс наружный диаметр: 57 мм, толщина стенки 2,0 мм</t>
  </si>
  <si>
    <t>Трубы стальные электросварные прямошовные со снятой фаской из стали марок БСт2кп-БСт4кп и БСт2пс-БСт4пс наружный диаметр: 70 мм, толщина стенки 2,8 мм</t>
  </si>
  <si>
    <t>Трубы стальные электросварные прямошовные со снятой фаской из стали марок БСт2кп-БСт4кп и БСт2пс-БСт4пс наружный диаметр: 102 мм, толщина стенки 3,0 мм</t>
  </si>
  <si>
    <t>Трубы стальные электросварные прямошовные со снятой фаской из стали марок БСт2кп-БСт4кп и БСт2пс-БСт4пс наружный диаметр: 219 мм, толщина стенки 6 мм</t>
  </si>
  <si>
    <t>Трубы стальные в пенополиуретановой изоляции при условном давлении 1,6 МПа t 150 С наружный диаметр: 89 мм толщина стенки 3,5 мм</t>
  </si>
  <si>
    <t>Тройник "Фузиотерм" диаметром: 15 мм</t>
  </si>
  <si>
    <t>Тройник "Фузиотерм" диаметром: 25 мм</t>
  </si>
  <si>
    <t>Трубы гофрированные из самозатухающего ПВХ диаметром: 25 мм</t>
  </si>
  <si>
    <t>Трубопровод гофрированный из самозатухающего ПВХ, диаметр труб наружный: 32 мм</t>
  </si>
  <si>
    <t>Угольник "Фузиотерм" диаметром: 15 мм</t>
  </si>
  <si>
    <t>Угольник "Фузиотерм" диаметром: 25 мм</t>
  </si>
  <si>
    <t>Трубы стальные квадратные (ГОСТ 8639-82) размером: 30х30 мм, толщина стенких 3 мм</t>
  </si>
  <si>
    <t>Минераловальная трубная изоляция фольгированная диаметром: 15 мм</t>
  </si>
  <si>
    <t>Минераловальная трубная изоляция фольгированная диаметром: 20 мм</t>
  </si>
  <si>
    <t>Минераловальная трубная изоляция фольгированная,  толщина 50, внутренним диаметром: 20 мм</t>
  </si>
  <si>
    <t>Минераловальная трубная изоляция фольгированная,  толщина 50, внутренним диаметром: 25 мм</t>
  </si>
  <si>
    <t>Минераловальная трубная изоляция фольгированная диаметром 32 мм</t>
  </si>
  <si>
    <t>Минераловальная трубная изоляция фольгированная,   диаметром: 32 мм</t>
  </si>
  <si>
    <t>Минераловальная трубная изоляция фольгированная диаметром: 40 мм</t>
  </si>
  <si>
    <t>Минераловальная трубная изоляция фольгированная,  диаметром: 50 мм</t>
  </si>
  <si>
    <t>Минераловальная трубная изоляция фольгированная,   диаметром: 89 мм</t>
  </si>
  <si>
    <t>Плакаты предупредительные, путевые сигнальные знаки размер 420х220 мм</t>
  </si>
  <si>
    <t>Клемма 4-х проводная</t>
  </si>
  <si>
    <t>Шкаф коллекторный встраиваемый 594x670x125мм</t>
  </si>
  <si>
    <t>кронштейн  оцинкованный</t>
  </si>
  <si>
    <t>Рамка для надписей 66х26 мм</t>
  </si>
  <si>
    <t>Коробка ответвительная, коробка установочная</t>
  </si>
  <si>
    <t>Коробка установочная</t>
  </si>
  <si>
    <t>Соединитель лотка</t>
  </si>
  <si>
    <t>Коллектор распределительный на 3 подключения диаметром  40 мм</t>
  </si>
  <si>
    <t>Коллектор распределительный на 3 подключения диаметром  32 мм</t>
  </si>
  <si>
    <t>Стоимость косоуров</t>
  </si>
  <si>
    <t>Металл различного профиля для крепления труб-ов</t>
  </si>
  <si>
    <t>Стоимость оголовков</t>
  </si>
  <si>
    <t>Горячекатаная арматурная сталь гладкая класса А-I, диаметром: 6 мм</t>
  </si>
  <si>
    <t>Горячекатаная арматурная сталь гладкая класса А-I, диаметром: 8 мм</t>
  </si>
  <si>
    <t>Горячекатаная арматурная сталь гладкая класса А-I, диаметром: 16-18 мм</t>
  </si>
  <si>
    <t>Горячекатаная арматурная сталь периодического профиля класса: А-II, диаметром 12 мм</t>
  </si>
  <si>
    <t>Горячекатаная арматурная сталь периодического профиля класса: А-III, диаметром 10 мм</t>
  </si>
  <si>
    <t>Горячекатаная арматурная сталь периодического профиля класса: А-III, диаметром 12 мм</t>
  </si>
  <si>
    <t>Проволока арматурная из низкоуглеродистой стали Вр-I, диаметром: 4 мм</t>
  </si>
  <si>
    <t>Проволока арматурная из низкоуглеродистой стали Вр-I, диаметром: 5 мм</t>
  </si>
  <si>
    <t>Диффузор с регулятором расхода воздуха в комплекте с адаптером 4АПР300х300</t>
  </si>
  <si>
    <t>Диффузор с регулятором расхода воздуха в комплекте с адаптером 4АПР 450х450 мм</t>
  </si>
  <si>
    <t>Диффузор ДПУ 125 мм</t>
  </si>
  <si>
    <t>Шумоглушители, диаметр  315 мм,</t>
  </si>
  <si>
    <t>Шумоглушители 500х300 мм</t>
  </si>
  <si>
    <t>Шумоглушители 600х350 мм</t>
  </si>
  <si>
    <t>Клапан регулирующий седельный проходной Kvs=7,4 м3/ч Ду25: с электроприводом</t>
  </si>
  <si>
    <t>Мойки чугунные эмалированные на два отделения с двумя чашами, с кронштейнами: МЧ2ШС с пластмассовым сифоном бутылочным, с выпуском и отводом, смесителем</t>
  </si>
  <si>
    <t>Ручной запорно-измерительный клапан 32мм</t>
  </si>
  <si>
    <t>Ручной запорно-измерительный клапан-40мм</t>
  </si>
  <si>
    <t>Клапан запорный угловой со штуцером для прессового соединения с термостатическим элементом</t>
  </si>
  <si>
    <t>Автоматический балансировочный клапан в комплекте с импульсной трубкой с настройкой 0,20 - 0,60 бар</t>
  </si>
  <si>
    <t>Клапан терморегулятора с предварительной настройкой прямой</t>
  </si>
  <si>
    <t>Клапан запорный угловой со штуцером для прессового соединения</t>
  </si>
  <si>
    <t>Подводка гибкая к сантехническим приборам</t>
  </si>
  <si>
    <t>Дисковый  поворотный затвор  Danfossр для воды и пара  давлением 1,6 МПа (16 кгс/см2), диаметром: 20 мм</t>
  </si>
  <si>
    <t>Клапаны обратные подъемные муфтовые 16кч11р для воды давлением 1,6 МПа (16 кгс/см2), диаметром: 20 мм</t>
  </si>
  <si>
    <t>Дисковый  поворотный затвор  Danfossр для воды и пара  давлением 1,6 МПа (16 кгс/см2), диаметром: 25 мм</t>
  </si>
  <si>
    <t>Клапаны обратные подъемные муфтовые 16кч11р для воды давлением 1,6 МПа (16 кгс/см2), диаметром: 25 мм</t>
  </si>
  <si>
    <t>Дисковый  поворотный затвор  Danfossр для воды и пара  давлением 2,5 МПа (25 кгс/м2), диаметром: 32 мм</t>
  </si>
  <si>
    <t>Клапаны обратные подъемные фланцевые 16кч9п для воды и пара давлением 2,5 МПа (25 кгс/м2), диаметром: 32 мм</t>
  </si>
  <si>
    <t>Клапаны обратные подъемные фланцевые 16кч9п для воды и пара давлением 2,5 МПа (25 кгс/м2), диаметром: 50 мм</t>
  </si>
  <si>
    <t>Клапан предохранительный Ду20</t>
  </si>
  <si>
    <t>Воздуховоды из листовой стали толщиной: 0,5 мм, диаметром до 200 мм</t>
  </si>
  <si>
    <t>Воздуховоды из оцинкованной стали толщиной: 0,5 мм, периметром до 600 мм</t>
  </si>
  <si>
    <t>Воздуховоды из оцинкованной стали толщиной: 0,5 мм, диаметром до 315 мм</t>
  </si>
  <si>
    <t>Воздуховоды из оцинкованной стали толщиной: 0,8 мм, диаметром от 500 до 560 мм</t>
  </si>
  <si>
    <t>Воздуховоды из оцинкованной стали толщиной: 0,8 мм, диаметром до 800 мм</t>
  </si>
  <si>
    <t>Воздуховоды из оцинкованной стали толщиной: 0,8 мм, периметром от 1100 до 1600 мм</t>
  </si>
  <si>
    <t>Дроссель-клапан диам.125-160мм до 280 мм</t>
  </si>
  <si>
    <t>Дроссель-клапаны периметром до 1000 мм</t>
  </si>
  <si>
    <t>Вентилятор вытяжной канальный L=950м3/ч, H=250Па, N=0,3кВт</t>
  </si>
  <si>
    <t>Вентилятор вытяжной канальный L=1500м3/ч, H=250Па, N=1,0кВт</t>
  </si>
  <si>
    <t>Вентилятор вытяжной канальный L=3070м3/ч, H=330Па, N=2,5кВт</t>
  </si>
  <si>
    <t>Вентилятор вытяжной канальный L=210м3/ч, H=150Па, N=0,1кВт</t>
  </si>
  <si>
    <t>Вентилятор вытяжной канальный L=130м3/ч, H=150Па, N=0,1кВт,производительность 130 м3/час</t>
  </si>
  <si>
    <t>Дисковый  поворотный затвор  Danfossр для воды и пара давлением 1,6 МПа (16 кгс/см2), диаметром: 50 мм</t>
  </si>
  <si>
    <t>Клапан обратный, диаметром: 50 мм</t>
  </si>
  <si>
    <t>Регулятор перепада давления AFP/VFG2  до 40 мм</t>
  </si>
  <si>
    <t>Переходник диам.20/25мм</t>
  </si>
  <si>
    <t>Кран шаровой полнопроходной  диам.15мм</t>
  </si>
  <si>
    <t>Краны шаровые PN25 BALLOMAX под приварку диаметром: 15 мм</t>
  </si>
  <si>
    <t>Краны шаровые PN25 диаметром: 25 мм</t>
  </si>
  <si>
    <t>Краны шаровые PN25 BALLOMAX под приварку диаметром: 32 мм</t>
  </si>
  <si>
    <t>Кран шаровой полнопроходной  диаметром: 40 мм</t>
  </si>
  <si>
    <t>Кран шаровой полнопроходной с рукояткой типа "бабочка" диаметром: 40 мм</t>
  </si>
  <si>
    <t>Кран шаровой полнопроходной диаметром: 50 мм</t>
  </si>
  <si>
    <t>Краны шаровые PN25 под приварку диаметром: 80 мм</t>
  </si>
  <si>
    <t>Краны шаровые фланцевые диаметром: 80 мм</t>
  </si>
  <si>
    <t>Кран шаровой муфтовый 11Б27П1, диаметром: 15 мм</t>
  </si>
  <si>
    <t>Кран шаровой муфтовый  диаметром: 20 мм</t>
  </si>
  <si>
    <t>Кран шаровой муфтовый 11Б27П1, диаметром: 40 мм</t>
  </si>
  <si>
    <t>Бетон тяжелый, класс: В30 (М400)</t>
  </si>
  <si>
    <t>Бетон тяжелый, крупность заполнителя: 20 мм, класс В7,5 (М100)</t>
  </si>
  <si>
    <t>Бетон тяжелый, крупность заполнителя: 20 мм, класс В20 (М250)</t>
  </si>
  <si>
    <t>Перемычка брусковая: 1ПБ10-1 /бетон В15 (М200), объем 0,008 м3, расход ар-ры 0,31 кг / (серия 1.038.1-1 вып. 1)</t>
  </si>
  <si>
    <t>Перемычка брусковая: 3ПБ-13-37-п /бетон В15 (М200), объем 0,034 м3, расход ар-ры 2,06 кг / (серия 1.038.1-1 вып. 1)</t>
  </si>
  <si>
    <t>Перемычка брусковая: 3ПБ16-37-п /бетон В15 (М200), объем 0,041 м3, расход ар-ры 3,26 кг / (серия 1.038.1-1 вып. 1)</t>
  </si>
  <si>
    <t>Перемычка брусковая: 3ПБ18-37-п /бетон В15 (М200), объем 0,048 м3, расход ар-ры 4,20 кг / (серия 1.038.1-1 вып. 1)</t>
  </si>
  <si>
    <t>Плиты перекрытия многопустотные: ПК 60.15-8АтУТ-а /бетон В15 (М200), объем 1,12 м3, расход ар-ры 45,08 кг/ (серия 1.141-1 вып. 63)</t>
  </si>
  <si>
    <t>Плиты перекрытия многопустотные: ПК 60.12-8АтУТ-а /бетон В15 (М200), объем 0,84 м3, расход ар-ры 36,18 кг/ (серия 1.141-1 вып. 63)</t>
  </si>
  <si>
    <t>Плиты перекрытия многопустотные: ПК 24-15-8Та /бетон В15 (М200), объем 0,48 м3, расход ар-ры 9,62 кг/ (серия 1.141-1 вып. 60)</t>
  </si>
  <si>
    <t>Сваи железобетонные: С 8.30 /бетон В20 (М250), объем 0,73 м3, расход ар-ры 40,40 кг/ (серия 1.011.1-10 вып. 1)</t>
  </si>
  <si>
    <t>Плиты дорожные: ПДH, ПДО /бетон В25 (М350), объем 1,68 м3, расход ар-ры 112,52 кг/ (серия 3.503.1-91 вып.1)</t>
  </si>
  <si>
    <t>Плиты опорные: ОП 4.4-Т /бетон В15 (М200), объем 0,02 м3, расход ар-ры 1,6 кг/ (серия 1.225-2 вып.11)</t>
  </si>
  <si>
    <t>Прогоны марки: ПРГ 36. 1.4-4АIII /бетон В20 (М250), объем 0,17 м3, расход ар-ры 27,03 кг/ (серия 1.225-2 вып.11 )</t>
  </si>
  <si>
    <t>Торф</t>
  </si>
  <si>
    <t>Смесь пескоцементная</t>
  </si>
  <si>
    <t>Песок природный обогащенный для строительных работ средний</t>
  </si>
  <si>
    <t>Кабели контрольные с медными жилами с поливинилхлоридной изоляцией и оболочкой марки: КВВГ, с числом жил - 4 и сечением 1,5 мм2</t>
  </si>
  <si>
    <t>Кабели контрольные с медными жилами с поливинилхлоридной изоляцией и оболочкой марки: КВВГ, с числом жил - 5 и сечением 1,5 мм2</t>
  </si>
  <si>
    <t>Кабели контрольные с медными жилами с поливинилхлоридной изоляцией и оболочкой марки: КВВГ, с числом жил - 7 и сечением 1,5 мм2</t>
  </si>
  <si>
    <t>Кабели контрольные с медными жилами с поливинилхлоридной изоляцией и оболочкой марки: КВВГ, с числом жил - 14 и сечением 1,5 мм2</t>
  </si>
  <si>
    <t>Кабели контрольные с медными жилами с поливинилхлоридной изоляцией и оболочкой марки: КВВГ, с числом жил - 19 и сечением 1,5 мм2</t>
  </si>
  <si>
    <t>Кабели контрольные с медными жилами с поливинилхлоридной изоляцией марки: КВВГЭ, с числом жил - 10 и сечением 1,5 мм2</t>
  </si>
  <si>
    <t>Кабели связи с полиэтиленовой изоляцией, с алюмополиэтиленовым экраном, марки: ТППэп, диаметром жилы 0,5 мм, с числом пар - 50</t>
  </si>
  <si>
    <t>Кабель силовой с медными жилами с поливинилхлоридной изоляцией в поливинилхлоридной оболочке без защитного покрова: ВВГ, напряжением 0,66 Кв, число жил – 3 и сечением 1,5 мм2</t>
  </si>
  <si>
    <t>Кабель силовой с медными жилами с поливинилхлоридной изоляцией в поливинилхлоридной оболочке без защитного покрова: ВВГ, напряжением 0,66 Кв, число жил – 3 и сечением 2,5 мм2</t>
  </si>
  <si>
    <t>Кабель силовой с медными жилами с поливинилхлоридной изоляцией в поливинилхлоридной оболочке без защитного покрова: ВВГ, напряжением 0,66 Кв, число жил – 3 и сечением 2,5 мм2 плюс 1х1,5</t>
  </si>
  <si>
    <t>Кабель силовой с медными жилами с поливинилхлоридной изоляцией в поливинилхлоридной оболочке без защитного покрова: ВВГ, напряжением 1,00 Кв, число жил – 3 и сечением 2,5 мм2</t>
  </si>
  <si>
    <t>Кабель силовой с медными жилами с поливинилхлоридной изоляцией в поливинилхлоридной оболочке без защитного покрова: ВВГ, напряжением 1,00 Кв, число жил – 3 и сечением 4,0 мм2</t>
  </si>
  <si>
    <t>Кабель силовой с медными жилами с поливинилхлоридной изоляцией в поливинилхлоридной оболочке без защитного покрова: ВВГ, напряжением 1,00 Кв, число жил – 3 и сечением 10 мм2</t>
  </si>
  <si>
    <t>Кабель силовой с медными жилами с поливинилхлоридной изоляцией в поливинилхлоридной оболочке без защитного покрова: ВВГ, напряжением 1,00 Кв, число жил – 3 и сечением 25 мм2</t>
  </si>
  <si>
    <t>Кабель силовой с медными жилами с поливинилхлоридной изоляцией в поливинилхлоридной оболочке без защитного покрова: ВВГ, напряжением 1,00 Кв, число жил – 5 и сечением 2,5 мм2</t>
  </si>
  <si>
    <t>Кабель силовой с медными жилами с поливинилхлоридной изоляцией в поливинилхлоридной оболочке без защитного покрова: ВВГ, напряжением 1,00 Кв, число жил – 5 и сечением 4,0 мм2</t>
  </si>
  <si>
    <t>Кабель силовой с медными жилами с поливинилхлоридной изоляцией в поливинилхлоридной оболочке без защитного покрова: ВВГ, напряжением 1,00 Кв, число жил – 5 и сечением 10 мм2</t>
  </si>
  <si>
    <t>Кабель силовой с медными жилами с поливинилхлоридной изоляцией в поливинилхлоридной оболочке без защитного покрова: ВВГ, напряжением 1,00 Кв, число жил – 5 и сечением 16 мм2</t>
  </si>
  <si>
    <t>Кабель силовой с медными жилами с поливинилхлоридной изоляцией в поливинилхлоридной оболочке без защитного покрова: ВВГ, напряжением 1,00 Кв, число жил – 5 и сечением 25 мм2</t>
  </si>
  <si>
    <t>Кабель силовой с алюминиевыми жилами с поливинилхлоридной изоляцией в поливинилхлоридной оболочке без защитного покрова: АВВГ, напряжением 0,66 Кв, число жил – 3 и сечением 2,5 мм2</t>
  </si>
  <si>
    <t>Кабель силовой  с поливинилхлоридной изоляцией с броней из стальной ленты в шланге из поливинилхлорида: АВБбШв-1, напряжением 1,0 Кв, число жил – 4 и сечением 10 мм2</t>
  </si>
  <si>
    <t>Муфта комбинированная</t>
  </si>
  <si>
    <t>Муфта кабельные концевые термоусаживаемые: 3КВТп-1-25</t>
  </si>
  <si>
    <t>Муфта кабельные концевые термоусаживаемые: 3КВТп-1-150</t>
  </si>
  <si>
    <t>Розетка открытой установки</t>
  </si>
  <si>
    <t>Розетка скрытой устанвоки с 3-м заземлюящими контактами 16А, 250В, IP20 HC16-134-,b</t>
  </si>
  <si>
    <t>Розетка телефонная 5В-2-6р4с-с2-wh</t>
  </si>
  <si>
    <t>Коробка ответвительная</t>
  </si>
  <si>
    <t>Соединительная  коробка: 2ХДО1</t>
  </si>
  <si>
    <t>Шкаф рапсределительный насетнный модернизированный, пылеводозащитнный, с шассии, замком и плинтами на 50 пар</t>
  </si>
  <si>
    <t>Ящики с понижающим трансформатором автомат. выключателем,: 12в ЯТП-0,25-13</t>
  </si>
  <si>
    <t>Лента сигнальная</t>
  </si>
  <si>
    <t>Опоры неподвижные приварные для стальных трубопроводов Ду от 50 до 400 мм, с изоляцией типа 89-Т12.07, высотой опоры: 100 мм, диаметром условного прохода 80 мм</t>
  </si>
  <si>
    <t>Опоры скользящие для стальных трубопроводов Ду от 50 до 400 мм, с изоляцией типа 89-Т13.07,  диаметром условного прохода 80 мм</t>
  </si>
  <si>
    <t>Подвесы</t>
  </si>
  <si>
    <t>Выключатели автоматические: АЕ2043М-120</t>
  </si>
  <si>
    <t>Выключатели автоматические: ВА47-63-1С на 16А</t>
  </si>
  <si>
    <t>Выключатели автоматические: ВА47-63-1С на 16А, ВА47-63-1С на 25А</t>
  </si>
  <si>
    <t>Выключатели автоматические: ВА47-63-1С на , ВА 47-63-1С на 80А</t>
  </si>
  <si>
    <t>Лампы газоразрядные высокого давления типа: ДНаТ 250-5</t>
  </si>
  <si>
    <t>Лампы накаливания газопольные в прозрачной колбе: МО 36-40</t>
  </si>
  <si>
    <t>Лампы накаливания общего назначения 60Вт, 235В, Б230-240-60</t>
  </si>
  <si>
    <t>Светильник марка РВО-42</t>
  </si>
  <si>
    <t>Коммутатор УК-ВК</t>
  </si>
  <si>
    <t>Извещатель пожарный дымовой, марка ДИП-34А-01-02</t>
  </si>
  <si>
    <t>Извещатель пожарныйручной ИПР 513-ЭАМ исп.01</t>
  </si>
  <si>
    <t>Светоуказауказатель "Выход"</t>
  </si>
  <si>
    <t>Светильник ЖКУ 10-250, без стекла с решеткой</t>
  </si>
  <si>
    <t>Светильник НПБ01-60 (ПСХ60) настенный (IP 54)</t>
  </si>
  <si>
    <t>Кнопка</t>
  </si>
  <si>
    <t>Пускатели электромагнитные нереверсивные без теплового реле,: с кнопками управления ПМЕ-225 У3Б</t>
  </si>
  <si>
    <t>Семена газонных трав (смесь)</t>
  </si>
  <si>
    <t>1000 шт.</t>
  </si>
  <si>
    <t>10 шт.</t>
  </si>
  <si>
    <t>100 шт.</t>
  </si>
  <si>
    <t>10 м2</t>
  </si>
  <si>
    <t>100 м</t>
  </si>
  <si>
    <t>компл.</t>
  </si>
  <si>
    <t>кВт</t>
  </si>
  <si>
    <t>1000 м</t>
  </si>
  <si>
    <t>уп</t>
  </si>
  <si>
    <t>пар</t>
  </si>
  <si>
    <t>1 шт.</t>
  </si>
  <si>
    <t>Здание для размещения вахтового персонала на 60 человек в районе ДНС-2 Тайлаковского месторождения</t>
  </si>
  <si>
    <t>кол-во:</t>
  </si>
  <si>
    <t>Блок индикации С2000-БИ</t>
  </si>
  <si>
    <t>Блок контрольно-пусковой С2000-КПБ</t>
  </si>
  <si>
    <t>Датчик температурный накладной, VSN Ni 1000</t>
  </si>
  <si>
    <t>Датчик температуры канальный, STK-1 ni1000</t>
  </si>
  <si>
    <t>Дифференциальное реле давления IP45, DPD-10</t>
  </si>
  <si>
    <t>Комплект NEMA1-M3</t>
  </si>
  <si>
    <t>Контроллер двухпроводной линии связи С2000-КДЛ-2И</t>
  </si>
  <si>
    <t>Микшер-усилитель РАМ-510</t>
  </si>
  <si>
    <t>Модуль управления приточно-вытяжной системы, KROF</t>
  </si>
  <si>
    <t>Панель управления для АС-051 LCP-12</t>
  </si>
  <si>
    <t>Поуст управления кнопочный ПКУ15-21-111-54У3</t>
  </si>
  <si>
    <t>Поуст управления кнопочный ПКУ15-21-131-54У31</t>
  </si>
  <si>
    <t>Поуст управления кнопочный ПКУ15-21-141-54У31</t>
  </si>
  <si>
    <t>Поуст управления кнопочный ПКУ15-21-331-54У31</t>
  </si>
  <si>
    <t>Прибор приемно-контрольный охранно-пожарный "С2000-М"</t>
  </si>
  <si>
    <t>Реле промежуточное РЭП15-440-111346-00У3</t>
  </si>
  <si>
    <t>Термостат угрозы замораживания AZT-6</t>
  </si>
  <si>
    <t>Цифровой тюнер РАМ-Т</t>
  </si>
  <si>
    <t>Частотный преобразователь FC-051P5K5</t>
  </si>
  <si>
    <t>in</t>
  </si>
  <si>
    <t>1 агрегат</t>
  </si>
  <si>
    <t>1 шт</t>
  </si>
  <si>
    <t>Стройка: Здание для размещения вахтового персонала на 60 человек в районе ДНС-2 Тайлаковского месторождения</t>
  </si>
  <si>
    <t>Объект: Здание для размещения вахтового персонала на 60 человек в районе ДНС-2 Тайлаковского месторождения</t>
  </si>
  <si>
    <t>Вырубка леса</t>
  </si>
  <si>
    <t xml:space="preserve">01-02 . </t>
  </si>
  <si>
    <t>01-03.</t>
  </si>
  <si>
    <t>Емонтаж тепловых сетей</t>
  </si>
  <si>
    <t>Строительные работы</t>
  </si>
  <si>
    <t>02-01-01.</t>
  </si>
  <si>
    <t>Технологич.обор-ие,мебель</t>
  </si>
  <si>
    <t>02-01-02.</t>
  </si>
  <si>
    <t>Водопровод и канализация</t>
  </si>
  <si>
    <t>02-01-03.</t>
  </si>
  <si>
    <t>Отопление и вентиляция</t>
  </si>
  <si>
    <t>02-01-04.</t>
  </si>
  <si>
    <t>Силовое электрооборудование</t>
  </si>
  <si>
    <t xml:space="preserve">02-01-05.  </t>
  </si>
  <si>
    <t>Охранная сигнализация</t>
  </si>
  <si>
    <t>02-01-06.</t>
  </si>
  <si>
    <t>Пожарная сигнализация</t>
  </si>
  <si>
    <t>02-01-07.</t>
  </si>
  <si>
    <t>Телефония</t>
  </si>
  <si>
    <t>02-01-08.</t>
  </si>
  <si>
    <t>Наружное освещение</t>
  </si>
  <si>
    <t>02-01-09.</t>
  </si>
  <si>
    <t>Электроснабжение</t>
  </si>
  <si>
    <t>02-01-10.</t>
  </si>
  <si>
    <t>Телевидение</t>
  </si>
  <si>
    <t>02-01-11.</t>
  </si>
  <si>
    <t>Автоматика систем вентиляции</t>
  </si>
  <si>
    <t>02-01-12..</t>
  </si>
  <si>
    <t>Сети теплоснабжения</t>
  </si>
  <si>
    <t>06-01-01.</t>
  </si>
  <si>
    <t>Наружные сети канализации</t>
  </si>
  <si>
    <t>06-02-01.</t>
  </si>
  <si>
    <t>07-01-01.</t>
  </si>
  <si>
    <t>106</t>
  </si>
  <si>
    <t>80</t>
  </si>
  <si>
    <t>Бачок для мусора на 5 л.</t>
  </si>
  <si>
    <t xml:space="preserve">Газодымозащитный комплект    </t>
  </si>
  <si>
    <t xml:space="preserve">Держатель туалетной бумаги,цена </t>
  </si>
  <si>
    <t xml:space="preserve">Душевая занавеска,цена </t>
  </si>
  <si>
    <t xml:space="preserve">Кронштейн для крепления огнетушителя ,цена </t>
  </si>
  <si>
    <t xml:space="preserve">Огнетушитель порошковый, вместимостью 5л,цена </t>
  </si>
  <si>
    <t>Угловая полка для хранения банных пренадлежностей.</t>
  </si>
  <si>
    <t>Щетка для унитаза в футляре</t>
  </si>
  <si>
    <t>Антенна спутниковая с комплектом крепежа и опорой</t>
  </si>
  <si>
    <t xml:space="preserve">Беговая дорожка </t>
  </si>
  <si>
    <t xml:space="preserve">Велотренажёр </t>
  </si>
  <si>
    <t xml:space="preserve">Вешалка для одежды на 5 крючков </t>
  </si>
  <si>
    <t>Вешалка для сушки одежды</t>
  </si>
  <si>
    <t>Диван для отдыха угловой</t>
  </si>
  <si>
    <t>Доска гладильная</t>
  </si>
  <si>
    <t>ЖК-телевизор  э1ф 0.25кВт с креплением</t>
  </si>
  <si>
    <t xml:space="preserve">Зеркало настенное поясное </t>
  </si>
  <si>
    <t>Комплект спутникового телевидения "Триколор ТВ"</t>
  </si>
  <si>
    <t xml:space="preserve">Компьютер с жидкокристаллическим экраном э1ф0.2квтх2  </t>
  </si>
  <si>
    <t xml:space="preserve">Кресло рабочее поворотное </t>
  </si>
  <si>
    <t>Конвертер спутниковый,</t>
  </si>
  <si>
    <t xml:space="preserve">Набор мягкой мебели для отдыха в составе:- кресло для отдыха -2шт,- стол журнальный </t>
  </si>
  <si>
    <t>Набор мягкой мебели для отдыха в составе:- кресло для отдыха -4шт, стол журнальный.</t>
  </si>
  <si>
    <t xml:space="preserve">Печь микроволновая настольная э1ф 1.15 кВт </t>
  </si>
  <si>
    <t>Плита электрическая 600х600х850мм</t>
  </si>
  <si>
    <t>Подставка под чемодан 700х450х600</t>
  </si>
  <si>
    <t>Силовой тренажёр</t>
  </si>
  <si>
    <t>Скамья  гардеробная 1000х385х450 мм</t>
  </si>
  <si>
    <t>Скамья для жима штанги</t>
  </si>
  <si>
    <t>Скамья спортивная</t>
  </si>
  <si>
    <t>Стеллаж складской 950х500х1600</t>
  </si>
  <si>
    <t>Стеллаж складской полочный 2000х600х2000,</t>
  </si>
  <si>
    <t>Стиральная бытовая машина с сушкой э1ф0.85 квт,</t>
  </si>
  <si>
    <t xml:space="preserve">Стол кухонный бытовой 2-дверный  900х600х850    </t>
  </si>
  <si>
    <t>Стол обеденный 6-местный: 1250х685х750мм</t>
  </si>
  <si>
    <t xml:space="preserve">Стол письменный 1200х650х746 </t>
  </si>
  <si>
    <t xml:space="preserve">Стол письменный 700х600х750       </t>
  </si>
  <si>
    <t xml:space="preserve">Стол производственный, 950х600х870,  </t>
  </si>
  <si>
    <t xml:space="preserve">Стул для столовой </t>
  </si>
  <si>
    <t xml:space="preserve">Стул офисный </t>
  </si>
  <si>
    <t>Сушилка для рук 350х200х400  0.75 кВт</t>
  </si>
  <si>
    <t xml:space="preserve">Тумбочка прикроватная 400х400х600  </t>
  </si>
  <si>
    <t>Утюг э1ф2квт</t>
  </si>
  <si>
    <t>Холодильник бытовой э1ф0.15 квт</t>
  </si>
  <si>
    <t>Цифровой спутниковый  приемник</t>
  </si>
  <si>
    <t>Шкаф для белья 830х330х1600</t>
  </si>
  <si>
    <t xml:space="preserve">Шкаф для документов 830х330х1850, </t>
  </si>
  <si>
    <t xml:space="preserve">Шкаф для одежды 830х420х1850  </t>
  </si>
  <si>
    <t xml:space="preserve">Шкаф для одежды на 2 отделения для хранения, </t>
  </si>
  <si>
    <t>Шкаф для уборочного инвентаря 600х500х1500</t>
  </si>
  <si>
    <t>Шкаф кухонный   950х600х1750</t>
  </si>
  <si>
    <t>Шкаф кухонный настенный 800х300х920мм</t>
  </si>
  <si>
    <t xml:space="preserve">Шкаф сушильный для одежды      495х600х1800мм, вес 100кг  </t>
  </si>
  <si>
    <t xml:space="preserve">Кровать  1- спальная  1952х744х600       </t>
  </si>
  <si>
    <t>Внутренний блок настенного типа:в составе  пульт управления,декоративная панель,медные трубки с изоляцией</t>
  </si>
  <si>
    <t>Датчик температуры наружного воздуха</t>
  </si>
  <si>
    <t>Клапан регулирующий седельный, марка: VB2 диаметром 20 мм с эл.приводом AMV20</t>
  </si>
  <si>
    <t>Клапан регулирующий седельный, марка: VB2 диаметром 20 мм с эл.приводом AMV30</t>
  </si>
  <si>
    <t xml:space="preserve">Магнитный преобразователь извести Ду20 </t>
  </si>
  <si>
    <t xml:space="preserve">Магнитный преобразователь извести Ду32 </t>
  </si>
  <si>
    <t>Наружный блок VDV-CN42HR</t>
  </si>
  <si>
    <t xml:space="preserve">Пластинчатый теплообменник Q=37,64 кВт; 95/70°С </t>
  </si>
  <si>
    <t xml:space="preserve">Погружной датчик температуры теплоносителя ESMU </t>
  </si>
  <si>
    <t xml:space="preserve">Преобразователь давления </t>
  </si>
  <si>
    <t>Преобразователь расхода первичный Ду50</t>
  </si>
  <si>
    <t>Приточная установка WRW 80-50/40.4D,в составе фильтр-1шт,заслонка-2шт,гибкие вставки-2шт</t>
  </si>
  <si>
    <t>Разветвитель VDV-RF01A,</t>
  </si>
  <si>
    <t>Термопреобразователь</t>
  </si>
  <si>
    <t>Универсальный регулятор температуры ECL-Comfort</t>
  </si>
  <si>
    <t xml:space="preserve">Электронный ключ программирования </t>
  </si>
  <si>
    <t xml:space="preserve">Благоустройство территории </t>
  </si>
  <si>
    <t>Монтаж ограждения</t>
  </si>
  <si>
    <t>07-01-02.</t>
  </si>
  <si>
    <t>Демонтаж Ограждения</t>
  </si>
  <si>
    <t>01-04.</t>
  </si>
  <si>
    <t>Демонтаж существующих опор</t>
  </si>
  <si>
    <t>01-05 .</t>
  </si>
  <si>
    <t>Строительные работы (АР)</t>
  </si>
  <si>
    <t>02-01-13.</t>
  </si>
  <si>
    <t>101-0078</t>
  </si>
  <si>
    <t>101-0167</t>
  </si>
  <si>
    <t>101-0195</t>
  </si>
  <si>
    <t>101-0256</t>
  </si>
  <si>
    <t>101-0278</t>
  </si>
  <si>
    <t>101-0562</t>
  </si>
  <si>
    <t>101-0574</t>
  </si>
  <si>
    <t>101-0593</t>
  </si>
  <si>
    <t>101-0631</t>
  </si>
  <si>
    <t>101-0788</t>
  </si>
  <si>
    <t>101-0795</t>
  </si>
  <si>
    <t>101-0856</t>
  </si>
  <si>
    <t>101-0873</t>
  </si>
  <si>
    <t>101-0874</t>
  </si>
  <si>
    <t>101-1591</t>
  </si>
  <si>
    <t>101-1596</t>
  </si>
  <si>
    <t>101-1712</t>
  </si>
  <si>
    <t>101-1741</t>
  </si>
  <si>
    <t>101-1743</t>
  </si>
  <si>
    <t>101-1748</t>
  </si>
  <si>
    <t>101-1749</t>
  </si>
  <si>
    <t>101-1770</t>
  </si>
  <si>
    <t>101-1789</t>
  </si>
  <si>
    <t>101-1813</t>
  </si>
  <si>
    <t>101-1817</t>
  </si>
  <si>
    <t>101-1829</t>
  </si>
  <si>
    <t>101-1851</t>
  </si>
  <si>
    <t>101-1875</t>
  </si>
  <si>
    <t>101-1959</t>
  </si>
  <si>
    <t>101-1992</t>
  </si>
  <si>
    <t>101-2052</t>
  </si>
  <si>
    <t>101-2053</t>
  </si>
  <si>
    <t>101-2054</t>
  </si>
  <si>
    <t>101-2388</t>
  </si>
  <si>
    <t>101-2414</t>
  </si>
  <si>
    <t>101-4173</t>
  </si>
  <si>
    <t>102-0010</t>
  </si>
  <si>
    <t>102-0026</t>
  </si>
  <si>
    <t>102-0049</t>
  </si>
  <si>
    <t>102-0303</t>
  </si>
  <si>
    <t>104-0003</t>
  </si>
  <si>
    <t>104-0007</t>
  </si>
  <si>
    <t>104-0013</t>
  </si>
  <si>
    <t>113-0043</t>
  </si>
  <si>
    <t>203-0223</t>
  </si>
  <si>
    <t>203-0251</t>
  </si>
  <si>
    <t>203-0570</t>
  </si>
  <si>
    <t>203-8040</t>
  </si>
  <si>
    <t>203-8084</t>
  </si>
  <si>
    <t>204-0005</t>
  </si>
  <si>
    <t>206-1336</t>
  </si>
  <si>
    <t>206-1337</t>
  </si>
  <si>
    <t>206-1339</t>
  </si>
  <si>
    <t>401-0083</t>
  </si>
  <si>
    <t>402-0012</t>
  </si>
  <si>
    <t>402-0013</t>
  </si>
  <si>
    <t>402-0086</t>
  </si>
  <si>
    <t>402-0087</t>
  </si>
  <si>
    <t>404-0005</t>
  </si>
  <si>
    <t>409-0639</t>
  </si>
  <si>
    <t>Прайс лист</t>
  </si>
  <si>
    <t>ТСЦ-101-1977</t>
  </si>
  <si>
    <t>ТСЦ-101-3032</t>
  </si>
  <si>
    <t>ТСЦ-101-3843</t>
  </si>
  <si>
    <t>ТСЦ-201-0763</t>
  </si>
  <si>
    <t>ТСЦ-201-0888</t>
  </si>
  <si>
    <t>ТСЦ-203-0335</t>
  </si>
  <si>
    <t>ТСЦ-204-0069</t>
  </si>
  <si>
    <t>ТСЦ-206-1338</t>
  </si>
  <si>
    <t>ТСЦ-302-1182</t>
  </si>
  <si>
    <t>Битумы нефтяные строительные кровельные марки: БНК-45/190, БНК-45/180</t>
  </si>
  <si>
    <t>Гвозди проволочные круглые формовочные: 1,6х100 мм</t>
  </si>
  <si>
    <t>Гвозди толевые круглые: 3,0х40 мм</t>
  </si>
  <si>
    <t>Плитки керамические глазурованные для внутренней облицовки стен: гладкие без завала белые</t>
  </si>
  <si>
    <t>Плитки керамические фасадные и ковры из них: неглазурованные гладкие толщиной 9 мм</t>
  </si>
  <si>
    <t>Линолеум поливинилхлоридный на теплоизолирующей подоснове марок: ПР-ВТ, ВК-ВТ, ЭК-ВТ</t>
  </si>
  <si>
    <t>Линолеум резиновый: многослойный (релин)</t>
  </si>
  <si>
    <t>Мастика битумно-бутилкаучуковая: холодная</t>
  </si>
  <si>
    <t>Опилки древесные</t>
  </si>
  <si>
    <t>Поковки оцинкованные, масса: 2,825 кг</t>
  </si>
  <si>
    <t>Проволока канатная оцинкованная, диаметром: 3 мм</t>
  </si>
  <si>
    <t>Рубероид кровельный с пылевидной посыпкой марки РКП-350б</t>
  </si>
  <si>
    <t>Сетка плетеная с квадратными ячейками № 12: оцинкованная</t>
  </si>
  <si>
    <t>Сетка тканая с квадратными ячейками № 05: без покрытия</t>
  </si>
  <si>
    <t>Смола каменноугольная для дорожного строительства</t>
  </si>
  <si>
    <t>Шкурка шлифовальная двухслойная с зернистостью 40-25</t>
  </si>
  <si>
    <t>Шпатлевка клеевая</t>
  </si>
  <si>
    <t>Плитки керамические для полов гладкие неглазурованные многоцветные квадратные и прямоугольные</t>
  </si>
  <si>
    <t>Клей «Бустилат»</t>
  </si>
  <si>
    <t>Портландцемент напрягающий, марки 400</t>
  </si>
  <si>
    <t>Латекс СКС-65: ГП</t>
  </si>
  <si>
    <t>Толь с крупнозернистой посыпкой марки ТВК-350</t>
  </si>
  <si>
    <t>Ерши металлические строительные</t>
  </si>
  <si>
    <t>Дисперсия поливинилацетатная гомополимерная грубодисперсная непластифицированная (эмульсия поливинилацетатная)</t>
  </si>
  <si>
    <t>Клей для обоев: КМЦ</t>
  </si>
  <si>
    <t>Бумага ролевая</t>
  </si>
  <si>
    <t>Резина прессованная</t>
  </si>
  <si>
    <t>Сталь листовая оцинкованная толщиной листа: 0,7 мм</t>
  </si>
  <si>
    <t>Краска водоэмульсионная ВЭАК-1180</t>
  </si>
  <si>
    <t>Обои высококачественные</t>
  </si>
  <si>
    <t>Лента бутиловая</t>
  </si>
  <si>
    <t>Лента бутиловая ПСУЛ</t>
  </si>
  <si>
    <t>Лента бутиловая диффузионная</t>
  </si>
  <si>
    <t>Герметик пенополиуретановый (пена монтажная) типа Makrofleks, Soudal в баллонах по 750 мл</t>
  </si>
  <si>
    <t>Панели потолочные с комплектующими: «Армстронг»</t>
  </si>
  <si>
    <t>Дюбели монтажные 10х130 (10х132, 10х150) мм</t>
  </si>
  <si>
    <t>Лесоматериалы круглые хвойных пород для выработки пиломатериалов и заготовок (пластины) толщиной: 20-24 см, II сорта</t>
  </si>
  <si>
    <t>Бруски обрезные хвойных пород длиной: 4-6,5 м, шириной 75-150 мм, толщиной 40-75 мм, IV сорта</t>
  </si>
  <si>
    <t>Доски обрезные хвойных пород длиной: 4-6,5 м, шириной 75-150, мм толщиной 19-22 мм, III сорта</t>
  </si>
  <si>
    <t>Клинья пластиковые монтажные</t>
  </si>
  <si>
    <t>Плиты из минеральной ваты: на синтетическом связующем М-250 (ГОСТ 9573-82)</t>
  </si>
  <si>
    <t>Плиты из минеральной ваты: повышенной жесткости на синтетическом связующем М-200</t>
  </si>
  <si>
    <t>Маты прошивные из минеральной ваты: без обкладок М-125 (ГОСТ 21880-86), толщина 40 мм</t>
  </si>
  <si>
    <t>Жидкость: гидрофобизирующая ГКЖ-10</t>
  </si>
  <si>
    <t>Блоки дверные с рамочными полотнами однопольные: ДН 21-10, площадь 2,05 м2; ДН 24-10, площадь 2,35 м2</t>
  </si>
  <si>
    <t>Створки оконные для жилых зданий площадь: 0,3-0,4 м2</t>
  </si>
  <si>
    <t>Полотна дверные деревянные</t>
  </si>
  <si>
    <t>Блоки оконные из поливинилхлоридных профилей с листовым стеклом и стеклопакетом: одностворные ОПРСП 9-9, площадью 0,75 м2 (ГОСТ 30674-99)</t>
  </si>
  <si>
    <t>Блоки дверные наружные или тамбурные: с заполнением стеклопакетами (ГОСТ 30970-2002)</t>
  </si>
  <si>
    <t>Горячекатаная арматурная сталь гладкая класса А-I, диаметром: 14 мм</t>
  </si>
  <si>
    <t>Рейка алюминиевая потолочная 100 мм</t>
  </si>
  <si>
    <t>Гребенка несущая</t>
  </si>
  <si>
    <t>Подвес в комплекте</t>
  </si>
  <si>
    <t>Бетон тяжелый, крупность заполнителя: 10 мм, класс В7,5 (М100)</t>
  </si>
  <si>
    <t>Раствор готовый кладочный цементно-известковый марки: 25</t>
  </si>
  <si>
    <t>Раствор готовый кладочный цементно-известковый марки: 50</t>
  </si>
  <si>
    <t>Раствор готовый отделочный тяжелый,: известковый 1:2,5</t>
  </si>
  <si>
    <t>Раствор готовый отделочный тяжелый,: известковый 1:2,0</t>
  </si>
  <si>
    <t>Кирпич керамический одинарный, размером 250х120х65 мм, марка: 100</t>
  </si>
  <si>
    <t>Пемза шлаковая (щебень пористый из металлургического шлака), марка 600, фракция 5-10 мм</t>
  </si>
  <si>
    <t>Газобетонные блоки  Цена с НДС Кмат-4,19 на 3 кв.2015г-(3580/1,18/4,19)</t>
  </si>
  <si>
    <t>Газобетонные блоки толщ.150мм Цена с НДС Кмат-4,19 на 3 кв.2015г-(3400/1,18/4,19)</t>
  </si>
  <si>
    <t>Профилированный настил окрашенный: С10-1000-0,7</t>
  </si>
  <si>
    <t>Профилированный лист оцинкованный: НС35-1000-0,7</t>
  </si>
  <si>
    <t>Отдельные конструктивные элементы зданий и сооружений с преобладанием: гнутосварных профилей и круглых труб, средняя масса сборочной единицы до 0,1 т</t>
  </si>
  <si>
    <t>Стойки</t>
  </si>
  <si>
    <t>Крепежные детали</t>
  </si>
  <si>
    <t>Крепежные детали для крепления профилированного настила к несущим конструкциям</t>
  </si>
  <si>
    <t>Коробка дверная</t>
  </si>
  <si>
    <t>Арматурные сетки сварные</t>
  </si>
  <si>
    <t>Уголок декоративный (пристенный)</t>
  </si>
  <si>
    <t>100 м2</t>
  </si>
  <si>
    <t xml:space="preserve"> </t>
  </si>
  <si>
    <t xml:space="preserve">Гофротруба гибкая полиэтиленовая диам.20мм , </t>
  </si>
  <si>
    <t xml:space="preserve">Гофрированный защитный кожух для труб   диам.32мм        </t>
  </si>
  <si>
    <t xml:space="preserve">Гофрированный защитный кожух для труб   диам.25мм         </t>
  </si>
  <si>
    <t xml:space="preserve">Гофрированный защитный кожух для труб   диам.20мм           </t>
  </si>
  <si>
    <t>Воздушно-тепловая завеса N=6,0кВт, L=1550мм</t>
  </si>
  <si>
    <t>Ведущий инженер ПО-1</t>
  </si>
  <si>
    <t>Четин А. Н.</t>
  </si>
  <si>
    <t>Приложение №5 к форме 8.1</t>
  </si>
  <si>
    <t>Наименование стройки:объекта.</t>
  </si>
  <si>
    <t>Базисный уровень цен 2001г.</t>
  </si>
  <si>
    <t xml:space="preserve">Стоимость объекта </t>
  </si>
  <si>
    <t>Затраты труда</t>
  </si>
  <si>
    <t>Пусконаладочные работы</t>
  </si>
  <si>
    <t>ПНР Сети пожарной сигнализации</t>
  </si>
  <si>
    <t xml:space="preserve">ИТОГО по всем работам </t>
  </si>
  <si>
    <t xml:space="preserve">   -   Составление тех.отчета</t>
  </si>
  <si>
    <t>№ п\п</t>
  </si>
  <si>
    <t xml:space="preserve">Ед.изм. </t>
  </si>
  <si>
    <t xml:space="preserve">Уровень оплаты труда </t>
  </si>
  <si>
    <t>руб/мес.</t>
  </si>
  <si>
    <t xml:space="preserve">Индекс к общей сметной стоимости </t>
  </si>
  <si>
    <t>Перевозка рабочих свыше 3км.</t>
  </si>
  <si>
    <t xml:space="preserve">106/2016 </t>
  </si>
  <si>
    <t xml:space="preserve">107/2016 </t>
  </si>
  <si>
    <t xml:space="preserve">108/2016 </t>
  </si>
  <si>
    <t>ПНР вентиляционной системы</t>
  </si>
  <si>
    <t>ПНР АБК. Электрические сети</t>
  </si>
  <si>
    <t>- Пусконаладочные работы (Приложение 5)</t>
  </si>
  <si>
    <t xml:space="preserve"> - Перебазировка техники (Приложение 1)</t>
  </si>
  <si>
    <t>- Доставка материалов на объект (Приложение 2)</t>
  </si>
  <si>
    <t>Приложение № 2 к форме 8.1</t>
  </si>
  <si>
    <t>ПНР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</si>
</sst>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#,##0.0"/>
    <numFmt numFmtId="190" formatCode="_-* #,##0.00_р_._-;\-* #,##0.00_р_._-;_-* \-??_р_._-;_-@_-"/>
    <numFmt numFmtId="191" formatCode="General_)"/>
    <numFmt numFmtId="192" formatCode="0.0"/>
    <numFmt numFmtId="193" formatCode="#,##0.000"/>
    <numFmt numFmtId="194" formatCode="#,##0.00000000"/>
    <numFmt numFmtId="195" formatCode="#,##0.000000"/>
  </numFmts>
  <fonts count="11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sz val="10"/>
      <name val="Times New Roman Cyr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theme="0"/>
      <name val="Times New Roman"/>
      <family val="1"/>
      <charset val="204"/>
    </font>
    <font>
      <u/>
      <sz val="11"/>
      <name val="Times New Roman"/>
      <family val="1"/>
      <charset val="204"/>
    </font>
    <font>
      <b/>
      <i/>
      <sz val="10"/>
      <color theme="0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8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289">
    <xf numFmtId="0" fontId="0" fillId="0" borderId="0"/>
    <xf numFmtId="0" fontId="13" fillId="0" borderId="0"/>
    <xf numFmtId="0" fontId="14" fillId="0" borderId="0"/>
    <xf numFmtId="0" fontId="13" fillId="0" borderId="0"/>
    <xf numFmtId="4" fontId="15" fillId="0" borderId="0">
      <alignment vertical="center"/>
    </xf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3" fillId="0" borderId="0"/>
    <xf numFmtId="0" fontId="13" fillId="0" borderId="0"/>
    <xf numFmtId="0" fontId="16" fillId="0" borderId="0"/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3" fillId="0" borderId="0"/>
    <xf numFmtId="0" fontId="17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4" fontId="15" fillId="0" borderId="0">
      <alignment vertical="center"/>
    </xf>
    <xf numFmtId="0" fontId="13" fillId="0" borderId="0"/>
    <xf numFmtId="4" fontId="15" fillId="0" borderId="0">
      <alignment vertical="center"/>
    </xf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0" fontId="13" fillId="0" borderId="0"/>
    <xf numFmtId="0" fontId="13" fillId="0" borderId="0"/>
    <xf numFmtId="0" fontId="17" fillId="0" borderId="0"/>
    <xf numFmtId="0" fontId="16" fillId="0" borderId="0"/>
    <xf numFmtId="0" fontId="13" fillId="0" borderId="0"/>
    <xf numFmtId="0" fontId="17" fillId="0" borderId="0"/>
    <xf numFmtId="4" fontId="15" fillId="0" borderId="0">
      <alignment vertical="center"/>
    </xf>
    <xf numFmtId="0" fontId="13" fillId="0" borderId="0"/>
    <xf numFmtId="0" fontId="16" fillId="0" borderId="0"/>
    <xf numFmtId="0" fontId="13" fillId="0" borderId="0"/>
    <xf numFmtId="0" fontId="17" fillId="0" borderId="0"/>
    <xf numFmtId="0" fontId="16" fillId="0" borderId="0"/>
    <xf numFmtId="0" fontId="13" fillId="0" borderId="0"/>
    <xf numFmtId="4" fontId="15" fillId="0" borderId="0">
      <alignment vertical="center"/>
    </xf>
    <xf numFmtId="0" fontId="17" fillId="0" borderId="0"/>
    <xf numFmtId="0" fontId="13" fillId="0" borderId="0"/>
    <xf numFmtId="0" fontId="17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7" fillId="0" borderId="0"/>
    <xf numFmtId="4" fontId="15" fillId="0" borderId="0">
      <alignment vertical="center"/>
    </xf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164" fontId="18" fillId="0" borderId="0">
      <protection locked="0"/>
    </xf>
    <xf numFmtId="164" fontId="18" fillId="0" borderId="0">
      <protection locked="0"/>
    </xf>
    <xf numFmtId="164" fontId="18" fillId="0" borderId="0">
      <protection locked="0"/>
    </xf>
    <xf numFmtId="164" fontId="18" fillId="0" borderId="11">
      <protection locked="0"/>
    </xf>
    <xf numFmtId="0" fontId="19" fillId="0" borderId="0"/>
    <xf numFmtId="164" fontId="20" fillId="0" borderId="0">
      <protection locked="0"/>
    </xf>
    <xf numFmtId="164" fontId="20" fillId="0" borderId="0">
      <protection locked="0"/>
    </xf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7" fontId="23" fillId="0" borderId="0" applyFill="0" applyBorder="0" applyAlignment="0"/>
    <xf numFmtId="168" fontId="10" fillId="0" borderId="0" applyFill="0" applyBorder="0" applyAlignment="0"/>
    <xf numFmtId="169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38" fontId="24" fillId="0" borderId="0" applyFont="0" applyFill="0" applyBorder="0" applyAlignment="0" applyProtection="0"/>
    <xf numFmtId="165" fontId="10" fillId="0" borderId="0" applyFont="0" applyFill="0" applyBorder="0" applyAlignment="0" applyProtection="0"/>
    <xf numFmtId="171" fontId="11" fillId="0" borderId="0" applyFont="0" applyFill="0" applyBorder="0" applyAlignment="0" applyProtection="0"/>
    <xf numFmtId="3" fontId="25" fillId="0" borderId="0" applyFont="0" applyFill="0" applyBorder="0" applyAlignment="0" applyProtection="0"/>
    <xf numFmtId="0" fontId="26" fillId="0" borderId="0"/>
    <xf numFmtId="172" fontId="24" fillId="0" borderId="0" applyFont="0" applyFill="0" applyBorder="0" applyAlignment="0" applyProtection="0"/>
    <xf numFmtId="166" fontId="10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0" fillId="0" borderId="0" applyFont="0" applyFill="0" applyBorder="0" applyAlignment="0" applyProtection="0"/>
    <xf numFmtId="14" fontId="27" fillId="0" borderId="0" applyFill="0" applyBorder="0" applyAlignment="0"/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0" fontId="14" fillId="0" borderId="0"/>
    <xf numFmtId="175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4" fontId="14" fillId="0" borderId="0">
      <alignment vertical="center"/>
    </xf>
    <xf numFmtId="0" fontId="28" fillId="0" borderId="0">
      <protection locked="0"/>
    </xf>
    <xf numFmtId="0" fontId="28" fillId="0" borderId="0">
      <protection locked="0"/>
    </xf>
    <xf numFmtId="0" fontId="29" fillId="0" borderId="0">
      <protection locked="0"/>
    </xf>
    <xf numFmtId="0" fontId="28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32" fillId="0" borderId="0">
      <protection locked="0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38" fontId="33" fillId="16" borderId="0" applyNumberFormat="0" applyBorder="0" applyAlignment="0" applyProtection="0"/>
    <xf numFmtId="0" fontId="34" fillId="0" borderId="13" applyNumberFormat="0" applyAlignment="0" applyProtection="0">
      <alignment horizontal="left" vertical="center"/>
    </xf>
    <xf numFmtId="0" fontId="34" fillId="0" borderId="14">
      <alignment horizontal="left" vertical="center"/>
    </xf>
    <xf numFmtId="0" fontId="35" fillId="0" borderId="0" applyNumberFormat="0" applyFill="0" applyBorder="0" applyAlignment="0" applyProtection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0" fontId="41" fillId="0" borderId="0"/>
    <xf numFmtId="176" fontId="10" fillId="0" borderId="0"/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42" fillId="0" borderId="0" applyNumberFormat="0" applyFill="0" applyBorder="0" applyAlignment="0" applyProtection="0">
      <alignment vertical="top"/>
      <protection locked="0"/>
    </xf>
    <xf numFmtId="0" fontId="11" fillId="0" borderId="0"/>
    <xf numFmtId="10" fontId="33" fillId="17" borderId="7" applyNumberFormat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 applyNumberFormat="0" applyFill="0" applyBorder="0" applyAlignment="0" applyProtection="0"/>
    <xf numFmtId="177" fontId="10" fillId="0" borderId="0"/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11" fillId="0" borderId="0"/>
    <xf numFmtId="0" fontId="13" fillId="0" borderId="0"/>
    <xf numFmtId="0" fontId="17" fillId="0" borderId="0" applyNumberFormat="0" applyBorder="0">
      <alignment horizontal="center" vertical="center" wrapText="1"/>
    </xf>
    <xf numFmtId="0" fontId="14" fillId="0" borderId="0"/>
    <xf numFmtId="165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10" fontId="14" fillId="0" borderId="0" applyFont="0" applyFill="0" applyBorder="0" applyAlignment="0" applyProtection="0"/>
    <xf numFmtId="179" fontId="13" fillId="0" borderId="0" applyFill="0" applyBorder="0" applyAlignment="0"/>
    <xf numFmtId="180" fontId="13" fillId="0" borderId="0" applyFill="0" applyBorder="0" applyAlignment="0"/>
    <xf numFmtId="179" fontId="13" fillId="0" borderId="0" applyFill="0" applyBorder="0" applyAlignment="0"/>
    <xf numFmtId="168" fontId="10" fillId="0" borderId="0" applyFill="0" applyBorder="0" applyAlignment="0"/>
    <xf numFmtId="180" fontId="13" fillId="0" borderId="0" applyFill="0" applyBorder="0" applyAlignment="0"/>
    <xf numFmtId="0" fontId="14" fillId="0" borderId="0"/>
    <xf numFmtId="3" fontId="43" fillId="0" borderId="16" applyNumberFormat="0" applyAlignment="0">
      <alignment vertical="top"/>
    </xf>
    <xf numFmtId="0" fontId="33" fillId="0" borderId="0"/>
    <xf numFmtId="3" fontId="17" fillId="0" borderId="0" applyFont="0" applyFill="0" applyBorder="0" applyAlignment="0"/>
    <xf numFmtId="0" fontId="17" fillId="0" borderId="0"/>
    <xf numFmtId="49" fontId="44" fillId="0" borderId="0" applyFill="0" applyBorder="0" applyAlignment="0"/>
    <xf numFmtId="169" fontId="10" fillId="0" borderId="0" applyFill="0" applyBorder="0" applyAlignment="0"/>
    <xf numFmtId="170" fontId="10" fillId="0" borderId="0" applyFill="0" applyBorder="0" applyAlignment="0"/>
    <xf numFmtId="181" fontId="10" fillId="0" borderId="0">
      <alignment horizontal="left"/>
    </xf>
    <xf numFmtId="182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0" fontId="12" fillId="0" borderId="7">
      <alignment horizontal="center"/>
    </xf>
    <xf numFmtId="0" fontId="10" fillId="0" borderId="0">
      <alignment vertical="top"/>
    </xf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12" fillId="0" borderId="7">
      <alignment horizontal="center"/>
    </xf>
    <xf numFmtId="0" fontId="12" fillId="0" borderId="0">
      <alignment vertical="top"/>
    </xf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8" fillId="16" borderId="19"/>
    <xf numFmtId="14" fontId="17" fillId="0" borderId="0">
      <alignment horizontal="right"/>
    </xf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1" fillId="0" borderId="7">
      <alignment horizontal="right"/>
    </xf>
    <xf numFmtId="0" fontId="10" fillId="0" borderId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12" fillId="0" borderId="0">
      <alignment horizontal="right" vertical="top" wrapText="1"/>
    </xf>
    <xf numFmtId="0" fontId="12" fillId="0" borderId="0"/>
    <xf numFmtId="0" fontId="10" fillId="0" borderId="0"/>
    <xf numFmtId="0" fontId="10" fillId="0" borderId="0"/>
    <xf numFmtId="0" fontId="12" fillId="0" borderId="0"/>
    <xf numFmtId="0" fontId="12" fillId="0" borderId="0"/>
    <xf numFmtId="0" fontId="10" fillId="0" borderId="0"/>
    <xf numFmtId="0" fontId="10" fillId="0" borderId="0"/>
    <xf numFmtId="0" fontId="12" fillId="0" borderId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12" fillId="0" borderId="7">
      <alignment horizontal="center" wrapText="1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0" fillId="0" borderId="0">
      <alignment vertical="top"/>
    </xf>
    <xf numFmtId="0" fontId="10" fillId="0" borderId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1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1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0" fontId="10" fillId="0" borderId="0"/>
    <xf numFmtId="184" fontId="1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0" fontId="10" fillId="0" borderId="0"/>
    <xf numFmtId="4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6" fillId="0" borderId="0"/>
    <xf numFmtId="0" fontId="11" fillId="0" borderId="0"/>
    <xf numFmtId="0" fontId="57" fillId="0" borderId="0"/>
    <xf numFmtId="0" fontId="57" fillId="0" borderId="0" applyProtection="0"/>
    <xf numFmtId="0" fontId="12" fillId="0" borderId="0"/>
    <xf numFmtId="0" fontId="12" fillId="0" borderId="7">
      <alignment horizontal="center" wrapText="1"/>
    </xf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9" fillId="25" borderId="7">
      <alignment horizontal="left"/>
    </xf>
    <xf numFmtId="0" fontId="60" fillId="25" borderId="7">
      <alignment horizontal="left"/>
    </xf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183" fontId="3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2" fillId="27" borderId="26">
      <alignment horizontal="centerContinuous"/>
    </xf>
    <xf numFmtId="0" fontId="12" fillId="0" borderId="7">
      <alignment horizontal="center"/>
    </xf>
    <xf numFmtId="0" fontId="12" fillId="0" borderId="7">
      <alignment horizontal="center" wrapText="1"/>
    </xf>
    <xf numFmtId="0" fontId="10" fillId="0" borderId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12" fillId="0" borderId="0">
      <alignment horizontal="center" vertical="top" wrapText="1"/>
    </xf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0" fillId="0" borderId="0">
      <alignment vertical="justify"/>
    </xf>
    <xf numFmtId="0" fontId="10" fillId="25" borderId="7" applyNumberFormat="0" applyAlignment="0">
      <alignment horizontal="left"/>
    </xf>
    <xf numFmtId="0" fontId="10" fillId="25" borderId="7" applyNumberFormat="0" applyAlignment="0">
      <alignment horizontal="left"/>
    </xf>
    <xf numFmtId="0" fontId="64" fillId="0" borderId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2" fillId="0" borderId="0">
      <alignment horizontal="center"/>
    </xf>
    <xf numFmtId="183" fontId="10" fillId="0" borderId="0" applyFont="0" applyFill="0" applyBorder="0" applyAlignment="0" applyProtection="0"/>
    <xf numFmtId="18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0" fontId="10" fillId="0" borderId="0"/>
    <xf numFmtId="0" fontId="12" fillId="0" borderId="0">
      <alignment horizontal="left" vertical="top"/>
    </xf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4" fontId="11" fillId="0" borderId="7"/>
    <xf numFmtId="164" fontId="18" fillId="0" borderId="0">
      <protection locked="0"/>
    </xf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7">
      <alignment vertical="top" wrapText="1"/>
    </xf>
    <xf numFmtId="0" fontId="45" fillId="7" borderId="17" applyNumberFormat="0" applyAlignment="0" applyProtection="0"/>
    <xf numFmtId="0" fontId="46" fillId="22" borderId="18" applyNumberFormat="0" applyAlignment="0" applyProtection="0"/>
    <xf numFmtId="0" fontId="47" fillId="22" borderId="17" applyNumberFormat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2" fillId="0" borderId="23" applyNumberFormat="0" applyFill="0" applyAlignment="0" applyProtection="0"/>
    <xf numFmtId="0" fontId="53" fillId="23" borderId="24" applyNumberFormat="0" applyAlignment="0" applyProtection="0"/>
    <xf numFmtId="0" fontId="12" fillId="0" borderId="7">
      <alignment horizontal="center" wrapText="1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21" fillId="0" borderId="0">
      <alignment vertical="center"/>
    </xf>
    <xf numFmtId="4" fontId="21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26" borderId="25" applyNumberFormat="0" applyFont="0" applyAlignment="0" applyProtection="0"/>
    <xf numFmtId="0" fontId="63" fillId="0" borderId="27" applyNumberFormat="0" applyFill="0" applyAlignment="0" applyProtection="0"/>
    <xf numFmtId="0" fontId="10" fillId="0" borderId="0"/>
    <xf numFmtId="190" fontId="17" fillId="0" borderId="0" applyFill="0" applyBorder="0" applyAlignment="0" applyProtection="0"/>
    <xf numFmtId="186" fontId="11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10" fillId="0" borderId="7">
      <alignment vertical="top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91" fontId="75" fillId="0" borderId="0"/>
    <xf numFmtId="0" fontId="10" fillId="0" borderId="0"/>
    <xf numFmtId="9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1" fillId="0" borderId="0"/>
    <xf numFmtId="0" fontId="10" fillId="0" borderId="0"/>
    <xf numFmtId="18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7" fillId="0" borderId="0"/>
    <xf numFmtId="0" fontId="11" fillId="0" borderId="0"/>
    <xf numFmtId="0" fontId="86" fillId="0" borderId="0"/>
    <xf numFmtId="0" fontId="11" fillId="0" borderId="0"/>
    <xf numFmtId="4" fontId="17" fillId="0" borderId="0">
      <alignment vertical="center"/>
    </xf>
    <xf numFmtId="0" fontId="104" fillId="0" borderId="0"/>
    <xf numFmtId="0" fontId="11" fillId="0" borderId="0"/>
    <xf numFmtId="0" fontId="11" fillId="0" borderId="0"/>
    <xf numFmtId="0" fontId="11" fillId="0" borderId="0"/>
    <xf numFmtId="0" fontId="108" fillId="0" borderId="0"/>
    <xf numFmtId="9" fontId="11" fillId="0" borderId="0" applyFont="0" applyFill="0" applyBorder="0" applyAlignment="0" applyProtection="0"/>
    <xf numFmtId="0" fontId="109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747">
    <xf numFmtId="0" fontId="0" fillId="0" borderId="0" xfId="0"/>
    <xf numFmtId="0" fontId="12" fillId="0" borderId="0" xfId="908" applyFont="1"/>
    <xf numFmtId="0" fontId="67" fillId="0" borderId="0" xfId="908" applyFont="1" applyFill="1" applyAlignment="1">
      <alignment horizontal="right" vertical="center"/>
    </xf>
    <xf numFmtId="1" fontId="67" fillId="16" borderId="67" xfId="908" applyNumberFormat="1" applyFont="1" applyFill="1" applyBorder="1" applyAlignment="1">
      <alignment horizontal="center" vertical="center" wrapText="1"/>
    </xf>
    <xf numFmtId="188" fontId="67" fillId="0" borderId="0" xfId="908" applyNumberFormat="1" applyFont="1" applyFill="1" applyBorder="1" applyAlignment="1">
      <alignment horizontal="center" vertical="center" wrapText="1"/>
    </xf>
    <xf numFmtId="0" fontId="11" fillId="0" borderId="0" xfId="0" applyFont="1"/>
    <xf numFmtId="3" fontId="69" fillId="30" borderId="7" xfId="908" applyNumberFormat="1" applyFont="1" applyFill="1" applyBorder="1" applyAlignment="1">
      <alignment horizontal="right" vertical="center" wrapText="1"/>
    </xf>
    <xf numFmtId="3" fontId="68" fillId="30" borderId="7" xfId="908" applyNumberFormat="1" applyFont="1" applyFill="1" applyBorder="1" applyAlignment="1">
      <alignment horizontal="right" vertical="center" wrapText="1"/>
    </xf>
    <xf numFmtId="2" fontId="69" fillId="30" borderId="7" xfId="908" applyNumberFormat="1" applyFont="1" applyFill="1" applyBorder="1" applyAlignment="1">
      <alignment horizontal="right" vertical="center" wrapText="1"/>
    </xf>
    <xf numFmtId="0" fontId="76" fillId="0" borderId="0" xfId="908" applyFont="1" applyAlignment="1">
      <alignment vertical="center"/>
    </xf>
    <xf numFmtId="3" fontId="76" fillId="0" borderId="0" xfId="908" applyNumberFormat="1" applyFont="1" applyAlignment="1">
      <alignment horizontal="center" vertical="center"/>
    </xf>
    <xf numFmtId="0" fontId="12" fillId="0" borderId="0" xfId="2257" applyFont="1" applyFill="1"/>
    <xf numFmtId="0" fontId="81" fillId="0" borderId="0" xfId="0" applyFont="1" applyAlignment="1">
      <alignment horizontal="center" vertical="center"/>
    </xf>
    <xf numFmtId="0" fontId="81" fillId="0" borderId="0" xfId="0" applyFont="1" applyBorder="1" applyAlignment="1">
      <alignment horizontal="right"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horizontal="center" vertical="center" wrapText="1"/>
    </xf>
    <xf numFmtId="0" fontId="81" fillId="0" borderId="0" xfId="0" applyFont="1" applyAlignment="1">
      <alignment vertical="center"/>
    </xf>
    <xf numFmtId="0" fontId="82" fillId="0" borderId="0" xfId="0" applyFont="1" applyAlignment="1">
      <alignment horizontal="right" vertical="center"/>
    </xf>
    <xf numFmtId="0" fontId="83" fillId="0" borderId="0" xfId="0" applyFont="1" applyAlignment="1">
      <alignment horizontal="right" vertical="center"/>
    </xf>
    <xf numFmtId="0" fontId="83" fillId="0" borderId="0" xfId="0" applyFont="1" applyAlignment="1">
      <alignment horizontal="right" vertical="center" wrapText="1"/>
    </xf>
    <xf numFmtId="49" fontId="83" fillId="0" borderId="0" xfId="0" applyNumberFormat="1" applyFont="1" applyAlignment="1">
      <alignment vertical="center"/>
    </xf>
    <xf numFmtId="0" fontId="81" fillId="0" borderId="71" xfId="0" applyNumberFormat="1" applyFont="1" applyFill="1" applyBorder="1" applyAlignment="1">
      <alignment horizontal="center" vertical="center" wrapText="1"/>
    </xf>
    <xf numFmtId="0" fontId="81" fillId="0" borderId="66" xfId="0" applyNumberFormat="1" applyFont="1" applyFill="1" applyBorder="1" applyAlignment="1">
      <alignment horizontal="center" vertical="center" wrapText="1"/>
    </xf>
    <xf numFmtId="0" fontId="81" fillId="0" borderId="2" xfId="0" applyFont="1" applyFill="1" applyBorder="1" applyAlignment="1">
      <alignment horizontal="center" vertical="center"/>
    </xf>
    <xf numFmtId="0" fontId="81" fillId="0" borderId="49" xfId="0" applyFont="1" applyFill="1" applyBorder="1" applyAlignment="1">
      <alignment horizontal="center" vertical="center"/>
    </xf>
    <xf numFmtId="0" fontId="81" fillId="0" borderId="1" xfId="0" applyFont="1" applyFill="1" applyBorder="1" applyAlignment="1">
      <alignment horizontal="center" vertical="center"/>
    </xf>
    <xf numFmtId="0" fontId="81" fillId="0" borderId="59" xfId="0" applyFont="1" applyFill="1" applyBorder="1" applyAlignment="1">
      <alignment horizontal="center" vertical="center"/>
    </xf>
    <xf numFmtId="0" fontId="81" fillId="0" borderId="73" xfId="0" applyFont="1" applyBorder="1" applyAlignment="1">
      <alignment horizontal="center" vertical="center"/>
    </xf>
    <xf numFmtId="3" fontId="81" fillId="30" borderId="68" xfId="0" applyNumberFormat="1" applyFont="1" applyFill="1" applyBorder="1" applyAlignment="1">
      <alignment vertical="center"/>
    </xf>
    <xf numFmtId="0" fontId="83" fillId="0" borderId="2" xfId="0" applyFont="1" applyBorder="1" applyAlignment="1">
      <alignment vertical="center"/>
    </xf>
    <xf numFmtId="3" fontId="83" fillId="30" borderId="49" xfId="0" applyNumberFormat="1" applyFont="1" applyFill="1" applyBorder="1" applyAlignment="1">
      <alignment vertical="center"/>
    </xf>
    <xf numFmtId="3" fontId="83" fillId="30" borderId="59" xfId="0" applyNumberFormat="1" applyFont="1" applyFill="1" applyBorder="1" applyAlignment="1">
      <alignment vertical="center"/>
    </xf>
    <xf numFmtId="0" fontId="12" fillId="0" borderId="0" xfId="2257" applyFont="1" applyFill="1" applyAlignment="1">
      <alignment horizontal="right"/>
    </xf>
    <xf numFmtId="0" fontId="81" fillId="0" borderId="67" xfId="0" applyFont="1" applyBorder="1" applyAlignment="1">
      <alignment horizontal="right" vertical="top" wrapText="1"/>
    </xf>
    <xf numFmtId="0" fontId="81" fillId="0" borderId="67" xfId="0" applyFont="1" applyBorder="1" applyAlignment="1">
      <alignment vertical="center"/>
    </xf>
    <xf numFmtId="49" fontId="83" fillId="0" borderId="2" xfId="0" applyNumberFormat="1" applyFont="1" applyBorder="1" applyAlignment="1">
      <alignment horizontal="right" vertical="top" wrapText="1"/>
    </xf>
    <xf numFmtId="0" fontId="83" fillId="0" borderId="2" xfId="0" applyFont="1" applyBorder="1" applyAlignment="1">
      <alignment horizontal="left" vertical="top" wrapText="1"/>
    </xf>
    <xf numFmtId="0" fontId="81" fillId="0" borderId="73" xfId="0" applyFont="1" applyBorder="1" applyAlignment="1">
      <alignment horizontal="center" vertical="center" wrapText="1"/>
    </xf>
    <xf numFmtId="0" fontId="81" fillId="0" borderId="39" xfId="0" applyNumberFormat="1" applyFont="1" applyFill="1" applyBorder="1" applyAlignment="1">
      <alignment horizontal="center" vertical="center" wrapText="1"/>
    </xf>
    <xf numFmtId="0" fontId="83" fillId="0" borderId="49" xfId="0" applyFont="1" applyBorder="1" applyAlignment="1">
      <alignment horizontal="center" vertical="top" wrapText="1"/>
    </xf>
    <xf numFmtId="0" fontId="81" fillId="0" borderId="37" xfId="0" applyNumberFormat="1" applyFont="1" applyFill="1" applyBorder="1" applyAlignment="1">
      <alignment horizontal="center" vertical="center" wrapText="1"/>
    </xf>
    <xf numFmtId="0" fontId="83" fillId="0" borderId="1" xfId="0" applyFont="1" applyBorder="1" applyAlignment="1">
      <alignment vertical="center"/>
    </xf>
    <xf numFmtId="0" fontId="81" fillId="30" borderId="28" xfId="0" applyFont="1" applyFill="1" applyBorder="1" applyAlignment="1">
      <alignment horizontal="right" vertical="center"/>
    </xf>
    <xf numFmtId="0" fontId="81" fillId="30" borderId="68" xfId="0" applyFont="1" applyFill="1" applyBorder="1" applyAlignment="1">
      <alignment vertical="center"/>
    </xf>
    <xf numFmtId="3" fontId="81" fillId="30" borderId="5" xfId="0" applyNumberFormat="1" applyFont="1" applyFill="1" applyBorder="1" applyAlignment="1">
      <alignment vertical="center"/>
    </xf>
    <xf numFmtId="0" fontId="12" fillId="0" borderId="0" xfId="908" applyFont="1" applyAlignment="1">
      <alignment vertical="center"/>
    </xf>
    <xf numFmtId="0" fontId="67" fillId="0" borderId="0" xfId="908" applyFont="1" applyFill="1" applyAlignment="1">
      <alignment vertical="center"/>
    </xf>
    <xf numFmtId="0" fontId="67" fillId="0" borderId="0" xfId="908" applyFont="1" applyFill="1" applyAlignment="1">
      <alignment horizontal="center" vertical="center"/>
    </xf>
    <xf numFmtId="0" fontId="74" fillId="0" borderId="0" xfId="908" applyFont="1" applyFill="1" applyAlignment="1">
      <alignment horizontal="center" vertical="center"/>
    </xf>
    <xf numFmtId="0" fontId="68" fillId="0" borderId="0" xfId="908" applyFont="1" applyFill="1" applyAlignment="1">
      <alignment horizontal="right" vertical="center"/>
    </xf>
    <xf numFmtId="4" fontId="67" fillId="0" borderId="7" xfId="908" applyNumberFormat="1" applyFont="1" applyFill="1" applyBorder="1" applyAlignment="1">
      <alignment vertical="center" wrapText="1"/>
    </xf>
    <xf numFmtId="4" fontId="70" fillId="0" borderId="7" xfId="908" applyNumberFormat="1" applyFont="1" applyFill="1" applyBorder="1" applyAlignment="1">
      <alignment vertical="center" wrapText="1"/>
    </xf>
    <xf numFmtId="4" fontId="70" fillId="0" borderId="7" xfId="908" applyNumberFormat="1" applyFont="1" applyFill="1" applyBorder="1" applyAlignment="1">
      <alignment horizontal="center" vertical="center" wrapText="1"/>
    </xf>
    <xf numFmtId="0" fontId="70" fillId="0" borderId="7" xfId="908" applyFont="1" applyFill="1" applyBorder="1" applyAlignment="1">
      <alignment vertical="center" wrapText="1"/>
    </xf>
    <xf numFmtId="2" fontId="73" fillId="0" borderId="7" xfId="908" applyNumberFormat="1" applyFont="1" applyFill="1" applyBorder="1" applyAlignment="1">
      <alignment horizontal="center" vertical="center" wrapText="1"/>
    </xf>
    <xf numFmtId="0" fontId="12" fillId="0" borderId="0" xfId="908" applyFont="1" applyBorder="1" applyAlignment="1">
      <alignment vertical="center"/>
    </xf>
    <xf numFmtId="4" fontId="67" fillId="0" borderId="0" xfId="908" applyNumberFormat="1" applyFont="1" applyFill="1" applyBorder="1" applyAlignment="1">
      <alignment vertical="center" wrapText="1"/>
    </xf>
    <xf numFmtId="4" fontId="67" fillId="0" borderId="0" xfId="908" applyNumberFormat="1" applyFont="1" applyFill="1" applyBorder="1" applyAlignment="1">
      <alignment horizontal="center" vertical="center" wrapText="1"/>
    </xf>
    <xf numFmtId="1" fontId="67" fillId="16" borderId="7" xfId="908" applyNumberFormat="1" applyFont="1" applyFill="1" applyBorder="1" applyAlignment="1">
      <alignment horizontal="center" vertical="center"/>
    </xf>
    <xf numFmtId="1" fontId="12" fillId="16" borderId="7" xfId="908" applyNumberFormat="1" applyFont="1" applyFill="1" applyBorder="1" applyAlignment="1">
      <alignment horizontal="center" vertical="center"/>
    </xf>
    <xf numFmtId="1" fontId="12" fillId="0" borderId="0" xfId="908" applyNumberFormat="1" applyFont="1" applyFill="1" applyBorder="1" applyAlignment="1">
      <alignment horizontal="center" vertical="center"/>
    </xf>
    <xf numFmtId="1" fontId="67" fillId="0" borderId="0" xfId="908" applyNumberFormat="1" applyFont="1" applyFill="1" applyBorder="1" applyAlignment="1">
      <alignment horizontal="center" vertical="center"/>
    </xf>
    <xf numFmtId="1" fontId="76" fillId="0" borderId="0" xfId="908" applyNumberFormat="1" applyFont="1" applyFill="1" applyBorder="1" applyAlignment="1">
      <alignment horizontal="center" vertical="center"/>
    </xf>
    <xf numFmtId="0" fontId="76" fillId="0" borderId="0" xfId="908" applyFont="1" applyFill="1" applyBorder="1" applyAlignment="1">
      <alignment vertical="center"/>
    </xf>
    <xf numFmtId="0" fontId="67" fillId="0" borderId="43" xfId="976" applyFont="1" applyFill="1" applyBorder="1" applyAlignment="1">
      <alignment horizontal="left" vertical="center"/>
    </xf>
    <xf numFmtId="0" fontId="12" fillId="0" borderId="43" xfId="908" applyFont="1" applyBorder="1" applyAlignment="1">
      <alignment vertical="center"/>
    </xf>
    <xf numFmtId="0" fontId="76" fillId="0" borderId="0" xfId="908" applyFont="1" applyBorder="1" applyAlignment="1">
      <alignment vertical="center"/>
    </xf>
    <xf numFmtId="1" fontId="74" fillId="0" borderId="0" xfId="908" applyNumberFormat="1" applyFont="1" applyFill="1" applyBorder="1" applyAlignment="1">
      <alignment horizontal="center" vertical="center"/>
    </xf>
    <xf numFmtId="0" fontId="12" fillId="0" borderId="0" xfId="908" applyFont="1" applyFill="1" applyBorder="1" applyAlignment="1">
      <alignment vertical="center"/>
    </xf>
    <xf numFmtId="1" fontId="67" fillId="0" borderId="0" xfId="908" applyNumberFormat="1" applyFont="1" applyBorder="1" applyAlignment="1">
      <alignment horizontal="center" vertical="center"/>
    </xf>
    <xf numFmtId="0" fontId="67" fillId="0" borderId="0" xfId="976" applyFont="1" applyFill="1" applyBorder="1" applyAlignment="1">
      <alignment horizontal="left" vertical="center"/>
    </xf>
    <xf numFmtId="0" fontId="12" fillId="28" borderId="0" xfId="908" applyFont="1" applyFill="1" applyBorder="1" applyAlignment="1">
      <alignment vertical="center"/>
    </xf>
    <xf numFmtId="0" fontId="76" fillId="28" borderId="0" xfId="908" applyFont="1" applyFill="1" applyBorder="1" applyAlignment="1">
      <alignment vertical="center"/>
    </xf>
    <xf numFmtId="1" fontId="74" fillId="28" borderId="0" xfId="908" applyNumberFormat="1" applyFont="1" applyFill="1" applyBorder="1" applyAlignment="1">
      <alignment horizontal="center" vertical="center"/>
    </xf>
    <xf numFmtId="1" fontId="74" fillId="0" borderId="0" xfId="908" applyNumberFormat="1" applyFont="1" applyBorder="1" applyAlignment="1">
      <alignment horizontal="center" vertical="center"/>
    </xf>
    <xf numFmtId="4" fontId="12" fillId="0" borderId="0" xfId="908" applyNumberFormat="1" applyFont="1" applyAlignment="1">
      <alignment vertical="center"/>
    </xf>
    <xf numFmtId="49" fontId="12" fillId="0" borderId="0" xfId="2257" applyNumberFormat="1" applyFont="1" applyFill="1" applyAlignment="1">
      <alignment horizontal="center"/>
    </xf>
    <xf numFmtId="0" fontId="11" fillId="0" borderId="0" xfId="0" applyFont="1" applyAlignment="1">
      <alignment horizontal="left" vertical="center"/>
    </xf>
    <xf numFmtId="3" fontId="12" fillId="0" borderId="0" xfId="2257" applyNumberFormat="1" applyFont="1" applyFill="1" applyAlignment="1">
      <alignment horizontal="center"/>
    </xf>
    <xf numFmtId="0" fontId="81" fillId="0" borderId="38" xfId="0" applyNumberFormat="1" applyFont="1" applyFill="1" applyBorder="1" applyAlignment="1">
      <alignment horizontal="center" vertical="center" wrapText="1"/>
    </xf>
    <xf numFmtId="0" fontId="81" fillId="0" borderId="1" xfId="0" applyFont="1" applyBorder="1" applyAlignment="1">
      <alignment horizontal="center" vertical="center"/>
    </xf>
    <xf numFmtId="0" fontId="81" fillId="0" borderId="0" xfId="0" applyNumberFormat="1" applyFont="1" applyAlignment="1">
      <alignment horizontal="center" vertical="center"/>
    </xf>
    <xf numFmtId="0" fontId="81" fillId="0" borderId="0" xfId="0" applyNumberFormat="1" applyFont="1" applyAlignment="1">
      <alignment horizontal="left" vertical="center"/>
    </xf>
    <xf numFmtId="49" fontId="81" fillId="0" borderId="0" xfId="0" applyNumberFormat="1" applyFont="1" applyAlignment="1">
      <alignment horizontal="center" vertical="center"/>
    </xf>
    <xf numFmtId="0" fontId="81" fillId="0" borderId="0" xfId="0" applyNumberFormat="1" applyFont="1" applyAlignment="1">
      <alignment horizontal="right" vertical="center" wrapText="1"/>
    </xf>
    <xf numFmtId="49" fontId="81" fillId="0" borderId="10" xfId="0" applyNumberFormat="1" applyFont="1" applyBorder="1" applyAlignment="1">
      <alignment horizontal="left" vertical="center"/>
    </xf>
    <xf numFmtId="0" fontId="81" fillId="0" borderId="10" xfId="0" applyFont="1" applyBorder="1" applyAlignment="1">
      <alignment vertical="center"/>
    </xf>
    <xf numFmtId="0" fontId="81" fillId="0" borderId="10" xfId="0" applyNumberFormat="1" applyFont="1" applyBorder="1" applyAlignment="1">
      <alignment horizontal="right" vertical="center" wrapText="1"/>
    </xf>
    <xf numFmtId="0" fontId="81" fillId="0" borderId="10" xfId="0" applyNumberFormat="1" applyFont="1" applyBorder="1" applyAlignment="1">
      <alignment horizontal="right" vertical="center"/>
    </xf>
    <xf numFmtId="49" fontId="81" fillId="0" borderId="0" xfId="0" applyNumberFormat="1" applyFont="1" applyAlignment="1">
      <alignment horizontal="left" vertical="center"/>
    </xf>
    <xf numFmtId="0" fontId="81" fillId="0" borderId="0" xfId="0" applyNumberFormat="1" applyFont="1" applyAlignment="1">
      <alignment horizontal="right" vertical="center"/>
    </xf>
    <xf numFmtId="49" fontId="11" fillId="0" borderId="0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center" vertical="top" wrapText="1"/>
    </xf>
    <xf numFmtId="49" fontId="11" fillId="0" borderId="0" xfId="0" applyNumberFormat="1" applyFont="1" applyBorder="1" applyAlignment="1">
      <alignment horizontal="center" vertical="top" wrapText="1"/>
    </xf>
    <xf numFmtId="49" fontId="40" fillId="0" borderId="0" xfId="0" applyNumberFormat="1" applyFont="1" applyBorder="1" applyAlignment="1">
      <alignment horizontal="right" vertical="top" wrapText="1"/>
    </xf>
    <xf numFmtId="0" fontId="40" fillId="0" borderId="0" xfId="0" applyFont="1" applyBorder="1" applyAlignment="1">
      <alignment horizontal="left" vertical="top" wrapText="1"/>
    </xf>
    <xf numFmtId="0" fontId="40" fillId="0" borderId="0" xfId="0" applyFont="1" applyBorder="1" applyAlignment="1">
      <alignment horizontal="center" vertical="top" wrapText="1"/>
    </xf>
    <xf numFmtId="49" fontId="40" fillId="0" borderId="0" xfId="0" applyNumberFormat="1" applyFont="1" applyBorder="1" applyAlignment="1">
      <alignment horizontal="center" vertical="top" wrapText="1"/>
    </xf>
    <xf numFmtId="49" fontId="81" fillId="0" borderId="0" xfId="0" applyNumberFormat="1" applyFont="1" applyBorder="1" applyAlignment="1">
      <alignment horizontal="right" vertical="center"/>
    </xf>
    <xf numFmtId="0" fontId="81" fillId="0" borderId="0" xfId="0" applyFont="1" applyBorder="1" applyAlignment="1">
      <alignment horizontal="left" vertical="center"/>
    </xf>
    <xf numFmtId="0" fontId="81" fillId="0" borderId="0" xfId="0" applyFont="1" applyBorder="1" applyAlignment="1">
      <alignment horizontal="center" vertical="center"/>
    </xf>
    <xf numFmtId="0" fontId="67" fillId="0" borderId="0" xfId="976" applyFont="1" applyFill="1" applyBorder="1" applyAlignment="1">
      <alignment horizontal="center" vertical="center"/>
    </xf>
    <xf numFmtId="4" fontId="12" fillId="0" borderId="0" xfId="908" applyNumberFormat="1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0" xfId="0" applyNumberFormat="1" applyFont="1"/>
    <xf numFmtId="0" fontId="12" fillId="0" borderId="0" xfId="2257" applyNumberFormat="1" applyFont="1" applyFill="1" applyAlignment="1">
      <alignment horizontal="center"/>
    </xf>
    <xf numFmtId="0" fontId="12" fillId="0" borderId="0" xfId="908" applyNumberFormat="1" applyFont="1" applyAlignment="1">
      <alignment horizontal="center" vertical="center"/>
    </xf>
    <xf numFmtId="0" fontId="81" fillId="0" borderId="1" xfId="0" applyFont="1" applyBorder="1" applyAlignment="1">
      <alignment horizontal="center" vertical="center"/>
    </xf>
    <xf numFmtId="0" fontId="69" fillId="30" borderId="67" xfId="1567" applyFont="1" applyFill="1" applyBorder="1" applyAlignment="1">
      <alignment horizontal="right" vertical="center" wrapText="1"/>
    </xf>
    <xf numFmtId="3" fontId="69" fillId="30" borderId="67" xfId="908" applyNumberFormat="1" applyFont="1" applyFill="1" applyBorder="1" applyAlignment="1">
      <alignment horizontal="right" vertical="center" wrapText="1"/>
    </xf>
    <xf numFmtId="3" fontId="68" fillId="30" borderId="67" xfId="908" applyNumberFormat="1" applyFont="1" applyFill="1" applyBorder="1" applyAlignment="1">
      <alignment horizontal="right" vertical="center" wrapText="1"/>
    </xf>
    <xf numFmtId="2" fontId="69" fillId="30" borderId="67" xfId="908" applyNumberFormat="1" applyFont="1" applyFill="1" applyBorder="1" applyAlignment="1">
      <alignment horizontal="right" vertical="center" wrapText="1"/>
    </xf>
    <xf numFmtId="4" fontId="67" fillId="0" borderId="7" xfId="908" applyNumberFormat="1" applyFont="1" applyFill="1" applyBorder="1" applyAlignment="1">
      <alignment horizontal="center" vertical="center" wrapText="1"/>
    </xf>
    <xf numFmtId="4" fontId="67" fillId="0" borderId="67" xfId="908" applyNumberFormat="1" applyFont="1" applyFill="1" applyBorder="1" applyAlignment="1">
      <alignment horizontal="center" vertical="center" wrapText="1"/>
    </xf>
    <xf numFmtId="1" fontId="67" fillId="0" borderId="0" xfId="908" applyNumberFormat="1" applyFont="1" applyFill="1" applyBorder="1" applyAlignment="1">
      <alignment horizontal="center" vertical="center" wrapText="1"/>
    </xf>
    <xf numFmtId="4" fontId="67" fillId="0" borderId="67" xfId="908" applyNumberFormat="1" applyFont="1" applyFill="1" applyBorder="1" applyAlignment="1">
      <alignment vertical="center" wrapText="1"/>
    </xf>
    <xf numFmtId="4" fontId="70" fillId="0" borderId="67" xfId="908" applyNumberFormat="1" applyFont="1" applyFill="1" applyBorder="1" applyAlignment="1">
      <alignment vertical="center" wrapText="1"/>
    </xf>
    <xf numFmtId="4" fontId="70" fillId="0" borderId="67" xfId="908" applyNumberFormat="1" applyFont="1" applyFill="1" applyBorder="1" applyAlignment="1">
      <alignment horizontal="center" vertical="center" wrapText="1"/>
    </xf>
    <xf numFmtId="0" fontId="12" fillId="0" borderId="28" xfId="908" applyFont="1" applyBorder="1" applyAlignment="1">
      <alignment vertical="center"/>
    </xf>
    <xf numFmtId="0" fontId="12" fillId="0" borderId="26" xfId="908" applyFont="1" applyBorder="1" applyAlignment="1">
      <alignment vertical="center"/>
    </xf>
    <xf numFmtId="4" fontId="67" fillId="0" borderId="70" xfId="908" applyNumberFormat="1" applyFont="1" applyFill="1" applyBorder="1" applyAlignment="1">
      <alignment vertical="center" wrapText="1"/>
    </xf>
    <xf numFmtId="4" fontId="67" fillId="0" borderId="42" xfId="908" applyNumberFormat="1" applyFont="1" applyFill="1" applyBorder="1" applyAlignment="1">
      <alignment vertical="center" wrapText="1"/>
    </xf>
    <xf numFmtId="4" fontId="12" fillId="0" borderId="54" xfId="908" applyNumberFormat="1" applyFont="1" applyFill="1" applyBorder="1" applyAlignment="1">
      <alignment vertical="center" wrapText="1"/>
    </xf>
    <xf numFmtId="4" fontId="67" fillId="0" borderId="54" xfId="908" applyNumberFormat="1" applyFont="1" applyFill="1" applyBorder="1" applyAlignment="1">
      <alignment vertical="center" wrapText="1"/>
    </xf>
    <xf numFmtId="1" fontId="67" fillId="0" borderId="54" xfId="908" applyNumberFormat="1" applyFont="1" applyFill="1" applyBorder="1" applyAlignment="1">
      <alignment vertical="center" wrapText="1"/>
    </xf>
    <xf numFmtId="49" fontId="12" fillId="0" borderId="54" xfId="973" applyNumberFormat="1" applyFont="1" applyFill="1" applyBorder="1" applyAlignment="1">
      <alignment horizontal="left" vertical="center" wrapText="1"/>
    </xf>
    <xf numFmtId="49" fontId="12" fillId="0" borderId="54" xfId="2239" applyNumberFormat="1" applyFont="1" applyBorder="1" applyAlignment="1">
      <alignment horizontal="left" vertical="center" wrapText="1"/>
    </xf>
    <xf numFmtId="0" fontId="69" fillId="30" borderId="28" xfId="1567" applyFont="1" applyFill="1" applyBorder="1" applyAlignment="1">
      <alignment horizontal="right" vertical="center" wrapText="1"/>
    </xf>
    <xf numFmtId="3" fontId="69" fillId="30" borderId="26" xfId="908" applyNumberFormat="1" applyFont="1" applyFill="1" applyBorder="1" applyAlignment="1">
      <alignment horizontal="right" vertical="center" wrapText="1"/>
    </xf>
    <xf numFmtId="4" fontId="67" fillId="0" borderId="69" xfId="908" applyNumberFormat="1" applyFont="1" applyFill="1" applyBorder="1" applyAlignment="1">
      <alignment vertical="center" wrapText="1"/>
    </xf>
    <xf numFmtId="0" fontId="12" fillId="0" borderId="48" xfId="908" applyFont="1" applyBorder="1" applyAlignment="1">
      <alignment vertical="center"/>
    </xf>
    <xf numFmtId="4" fontId="67" fillId="0" borderId="64" xfId="908" applyNumberFormat="1" applyFont="1" applyFill="1" applyBorder="1" applyAlignment="1">
      <alignment vertical="center" wrapText="1"/>
    </xf>
    <xf numFmtId="4" fontId="67" fillId="0" borderId="29" xfId="908" applyNumberFormat="1" applyFont="1" applyFill="1" applyBorder="1" applyAlignment="1">
      <alignment vertical="center" wrapText="1"/>
    </xf>
    <xf numFmtId="2" fontId="73" fillId="0" borderId="29" xfId="908" applyNumberFormat="1" applyFont="1" applyFill="1" applyBorder="1" applyAlignment="1">
      <alignment horizontal="center" vertical="center" wrapText="1"/>
    </xf>
    <xf numFmtId="4" fontId="70" fillId="0" borderId="29" xfId="908" applyNumberFormat="1" applyFont="1" applyFill="1" applyBorder="1" applyAlignment="1">
      <alignment horizontal="center" vertical="center" wrapText="1"/>
    </xf>
    <xf numFmtId="4" fontId="67" fillId="0" borderId="29" xfId="908" applyNumberFormat="1" applyFont="1" applyFill="1" applyBorder="1" applyAlignment="1">
      <alignment horizontal="center" vertical="center" wrapText="1"/>
    </xf>
    <xf numFmtId="4" fontId="67" fillId="0" borderId="65" xfId="908" applyNumberFormat="1" applyFont="1" applyFill="1" applyBorder="1" applyAlignment="1">
      <alignment vertical="center" wrapText="1"/>
    </xf>
    <xf numFmtId="1" fontId="67" fillId="0" borderId="0" xfId="908" applyNumberFormat="1" applyFont="1" applyFill="1" applyBorder="1" applyAlignment="1">
      <alignment vertical="center" wrapText="1"/>
    </xf>
    <xf numFmtId="188" fontId="70" fillId="0" borderId="0" xfId="908" applyNumberFormat="1" applyFont="1" applyFill="1" applyBorder="1" applyAlignment="1">
      <alignment vertical="center" wrapText="1"/>
    </xf>
    <xf numFmtId="2" fontId="67" fillId="30" borderId="7" xfId="908" applyNumberFormat="1" applyFont="1" applyFill="1" applyBorder="1" applyAlignment="1">
      <alignment horizontal="center" vertical="center" wrapText="1"/>
    </xf>
    <xf numFmtId="4" fontId="67" fillId="30" borderId="7" xfId="908" applyNumberFormat="1" applyFont="1" applyFill="1" applyBorder="1" applyAlignment="1">
      <alignment horizontal="center" vertical="center" wrapText="1"/>
    </xf>
    <xf numFmtId="4" fontId="12" fillId="0" borderId="64" xfId="908" applyNumberFormat="1" applyFont="1" applyFill="1" applyBorder="1" applyAlignment="1">
      <alignment vertical="center" wrapText="1"/>
    </xf>
    <xf numFmtId="2" fontId="69" fillId="30" borderId="28" xfId="908" applyNumberFormat="1" applyFont="1" applyFill="1" applyBorder="1" applyAlignment="1">
      <alignment horizontal="right" vertical="center" wrapText="1"/>
    </xf>
    <xf numFmtId="2" fontId="69" fillId="30" borderId="26" xfId="908" applyNumberFormat="1" applyFont="1" applyFill="1" applyBorder="1" applyAlignment="1">
      <alignment horizontal="right" vertical="center" wrapText="1"/>
    </xf>
    <xf numFmtId="4" fontId="67" fillId="0" borderId="28" xfId="908" applyNumberFormat="1" applyFont="1" applyFill="1" applyBorder="1" applyAlignment="1">
      <alignment vertical="center" wrapText="1"/>
    </xf>
    <xf numFmtId="4" fontId="67" fillId="0" borderId="26" xfId="908" applyNumberFormat="1" applyFont="1" applyFill="1" applyBorder="1" applyAlignment="1">
      <alignment vertical="center" wrapText="1"/>
    </xf>
    <xf numFmtId="4" fontId="67" fillId="0" borderId="48" xfId="908" applyNumberFormat="1" applyFont="1" applyFill="1" applyBorder="1" applyAlignment="1">
      <alignment vertical="center" wrapText="1"/>
    </xf>
    <xf numFmtId="4" fontId="70" fillId="0" borderId="70" xfId="908" applyNumberFormat="1" applyFont="1" applyFill="1" applyBorder="1" applyAlignment="1">
      <alignment horizontal="center" vertical="center" wrapText="1"/>
    </xf>
    <xf numFmtId="4" fontId="70" fillId="0" borderId="42" xfId="908" applyNumberFormat="1" applyFont="1" applyFill="1" applyBorder="1" applyAlignment="1">
      <alignment horizontal="center" vertical="center" wrapText="1"/>
    </xf>
    <xf numFmtId="4" fontId="70" fillId="0" borderId="65" xfId="908" applyNumberFormat="1" applyFont="1" applyFill="1" applyBorder="1" applyAlignment="1">
      <alignment horizontal="center" vertical="center" wrapText="1"/>
    </xf>
    <xf numFmtId="3" fontId="68" fillId="30" borderId="68" xfId="908" applyNumberFormat="1" applyFont="1" applyFill="1" applyBorder="1" applyAlignment="1">
      <alignment horizontal="right" vertical="center" wrapText="1"/>
    </xf>
    <xf numFmtId="3" fontId="68" fillId="30" borderId="8" xfId="908" applyNumberFormat="1" applyFont="1" applyFill="1" applyBorder="1" applyAlignment="1">
      <alignment horizontal="right" vertical="center" wrapText="1"/>
    </xf>
    <xf numFmtId="4" fontId="70" fillId="0" borderId="68" xfId="908" applyNumberFormat="1" applyFont="1" applyFill="1" applyBorder="1" applyAlignment="1">
      <alignment vertical="center" wrapText="1"/>
    </xf>
    <xf numFmtId="4" fontId="70" fillId="0" borderId="8" xfId="908" applyNumberFormat="1" applyFont="1" applyFill="1" applyBorder="1" applyAlignment="1">
      <alignment vertical="center" wrapText="1"/>
    </xf>
    <xf numFmtId="0" fontId="70" fillId="0" borderId="8" xfId="908" applyFont="1" applyFill="1" applyBorder="1" applyAlignment="1">
      <alignment vertical="center" wrapText="1"/>
    </xf>
    <xf numFmtId="2" fontId="73" fillId="0" borderId="8" xfId="908" applyNumberFormat="1" applyFont="1" applyFill="1" applyBorder="1" applyAlignment="1">
      <alignment horizontal="center" vertical="center" wrapText="1"/>
    </xf>
    <xf numFmtId="2" fontId="73" fillId="0" borderId="66" xfId="908" applyNumberFormat="1" applyFont="1" applyFill="1" applyBorder="1" applyAlignment="1">
      <alignment horizontal="center" vertical="center" wrapText="1"/>
    </xf>
    <xf numFmtId="3" fontId="68" fillId="30" borderId="70" xfId="908" applyNumberFormat="1" applyFont="1" applyFill="1" applyBorder="1" applyAlignment="1">
      <alignment horizontal="right" vertical="center" wrapText="1"/>
    </xf>
    <xf numFmtId="3" fontId="68" fillId="30" borderId="42" xfId="908" applyNumberFormat="1" applyFont="1" applyFill="1" applyBorder="1" applyAlignment="1">
      <alignment horizontal="right" vertical="center" wrapText="1"/>
    </xf>
    <xf numFmtId="4" fontId="70" fillId="0" borderId="70" xfId="908" applyNumberFormat="1" applyFont="1" applyFill="1" applyBorder="1" applyAlignment="1">
      <alignment vertical="center" wrapText="1"/>
    </xf>
    <xf numFmtId="4" fontId="70" fillId="0" borderId="42" xfId="908" applyNumberFormat="1" applyFont="1" applyFill="1" applyBorder="1" applyAlignment="1">
      <alignment vertical="center" wrapText="1"/>
    </xf>
    <xf numFmtId="4" fontId="70" fillId="0" borderId="65" xfId="908" applyNumberFormat="1" applyFont="1" applyFill="1" applyBorder="1" applyAlignment="1">
      <alignment vertical="center" wrapText="1"/>
    </xf>
    <xf numFmtId="0" fontId="69" fillId="30" borderId="70" xfId="1567" applyFont="1" applyFill="1" applyBorder="1" applyAlignment="1">
      <alignment horizontal="right" vertical="center" wrapText="1"/>
    </xf>
    <xf numFmtId="3" fontId="69" fillId="30" borderId="42" xfId="908" applyNumberFormat="1" applyFont="1" applyFill="1" applyBorder="1" applyAlignment="1">
      <alignment horizontal="right" vertical="center" wrapText="1"/>
    </xf>
    <xf numFmtId="3" fontId="12" fillId="32" borderId="67" xfId="908" applyNumberFormat="1" applyFont="1" applyFill="1" applyBorder="1" applyAlignment="1">
      <alignment horizontal="right" vertical="center" wrapText="1"/>
    </xf>
    <xf numFmtId="3" fontId="12" fillId="32" borderId="28" xfId="908" applyNumberFormat="1" applyFont="1" applyFill="1" applyBorder="1" applyAlignment="1">
      <alignment horizontal="right" vertical="center" wrapText="1"/>
    </xf>
    <xf numFmtId="3" fontId="12" fillId="32" borderId="7" xfId="908" applyNumberFormat="1" applyFont="1" applyFill="1" applyBorder="1" applyAlignment="1">
      <alignment horizontal="right" vertical="center" wrapText="1"/>
    </xf>
    <xf numFmtId="3" fontId="12" fillId="32" borderId="26" xfId="908" applyNumberFormat="1" applyFont="1" applyFill="1" applyBorder="1" applyAlignment="1">
      <alignment horizontal="right" vertical="center" wrapText="1"/>
    </xf>
    <xf numFmtId="0" fontId="12" fillId="32" borderId="50" xfId="908" applyFont="1" applyFill="1" applyBorder="1" applyAlignment="1">
      <alignment vertical="center"/>
    </xf>
    <xf numFmtId="4" fontId="67" fillId="32" borderId="51" xfId="908" applyNumberFormat="1" applyFont="1" applyFill="1" applyBorder="1" applyAlignment="1">
      <alignment vertical="center" wrapText="1"/>
    </xf>
    <xf numFmtId="3" fontId="67" fillId="32" borderId="51" xfId="908" applyNumberFormat="1" applyFont="1" applyFill="1" applyBorder="1" applyAlignment="1">
      <alignment vertical="center" wrapText="1"/>
    </xf>
    <xf numFmtId="4" fontId="67" fillId="32" borderId="74" xfId="908" applyNumberFormat="1" applyFont="1" applyFill="1" applyBorder="1" applyAlignment="1">
      <alignment vertical="center" wrapText="1"/>
    </xf>
    <xf numFmtId="4" fontId="67" fillId="32" borderId="4" xfId="908" applyNumberFormat="1" applyFont="1" applyFill="1" applyBorder="1" applyAlignment="1">
      <alignment vertical="center" wrapText="1"/>
    </xf>
    <xf numFmtId="4" fontId="67" fillId="32" borderId="41" xfId="908" applyNumberFormat="1" applyFont="1" applyFill="1" applyBorder="1" applyAlignment="1">
      <alignment vertical="center" wrapText="1"/>
    </xf>
    <xf numFmtId="4" fontId="70" fillId="32" borderId="74" xfId="908" applyNumberFormat="1" applyFont="1" applyFill="1" applyBorder="1" applyAlignment="1">
      <alignment vertical="center" wrapText="1"/>
    </xf>
    <xf numFmtId="4" fontId="70" fillId="32" borderId="4" xfId="908" applyNumberFormat="1" applyFont="1" applyFill="1" applyBorder="1" applyAlignment="1">
      <alignment vertical="center" wrapText="1"/>
    </xf>
    <xf numFmtId="4" fontId="70" fillId="32" borderId="4" xfId="908" applyNumberFormat="1" applyFont="1" applyFill="1" applyBorder="1" applyAlignment="1">
      <alignment horizontal="center" vertical="center" wrapText="1"/>
    </xf>
    <xf numFmtId="4" fontId="70" fillId="32" borderId="5" xfId="908" applyNumberFormat="1" applyFont="1" applyFill="1" applyBorder="1" applyAlignment="1">
      <alignment vertical="center" wrapText="1"/>
    </xf>
    <xf numFmtId="4" fontId="70" fillId="32" borderId="74" xfId="908" applyNumberFormat="1" applyFont="1" applyFill="1" applyBorder="1" applyAlignment="1">
      <alignment horizontal="center" vertical="center" wrapText="1"/>
    </xf>
    <xf numFmtId="4" fontId="67" fillId="32" borderId="4" xfId="908" applyNumberFormat="1" applyFont="1" applyFill="1" applyBorder="1" applyAlignment="1">
      <alignment horizontal="center" vertical="center" wrapText="1"/>
    </xf>
    <xf numFmtId="0" fontId="12" fillId="32" borderId="30" xfId="908" applyFont="1" applyFill="1" applyBorder="1" applyAlignment="1">
      <alignment vertical="center"/>
    </xf>
    <xf numFmtId="3" fontId="67" fillId="32" borderId="54" xfId="2240" applyNumberFormat="1" applyFont="1" applyFill="1" applyBorder="1" applyAlignment="1">
      <alignment horizontal="center" vertical="center" wrapText="1"/>
    </xf>
    <xf numFmtId="9" fontId="67" fillId="32" borderId="42" xfId="2240" applyFont="1" applyFill="1" applyBorder="1" applyAlignment="1">
      <alignment horizontal="center" vertical="center" wrapText="1"/>
    </xf>
    <xf numFmtId="9" fontId="67" fillId="32" borderId="7" xfId="2240" applyFont="1" applyFill="1" applyBorder="1" applyAlignment="1">
      <alignment horizontal="center" vertical="center" wrapText="1"/>
    </xf>
    <xf numFmtId="9" fontId="67" fillId="32" borderId="26" xfId="2240" applyFont="1" applyFill="1" applyBorder="1" applyAlignment="1">
      <alignment horizontal="center" vertical="center" wrapText="1"/>
    </xf>
    <xf numFmtId="9" fontId="67" fillId="32" borderId="54" xfId="2240" applyFont="1" applyFill="1" applyBorder="1" applyAlignment="1">
      <alignment horizontal="center" vertical="center" wrapText="1"/>
    </xf>
    <xf numFmtId="9" fontId="70" fillId="32" borderId="42" xfId="2240" applyFont="1" applyFill="1" applyBorder="1" applyAlignment="1">
      <alignment horizontal="center" vertical="center" wrapText="1"/>
    </xf>
    <xf numFmtId="4" fontId="70" fillId="32" borderId="7" xfId="908" applyNumberFormat="1" applyFont="1" applyFill="1" applyBorder="1" applyAlignment="1">
      <alignment horizontal="center" vertical="center" wrapText="1"/>
    </xf>
    <xf numFmtId="2" fontId="73" fillId="32" borderId="8" xfId="908" applyNumberFormat="1" applyFont="1" applyFill="1" applyBorder="1" applyAlignment="1">
      <alignment horizontal="center" vertical="center" wrapText="1"/>
    </xf>
    <xf numFmtId="4" fontId="70" fillId="32" borderId="42" xfId="908" applyNumberFormat="1" applyFont="1" applyFill="1" applyBorder="1" applyAlignment="1">
      <alignment horizontal="center" vertical="center" wrapText="1"/>
    </xf>
    <xf numFmtId="4" fontId="67" fillId="32" borderId="7" xfId="908" applyNumberFormat="1" applyFont="1" applyFill="1" applyBorder="1" applyAlignment="1">
      <alignment horizontal="center" vertical="center" wrapText="1"/>
    </xf>
    <xf numFmtId="9" fontId="69" fillId="32" borderId="7" xfId="908" applyNumberFormat="1" applyFont="1" applyFill="1" applyBorder="1" applyAlignment="1">
      <alignment horizontal="center" vertical="center" wrapText="1"/>
    </xf>
    <xf numFmtId="3" fontId="67" fillId="32" borderId="64" xfId="908" applyNumberFormat="1" applyFont="1" applyFill="1" applyBorder="1" applyAlignment="1">
      <alignment vertical="center" wrapText="1"/>
    </xf>
    <xf numFmtId="1" fontId="67" fillId="32" borderId="2" xfId="908" applyNumberFormat="1" applyFont="1" applyFill="1" applyBorder="1" applyAlignment="1">
      <alignment horizontal="center" vertical="center" wrapText="1"/>
    </xf>
    <xf numFmtId="1" fontId="67" fillId="32" borderId="67" xfId="908" applyNumberFormat="1" applyFont="1" applyFill="1" applyBorder="1" applyAlignment="1">
      <alignment horizontal="center" vertical="center" wrapText="1"/>
    </xf>
    <xf numFmtId="1" fontId="67" fillId="32" borderId="7" xfId="908" applyNumberFormat="1" applyFont="1" applyFill="1" applyBorder="1" applyAlignment="1">
      <alignment horizontal="center" vertical="center" wrapText="1"/>
    </xf>
    <xf numFmtId="188" fontId="67" fillId="32" borderId="7" xfId="908" applyNumberFormat="1" applyFont="1" applyFill="1" applyBorder="1" applyAlignment="1">
      <alignment horizontal="center" vertical="center"/>
    </xf>
    <xf numFmtId="10" fontId="67" fillId="32" borderId="7" xfId="908" applyNumberFormat="1" applyFont="1" applyFill="1" applyBorder="1" applyAlignment="1">
      <alignment horizontal="center" vertical="center"/>
    </xf>
    <xf numFmtId="10" fontId="85" fillId="32" borderId="7" xfId="908" applyNumberFormat="1" applyFont="1" applyFill="1" applyBorder="1" applyAlignment="1">
      <alignment horizontal="center" vertical="center"/>
    </xf>
    <xf numFmtId="10" fontId="85" fillId="32" borderId="38" xfId="908" applyNumberFormat="1" applyFont="1" applyFill="1" applyBorder="1" applyAlignment="1">
      <alignment horizontal="center" vertical="center"/>
    </xf>
    <xf numFmtId="3" fontId="12" fillId="32" borderId="70" xfId="908" applyNumberFormat="1" applyFont="1" applyFill="1" applyBorder="1" applyAlignment="1">
      <alignment horizontal="right" vertical="center" wrapText="1"/>
    </xf>
    <xf numFmtId="3" fontId="12" fillId="32" borderId="42" xfId="908" applyNumberFormat="1" applyFont="1" applyFill="1" applyBorder="1" applyAlignment="1">
      <alignment horizontal="right" vertical="center" wrapText="1"/>
    </xf>
    <xf numFmtId="0" fontId="67" fillId="28" borderId="0" xfId="908" applyFont="1" applyFill="1" applyAlignment="1">
      <alignment vertical="center"/>
    </xf>
    <xf numFmtId="0" fontId="67" fillId="28" borderId="0" xfId="908" applyFont="1" applyFill="1" applyBorder="1" applyAlignment="1">
      <alignment vertical="center"/>
    </xf>
    <xf numFmtId="0" fontId="83" fillId="0" borderId="0" xfId="0" applyFont="1" applyAlignment="1">
      <alignment vertical="center" wrapText="1"/>
    </xf>
    <xf numFmtId="3" fontId="67" fillId="32" borderId="69" xfId="908" applyNumberFormat="1" applyFont="1" applyFill="1" applyBorder="1" applyAlignment="1">
      <alignment horizontal="right" vertical="center" wrapText="1"/>
    </xf>
    <xf numFmtId="3" fontId="67" fillId="32" borderId="54" xfId="908" applyNumberFormat="1" applyFont="1" applyFill="1" applyBorder="1" applyAlignment="1">
      <alignment horizontal="right" vertical="center" wrapText="1"/>
    </xf>
    <xf numFmtId="4" fontId="79" fillId="32" borderId="51" xfId="908" applyNumberFormat="1" applyFont="1" applyFill="1" applyBorder="1" applyAlignment="1">
      <alignment vertical="center" wrapText="1"/>
    </xf>
    <xf numFmtId="0" fontId="79" fillId="32" borderId="54" xfId="976" applyFont="1" applyFill="1" applyBorder="1" applyAlignment="1">
      <alignment horizontal="left" vertical="center"/>
    </xf>
    <xf numFmtId="0" fontId="69" fillId="30" borderId="30" xfId="0" applyFont="1" applyFill="1" applyBorder="1" applyAlignment="1">
      <alignment horizontal="left" vertical="center" wrapText="1" shrinkToFit="1"/>
    </xf>
    <xf numFmtId="187" fontId="69" fillId="32" borderId="65" xfId="2238" applyNumberFormat="1" applyFont="1" applyFill="1" applyBorder="1" applyAlignment="1" applyProtection="1">
      <alignment horizontal="center" vertical="center" wrapText="1"/>
      <protection locked="0"/>
    </xf>
    <xf numFmtId="187" fontId="69" fillId="32" borderId="29" xfId="2238" applyNumberFormat="1" applyFont="1" applyFill="1" applyBorder="1" applyAlignment="1" applyProtection="1">
      <alignment horizontal="center" vertical="center" wrapText="1"/>
      <protection locked="0"/>
    </xf>
    <xf numFmtId="187" fontId="69" fillId="32" borderId="66" xfId="2238" applyNumberFormat="1" applyFont="1" applyFill="1" applyBorder="1" applyAlignment="1" applyProtection="1">
      <alignment horizontal="center" vertical="center" wrapText="1"/>
      <protection locked="0"/>
    </xf>
    <xf numFmtId="0" fontId="12" fillId="32" borderId="19" xfId="908" applyFont="1" applyFill="1" applyBorder="1" applyAlignment="1">
      <alignment horizontal="center" vertical="center"/>
    </xf>
    <xf numFmtId="1" fontId="12" fillId="32" borderId="13" xfId="975" quotePrefix="1" applyNumberFormat="1" applyFont="1" applyFill="1" applyBorder="1" applyAlignment="1" applyProtection="1">
      <alignment horizontal="center" vertical="center"/>
      <protection locked="0"/>
    </xf>
    <xf numFmtId="1" fontId="12" fillId="32" borderId="46" xfId="975" quotePrefix="1" applyNumberFormat="1" applyFont="1" applyFill="1" applyBorder="1" applyAlignment="1" applyProtection="1">
      <alignment horizontal="center" vertical="center"/>
      <protection locked="0"/>
    </xf>
    <xf numFmtId="0" fontId="12" fillId="32" borderId="2" xfId="908" applyFont="1" applyFill="1" applyBorder="1" applyAlignment="1">
      <alignment horizontal="center" vertical="center"/>
    </xf>
    <xf numFmtId="1" fontId="12" fillId="32" borderId="2" xfId="975" quotePrefix="1" applyNumberFormat="1" applyFont="1" applyFill="1" applyBorder="1" applyAlignment="1" applyProtection="1">
      <alignment horizontal="center" vertical="center"/>
      <protection locked="0"/>
    </xf>
    <xf numFmtId="1" fontId="12" fillId="32" borderId="49" xfId="975" quotePrefix="1" applyNumberFormat="1" applyFont="1" applyFill="1" applyBorder="1" applyAlignment="1" applyProtection="1">
      <alignment horizontal="center" vertical="center"/>
      <protection locked="0"/>
    </xf>
    <xf numFmtId="0" fontId="12" fillId="32" borderId="59" xfId="908" applyFont="1" applyFill="1" applyBorder="1" applyAlignment="1">
      <alignment horizontal="center" vertical="center"/>
    </xf>
    <xf numFmtId="1" fontId="12" fillId="32" borderId="59" xfId="975" quotePrefix="1" applyNumberFormat="1" applyFont="1" applyFill="1" applyBorder="1" applyAlignment="1" applyProtection="1">
      <alignment horizontal="center" vertical="center"/>
      <protection locked="0"/>
    </xf>
    <xf numFmtId="0" fontId="12" fillId="32" borderId="77" xfId="908" applyFont="1" applyFill="1" applyBorder="1" applyAlignment="1">
      <alignment horizontal="center" vertical="center"/>
    </xf>
    <xf numFmtId="4" fontId="67" fillId="32" borderId="69" xfId="908" applyNumberFormat="1" applyFont="1" applyFill="1" applyBorder="1" applyAlignment="1">
      <alignment horizontal="right" vertical="center" wrapText="1"/>
    </xf>
    <xf numFmtId="3" fontId="12" fillId="32" borderId="54" xfId="908" applyNumberFormat="1" applyFont="1" applyFill="1" applyBorder="1" applyAlignment="1">
      <alignment horizontal="right" vertical="center" wrapText="1"/>
    </xf>
    <xf numFmtId="0" fontId="67" fillId="32" borderId="1" xfId="976" applyFont="1" applyFill="1" applyBorder="1" applyAlignment="1">
      <alignment horizontal="center" vertical="center"/>
    </xf>
    <xf numFmtId="0" fontId="67" fillId="32" borderId="2" xfId="976" applyFont="1" applyFill="1" applyBorder="1" applyAlignment="1">
      <alignment horizontal="center" vertical="center"/>
    </xf>
    <xf numFmtId="0" fontId="12" fillId="32" borderId="73" xfId="908" applyFont="1" applyFill="1" applyBorder="1" applyAlignment="1">
      <alignment horizontal="center" vertical="center"/>
    </xf>
    <xf numFmtId="0" fontId="12" fillId="32" borderId="67" xfId="976" applyFont="1" applyFill="1" applyBorder="1" applyAlignment="1">
      <alignment horizontal="left" vertical="center"/>
    </xf>
    <xf numFmtId="0" fontId="12" fillId="32" borderId="67" xfId="908" applyFont="1" applyFill="1" applyBorder="1" applyAlignment="1">
      <alignment horizontal="center" vertical="center"/>
    </xf>
    <xf numFmtId="0" fontId="12" fillId="32" borderId="6" xfId="908" applyFont="1" applyFill="1" applyBorder="1" applyAlignment="1">
      <alignment horizontal="center" vertical="center"/>
    </xf>
    <xf numFmtId="0" fontId="12" fillId="32" borderId="7" xfId="976" applyFont="1" applyFill="1" applyBorder="1" applyAlignment="1">
      <alignment horizontal="left" vertical="center"/>
    </xf>
    <xf numFmtId="0" fontId="12" fillId="32" borderId="7" xfId="908" applyFont="1" applyFill="1" applyBorder="1" applyAlignment="1">
      <alignment horizontal="center" vertical="center"/>
    </xf>
    <xf numFmtId="0" fontId="12" fillId="32" borderId="7" xfId="976" applyFont="1" applyFill="1" applyBorder="1" applyAlignment="1">
      <alignment horizontal="left" vertical="center" wrapText="1"/>
    </xf>
    <xf numFmtId="0" fontId="12" fillId="32" borderId="37" xfId="908" applyFont="1" applyFill="1" applyBorder="1" applyAlignment="1">
      <alignment horizontal="center" vertical="center"/>
    </xf>
    <xf numFmtId="0" fontId="12" fillId="32" borderId="38" xfId="976" applyFont="1" applyFill="1" applyBorder="1" applyAlignment="1">
      <alignment horizontal="left" vertical="center"/>
    </xf>
    <xf numFmtId="0" fontId="12" fillId="32" borderId="38" xfId="908" applyFont="1" applyFill="1" applyBorder="1" applyAlignment="1">
      <alignment horizontal="center" vertical="center"/>
    </xf>
    <xf numFmtId="0" fontId="79" fillId="32" borderId="40" xfId="908" applyFont="1" applyFill="1" applyBorder="1" applyAlignment="1">
      <alignment vertical="center"/>
    </xf>
    <xf numFmtId="4" fontId="79" fillId="32" borderId="40" xfId="908" applyNumberFormat="1" applyFont="1" applyFill="1" applyBorder="1" applyAlignment="1">
      <alignment vertical="center" wrapText="1"/>
    </xf>
    <xf numFmtId="3" fontId="79" fillId="32" borderId="19" xfId="908" applyNumberFormat="1" applyFont="1" applyFill="1" applyBorder="1" applyAlignment="1">
      <alignment horizontal="right" vertical="center" wrapText="1"/>
    </xf>
    <xf numFmtId="3" fontId="79" fillId="32" borderId="46" xfId="908" applyNumberFormat="1" applyFont="1" applyFill="1" applyBorder="1" applyAlignment="1">
      <alignment horizontal="right" vertical="center" wrapText="1"/>
    </xf>
    <xf numFmtId="3" fontId="79" fillId="32" borderId="2" xfId="908" applyNumberFormat="1" applyFont="1" applyFill="1" applyBorder="1" applyAlignment="1">
      <alignment horizontal="right" vertical="center" wrapText="1"/>
    </xf>
    <xf numFmtId="3" fontId="79" fillId="32" borderId="49" xfId="908" applyNumberFormat="1" applyFont="1" applyFill="1" applyBorder="1" applyAlignment="1">
      <alignment horizontal="right" vertical="center" wrapText="1"/>
    </xf>
    <xf numFmtId="4" fontId="79" fillId="32" borderId="2" xfId="908" applyNumberFormat="1" applyFont="1" applyFill="1" applyBorder="1" applyAlignment="1">
      <alignment horizontal="right" vertical="center" wrapText="1"/>
    </xf>
    <xf numFmtId="4" fontId="79" fillId="32" borderId="49" xfId="908" applyNumberFormat="1" applyFont="1" applyFill="1" applyBorder="1" applyAlignment="1">
      <alignment horizontal="right" vertical="center" wrapText="1"/>
    </xf>
    <xf numFmtId="3" fontId="79" fillId="32" borderId="19" xfId="908" applyNumberFormat="1" applyFont="1" applyFill="1" applyBorder="1" applyAlignment="1">
      <alignment horizontal="center" vertical="center" wrapText="1"/>
    </xf>
    <xf numFmtId="3" fontId="79" fillId="32" borderId="69" xfId="908" applyNumberFormat="1" applyFont="1" applyFill="1" applyBorder="1" applyAlignment="1">
      <alignment horizontal="center" vertical="center" wrapText="1"/>
    </xf>
    <xf numFmtId="3" fontId="79" fillId="32" borderId="54" xfId="908" applyNumberFormat="1" applyFont="1" applyFill="1" applyBorder="1" applyAlignment="1">
      <alignment horizontal="center" vertical="center" wrapText="1"/>
    </xf>
    <xf numFmtId="3" fontId="80" fillId="32" borderId="54" xfId="908" applyNumberFormat="1" applyFont="1" applyFill="1" applyBorder="1" applyAlignment="1">
      <alignment horizontal="center" vertical="center" wrapText="1"/>
    </xf>
    <xf numFmtId="3" fontId="79" fillId="32" borderId="54" xfId="908" applyNumberFormat="1" applyFont="1" applyFill="1" applyBorder="1" applyAlignment="1">
      <alignment horizontal="center" vertical="center"/>
    </xf>
    <xf numFmtId="3" fontId="80" fillId="30" borderId="54" xfId="908" applyNumberFormat="1" applyFont="1" applyFill="1" applyBorder="1" applyAlignment="1">
      <alignment horizontal="center" vertical="center" wrapText="1"/>
    </xf>
    <xf numFmtId="3" fontId="80" fillId="32" borderId="64" xfId="908" applyNumberFormat="1" applyFont="1" applyFill="1" applyBorder="1" applyAlignment="1">
      <alignment horizontal="center" vertical="center" wrapText="1"/>
    </xf>
    <xf numFmtId="3" fontId="79" fillId="32" borderId="51" xfId="908" applyNumberFormat="1" applyFont="1" applyFill="1" applyBorder="1" applyAlignment="1">
      <alignment horizontal="center" vertical="center" wrapText="1"/>
    </xf>
    <xf numFmtId="0" fontId="67" fillId="30" borderId="0" xfId="908" applyFont="1" applyFill="1" applyBorder="1" applyAlignment="1">
      <alignment horizontal="left" vertical="center"/>
    </xf>
    <xf numFmtId="4" fontId="70" fillId="0" borderId="0" xfId="908" applyNumberFormat="1" applyFont="1" applyFill="1" applyBorder="1" applyAlignment="1">
      <alignment vertical="center" wrapText="1"/>
    </xf>
    <xf numFmtId="3" fontId="70" fillId="0" borderId="0" xfId="908" applyNumberFormat="1" applyFont="1" applyFill="1" applyBorder="1" applyAlignment="1">
      <alignment horizontal="center" vertical="center" wrapText="1"/>
    </xf>
    <xf numFmtId="0" fontId="12" fillId="32" borderId="55" xfId="908" applyFont="1" applyFill="1" applyBorder="1" applyAlignment="1">
      <alignment vertical="center"/>
    </xf>
    <xf numFmtId="4" fontId="79" fillId="32" borderId="52" xfId="908" applyNumberFormat="1" applyFont="1" applyFill="1" applyBorder="1" applyAlignment="1">
      <alignment vertical="center" wrapText="1"/>
    </xf>
    <xf numFmtId="3" fontId="67" fillId="32" borderId="52" xfId="908" applyNumberFormat="1" applyFont="1" applyFill="1" applyBorder="1" applyAlignment="1">
      <alignment vertical="center" wrapText="1"/>
    </xf>
    <xf numFmtId="4" fontId="67" fillId="32" borderId="45" xfId="908" applyNumberFormat="1" applyFont="1" applyFill="1" applyBorder="1" applyAlignment="1">
      <alignment vertical="center" wrapText="1"/>
    </xf>
    <xf numFmtId="4" fontId="67" fillId="32" borderId="38" xfId="908" applyNumberFormat="1" applyFont="1" applyFill="1" applyBorder="1" applyAlignment="1">
      <alignment vertical="center" wrapText="1"/>
    </xf>
    <xf numFmtId="4" fontId="67" fillId="32" borderId="47" xfId="908" applyNumberFormat="1" applyFont="1" applyFill="1" applyBorder="1" applyAlignment="1">
      <alignment vertical="center" wrapText="1"/>
    </xf>
    <xf numFmtId="4" fontId="67" fillId="32" borderId="52" xfId="908" applyNumberFormat="1" applyFont="1" applyFill="1" applyBorder="1" applyAlignment="1">
      <alignment vertical="center" wrapText="1"/>
    </xf>
    <xf numFmtId="4" fontId="70" fillId="32" borderId="45" xfId="908" applyNumberFormat="1" applyFont="1" applyFill="1" applyBorder="1" applyAlignment="1">
      <alignment vertical="center" wrapText="1"/>
    </xf>
    <xf numFmtId="4" fontId="70" fillId="32" borderId="38" xfId="908" applyNumberFormat="1" applyFont="1" applyFill="1" applyBorder="1" applyAlignment="1">
      <alignment vertical="center" wrapText="1"/>
    </xf>
    <xf numFmtId="4" fontId="70" fillId="32" borderId="38" xfId="908" applyNumberFormat="1" applyFont="1" applyFill="1" applyBorder="1" applyAlignment="1">
      <alignment horizontal="center" vertical="center" wrapText="1"/>
    </xf>
    <xf numFmtId="4" fontId="70" fillId="32" borderId="39" xfId="908" applyNumberFormat="1" applyFont="1" applyFill="1" applyBorder="1" applyAlignment="1">
      <alignment vertical="center" wrapText="1"/>
    </xf>
    <xf numFmtId="4" fontId="70" fillId="32" borderId="45" xfId="908" applyNumberFormat="1" applyFont="1" applyFill="1" applyBorder="1" applyAlignment="1">
      <alignment horizontal="center" vertical="center" wrapText="1"/>
    </xf>
    <xf numFmtId="4" fontId="67" fillId="32" borderId="38" xfId="908" applyNumberFormat="1" applyFont="1" applyFill="1" applyBorder="1" applyAlignment="1">
      <alignment horizontal="center" vertical="center" wrapText="1"/>
    </xf>
    <xf numFmtId="3" fontId="79" fillId="32" borderId="52" xfId="908" applyNumberFormat="1" applyFont="1" applyFill="1" applyBorder="1" applyAlignment="1">
      <alignment horizontal="center" vertical="center" wrapText="1"/>
    </xf>
    <xf numFmtId="3" fontId="79" fillId="33" borderId="19" xfId="908" applyNumberFormat="1" applyFont="1" applyFill="1" applyBorder="1" applyAlignment="1">
      <alignment horizontal="right" vertical="center" wrapText="1"/>
    </xf>
    <xf numFmtId="3" fontId="79" fillId="33" borderId="46" xfId="908" applyNumberFormat="1" applyFont="1" applyFill="1" applyBorder="1" applyAlignment="1">
      <alignment horizontal="right" vertical="center" wrapText="1"/>
    </xf>
    <xf numFmtId="3" fontId="79" fillId="33" borderId="2" xfId="908" applyNumberFormat="1" applyFont="1" applyFill="1" applyBorder="1" applyAlignment="1">
      <alignment horizontal="right" vertical="center" wrapText="1"/>
    </xf>
    <xf numFmtId="3" fontId="79" fillId="33" borderId="59" xfId="908" applyNumberFormat="1" applyFont="1" applyFill="1" applyBorder="1" applyAlignment="1">
      <alignment horizontal="right" vertical="center" wrapText="1"/>
    </xf>
    <xf numFmtId="49" fontId="83" fillId="0" borderId="0" xfId="0" applyNumberFormat="1" applyFont="1" applyAlignment="1">
      <alignment horizontal="right" vertical="center"/>
    </xf>
    <xf numFmtId="49" fontId="11" fillId="0" borderId="7" xfId="0" applyNumberFormat="1" applyFont="1" applyBorder="1" applyAlignment="1">
      <alignment horizontal="center" vertical="top" wrapText="1"/>
    </xf>
    <xf numFmtId="0" fontId="83" fillId="0" borderId="0" xfId="0" applyFont="1" applyAlignment="1">
      <alignment horizontal="left" vertical="center"/>
    </xf>
    <xf numFmtId="49" fontId="83" fillId="0" borderId="0" xfId="0" applyNumberFormat="1" applyFont="1" applyAlignment="1">
      <alignment horizontal="left" vertical="center"/>
    </xf>
    <xf numFmtId="0" fontId="81" fillId="0" borderId="2" xfId="0" applyFont="1" applyFill="1" applyBorder="1" applyAlignment="1">
      <alignment horizontal="left" vertical="center"/>
    </xf>
    <xf numFmtId="49" fontId="81" fillId="0" borderId="0" xfId="0" applyNumberFormat="1" applyFont="1" applyBorder="1" applyAlignment="1">
      <alignment horizontal="left" vertical="center"/>
    </xf>
    <xf numFmtId="0" fontId="81" fillId="0" borderId="0" xfId="0" applyFont="1" applyBorder="1" applyAlignment="1">
      <alignment vertical="center"/>
    </xf>
    <xf numFmtId="0" fontId="81" fillId="0" borderId="0" xfId="0" applyNumberFormat="1" applyFont="1" applyBorder="1" applyAlignment="1">
      <alignment horizontal="right" vertical="center" wrapText="1"/>
    </xf>
    <xf numFmtId="0" fontId="81" fillId="0" borderId="0" xfId="0" applyNumberFormat="1" applyFont="1" applyBorder="1" applyAlignment="1">
      <alignment horizontal="right" vertical="center"/>
    </xf>
    <xf numFmtId="0" fontId="81" fillId="0" borderId="29" xfId="0" applyNumberFormat="1" applyFont="1" applyFill="1" applyBorder="1" applyAlignment="1">
      <alignment horizontal="center" vertical="center" wrapText="1"/>
    </xf>
    <xf numFmtId="49" fontId="87" fillId="0" borderId="3" xfId="0" applyNumberFormat="1" applyFont="1" applyBorder="1" applyAlignment="1">
      <alignment horizontal="center" vertical="center" wrapText="1"/>
    </xf>
    <xf numFmtId="0" fontId="87" fillId="0" borderId="4" xfId="0" applyFont="1" applyBorder="1" applyAlignment="1">
      <alignment horizontal="right" vertical="center" wrapText="1"/>
    </xf>
    <xf numFmtId="3" fontId="87" fillId="30" borderId="5" xfId="0" applyNumberFormat="1" applyFont="1" applyFill="1" applyBorder="1" applyAlignment="1">
      <alignment vertical="center"/>
    </xf>
    <xf numFmtId="49" fontId="87" fillId="0" borderId="6" xfId="0" applyNumberFormat="1" applyFont="1" applyBorder="1" applyAlignment="1">
      <alignment horizontal="center" vertical="center" wrapText="1"/>
    </xf>
    <xf numFmtId="0" fontId="87" fillId="0" borderId="7" xfId="0" applyFont="1" applyBorder="1" applyAlignment="1">
      <alignment horizontal="right" vertical="center" wrapText="1"/>
    </xf>
    <xf numFmtId="3" fontId="87" fillId="30" borderId="68" xfId="0" applyNumberFormat="1" applyFont="1" applyFill="1" applyBorder="1" applyAlignment="1">
      <alignment vertical="center"/>
    </xf>
    <xf numFmtId="4" fontId="88" fillId="0" borderId="0" xfId="798" applyNumberFormat="1" applyFont="1" applyFill="1" applyBorder="1" applyAlignment="1" applyProtection="1">
      <alignment horizontal="center" vertical="center"/>
    </xf>
    <xf numFmtId="4" fontId="89" fillId="0" borderId="0" xfId="798" applyNumberFormat="1" applyFont="1" applyFill="1" applyBorder="1" applyAlignment="1" applyProtection="1">
      <alignment horizontal="center" vertical="center"/>
    </xf>
    <xf numFmtId="4" fontId="88" fillId="0" borderId="0" xfId="798" applyNumberFormat="1" applyFont="1" applyFill="1" applyBorder="1" applyAlignment="1" applyProtection="1">
      <alignment horizontal="right" vertical="center"/>
    </xf>
    <xf numFmtId="0" fontId="88" fillId="0" borderId="0" xfId="798" applyNumberFormat="1" applyFont="1" applyFill="1" applyBorder="1" applyAlignment="1" applyProtection="1">
      <alignment vertical="top"/>
    </xf>
    <xf numFmtId="0" fontId="91" fillId="0" borderId="0" xfId="798" applyNumberFormat="1" applyFont="1" applyFill="1" applyBorder="1" applyAlignment="1" applyProtection="1">
      <alignment vertical="top"/>
    </xf>
    <xf numFmtId="4" fontId="92" fillId="0" borderId="0" xfId="798" applyNumberFormat="1" applyFont="1" applyFill="1" applyBorder="1" applyAlignment="1" applyProtection="1">
      <alignment horizontal="center" vertical="center" wrapText="1"/>
    </xf>
    <xf numFmtId="4" fontId="93" fillId="0" borderId="0" xfId="798" applyNumberFormat="1" applyFont="1" applyFill="1" applyBorder="1" applyAlignment="1" applyProtection="1">
      <alignment horizontal="center" vertical="center" wrapText="1"/>
    </xf>
    <xf numFmtId="4" fontId="94" fillId="0" borderId="0" xfId="798" applyNumberFormat="1" applyFont="1" applyFill="1" applyBorder="1" applyAlignment="1" applyProtection="1">
      <alignment horizontal="center" vertical="center" wrapText="1"/>
    </xf>
    <xf numFmtId="4" fontId="88" fillId="0" borderId="0" xfId="798" applyNumberFormat="1" applyFont="1" applyFill="1" applyBorder="1" applyAlignment="1" applyProtection="1">
      <alignment horizontal="left" wrapText="1"/>
    </xf>
    <xf numFmtId="4" fontId="95" fillId="0" borderId="0" xfId="798" applyNumberFormat="1" applyFont="1" applyFill="1" applyBorder="1" applyAlignment="1" applyProtection="1">
      <alignment horizontal="right" wrapText="1"/>
    </xf>
    <xf numFmtId="0" fontId="96" fillId="0" borderId="0" xfId="798" applyNumberFormat="1" applyFont="1" applyFill="1" applyBorder="1" applyAlignment="1" applyProtection="1">
      <alignment vertical="top"/>
    </xf>
    <xf numFmtId="4" fontId="96" fillId="0" borderId="19" xfId="798" applyNumberFormat="1" applyFont="1" applyFill="1" applyBorder="1" applyAlignment="1" applyProtection="1">
      <alignment horizontal="center" vertical="center" wrapText="1"/>
    </xf>
    <xf numFmtId="3" fontId="100" fillId="0" borderId="1" xfId="798" applyNumberFormat="1" applyFont="1" applyFill="1" applyBorder="1" applyAlignment="1" applyProtection="1">
      <alignment horizontal="center" vertical="center" wrapText="1"/>
    </xf>
    <xf numFmtId="3" fontId="100" fillId="0" borderId="2" xfId="798" applyNumberFormat="1" applyFont="1" applyFill="1" applyBorder="1" applyAlignment="1" applyProtection="1">
      <alignment horizontal="center" vertical="center" wrapText="1"/>
    </xf>
    <xf numFmtId="3" fontId="100" fillId="0" borderId="19" xfId="798" applyNumberFormat="1" applyFont="1" applyFill="1" applyBorder="1" applyAlignment="1" applyProtection="1">
      <alignment horizontal="center" vertical="center" wrapText="1"/>
    </xf>
    <xf numFmtId="3" fontId="100" fillId="0" borderId="46" xfId="798" applyNumberFormat="1" applyFont="1" applyFill="1" applyBorder="1" applyAlignment="1" applyProtection="1">
      <alignment horizontal="center" vertical="center" wrapText="1"/>
    </xf>
    <xf numFmtId="3" fontId="100" fillId="0" borderId="49" xfId="798" applyNumberFormat="1" applyFont="1" applyFill="1" applyBorder="1" applyAlignment="1" applyProtection="1">
      <alignment horizontal="center" vertical="center" wrapText="1"/>
    </xf>
    <xf numFmtId="3" fontId="100" fillId="0" borderId="59" xfId="798" applyNumberFormat="1" applyFont="1" applyFill="1" applyBorder="1" applyAlignment="1" applyProtection="1">
      <alignment horizontal="center" vertical="center" wrapText="1"/>
    </xf>
    <xf numFmtId="0" fontId="100" fillId="0" borderId="0" xfId="798" applyNumberFormat="1" applyFont="1" applyFill="1" applyBorder="1" applyAlignment="1" applyProtection="1">
      <alignment vertical="top"/>
    </xf>
    <xf numFmtId="3" fontId="99" fillId="0" borderId="13" xfId="798" applyNumberFormat="1" applyFont="1" applyFill="1" applyBorder="1" applyAlignment="1" applyProtection="1">
      <alignment vertical="center" wrapText="1"/>
    </xf>
    <xf numFmtId="3" fontId="99" fillId="0" borderId="13" xfId="798" applyNumberFormat="1" applyFont="1" applyFill="1" applyBorder="1" applyAlignment="1" applyProtection="1">
      <alignment horizontal="center" vertical="center"/>
    </xf>
    <xf numFmtId="3" fontId="99" fillId="0" borderId="77" xfId="798" applyNumberFormat="1" applyFont="1" applyFill="1" applyBorder="1" applyAlignment="1" applyProtection="1">
      <alignment vertical="center" wrapText="1"/>
    </xf>
    <xf numFmtId="0" fontId="93" fillId="0" borderId="0" xfId="798" applyNumberFormat="1" applyFont="1" applyFill="1" applyBorder="1" applyAlignment="1" applyProtection="1">
      <alignment vertical="top"/>
    </xf>
    <xf numFmtId="0" fontId="98" fillId="0" borderId="67" xfId="798" applyNumberFormat="1" applyFont="1" applyFill="1" applyBorder="1" applyAlignment="1" applyProtection="1">
      <alignment horizontal="left" vertical="center" wrapText="1"/>
    </xf>
    <xf numFmtId="0" fontId="93" fillId="0" borderId="67" xfId="798" applyNumberFormat="1" applyFont="1" applyFill="1" applyBorder="1" applyAlignment="1" applyProtection="1">
      <alignment horizontal="center" vertical="center" wrapText="1"/>
    </xf>
    <xf numFmtId="0" fontId="101" fillId="0" borderId="67" xfId="798" applyNumberFormat="1" applyFont="1" applyFill="1" applyBorder="1" applyAlignment="1" applyProtection="1">
      <alignment horizontal="center" vertical="center"/>
    </xf>
    <xf numFmtId="3" fontId="98" fillId="0" borderId="67" xfId="798" applyNumberFormat="1" applyFont="1" applyFill="1" applyBorder="1" applyAlignment="1" applyProtection="1">
      <alignment horizontal="center" vertical="center"/>
    </xf>
    <xf numFmtId="4" fontId="98" fillId="0" borderId="67" xfId="798" applyNumberFormat="1" applyFont="1" applyFill="1" applyBorder="1" applyAlignment="1" applyProtection="1">
      <alignment horizontal="center" vertical="center"/>
    </xf>
    <xf numFmtId="4" fontId="98" fillId="0" borderId="28" xfId="798" applyNumberFormat="1" applyFont="1" applyFill="1" applyBorder="1" applyAlignment="1" applyProtection="1">
      <alignment horizontal="center" vertical="center"/>
    </xf>
    <xf numFmtId="3" fontId="98" fillId="0" borderId="68" xfId="798" applyNumberFormat="1" applyFont="1" applyFill="1" applyBorder="1" applyAlignment="1" applyProtection="1">
      <alignment horizontal="center" vertical="center" wrapText="1"/>
    </xf>
    <xf numFmtId="0" fontId="98" fillId="0" borderId="0" xfId="798" applyNumberFormat="1" applyFont="1" applyFill="1" applyBorder="1" applyAlignment="1" applyProtection="1">
      <alignment vertical="top"/>
    </xf>
    <xf numFmtId="1" fontId="98" fillId="0" borderId="0" xfId="798" applyNumberFormat="1" applyFont="1" applyFill="1" applyBorder="1" applyAlignment="1" applyProtection="1">
      <alignment vertical="top"/>
    </xf>
    <xf numFmtId="0" fontId="98" fillId="0" borderId="7" xfId="798" applyNumberFormat="1" applyFont="1" applyFill="1" applyBorder="1" applyAlignment="1" applyProtection="1">
      <alignment horizontal="left" vertical="center" wrapText="1"/>
    </xf>
    <xf numFmtId="0" fontId="93" fillId="0" borderId="7" xfId="798" applyNumberFormat="1" applyFont="1" applyFill="1" applyBorder="1" applyAlignment="1" applyProtection="1">
      <alignment horizontal="center" vertical="center" wrapText="1"/>
    </xf>
    <xf numFmtId="0" fontId="101" fillId="0" borderId="7" xfId="798" applyNumberFormat="1" applyFont="1" applyFill="1" applyBorder="1" applyAlignment="1" applyProtection="1">
      <alignment horizontal="center" vertical="center"/>
    </xf>
    <xf numFmtId="3" fontId="98" fillId="0" borderId="7" xfId="798" applyNumberFormat="1" applyFont="1" applyFill="1" applyBorder="1" applyAlignment="1" applyProtection="1">
      <alignment horizontal="center" vertical="center"/>
    </xf>
    <xf numFmtId="0" fontId="98" fillId="0" borderId="38" xfId="798" applyNumberFormat="1" applyFont="1" applyFill="1" applyBorder="1" applyAlignment="1" applyProtection="1">
      <alignment horizontal="left" vertical="center" wrapText="1"/>
    </xf>
    <xf numFmtId="0" fontId="93" fillId="0" borderId="38" xfId="798" applyNumberFormat="1" applyFont="1" applyFill="1" applyBorder="1" applyAlignment="1" applyProtection="1">
      <alignment horizontal="center" vertical="center" wrapText="1"/>
    </xf>
    <xf numFmtId="0" fontId="101" fillId="0" borderId="38" xfId="798" applyNumberFormat="1" applyFont="1" applyFill="1" applyBorder="1" applyAlignment="1" applyProtection="1">
      <alignment horizontal="center" vertical="center"/>
    </xf>
    <xf numFmtId="3" fontId="98" fillId="0" borderId="38" xfId="798" applyNumberFormat="1" applyFont="1" applyFill="1" applyBorder="1" applyAlignment="1" applyProtection="1">
      <alignment horizontal="center" vertical="center"/>
    </xf>
    <xf numFmtId="2" fontId="98" fillId="0" borderId="0" xfId="798" applyNumberFormat="1" applyFont="1" applyFill="1" applyBorder="1" applyAlignment="1" applyProtection="1">
      <alignment vertical="top"/>
    </xf>
    <xf numFmtId="4" fontId="98" fillId="34" borderId="1" xfId="798" applyNumberFormat="1" applyFont="1" applyFill="1" applyBorder="1" applyAlignment="1" applyProtection="1">
      <alignment horizontal="center" vertical="center" wrapText="1"/>
    </xf>
    <xf numFmtId="0" fontId="98" fillId="34" borderId="2" xfId="798" applyNumberFormat="1" applyFont="1" applyFill="1" applyBorder="1" applyAlignment="1" applyProtection="1">
      <alignment horizontal="left" vertical="center" wrapText="1"/>
    </xf>
    <xf numFmtId="0" fontId="93" fillId="34" borderId="2" xfId="798" applyNumberFormat="1" applyFont="1" applyFill="1" applyBorder="1" applyAlignment="1" applyProtection="1">
      <alignment horizontal="center" vertical="center" wrapText="1"/>
    </xf>
    <xf numFmtId="189" fontId="98" fillId="34" borderId="2" xfId="798" applyNumberFormat="1" applyFont="1" applyFill="1" applyBorder="1" applyAlignment="1" applyProtection="1">
      <alignment horizontal="center" vertical="center" wrapText="1"/>
    </xf>
    <xf numFmtId="3" fontId="98" fillId="34" borderId="2" xfId="798" applyNumberFormat="1" applyFont="1" applyFill="1" applyBorder="1" applyAlignment="1" applyProtection="1">
      <alignment horizontal="center" vertical="center" wrapText="1"/>
    </xf>
    <xf numFmtId="189" fontId="98" fillId="34" borderId="49" xfId="798" applyNumberFormat="1" applyFont="1" applyFill="1" applyBorder="1" applyAlignment="1" applyProtection="1">
      <alignment horizontal="center" vertical="center" wrapText="1"/>
    </xf>
    <xf numFmtId="4" fontId="98" fillId="34" borderId="2" xfId="798" applyNumberFormat="1" applyFont="1" applyFill="1" applyBorder="1" applyAlignment="1" applyProtection="1">
      <alignment horizontal="center" vertical="center" wrapText="1"/>
    </xf>
    <xf numFmtId="4" fontId="98" fillId="34" borderId="49" xfId="798" applyNumberFormat="1" applyFont="1" applyFill="1" applyBorder="1" applyAlignment="1" applyProtection="1">
      <alignment horizontal="center" vertical="center" wrapText="1"/>
    </xf>
    <xf numFmtId="189" fontId="98" fillId="34" borderId="19" xfId="798" applyNumberFormat="1" applyFont="1" applyFill="1" applyBorder="1" applyAlignment="1" applyProtection="1">
      <alignment horizontal="center" vertical="center" wrapText="1"/>
    </xf>
    <xf numFmtId="4" fontId="98" fillId="0" borderId="13" xfId="798" applyNumberFormat="1" applyFont="1" applyFill="1" applyBorder="1" applyAlignment="1" applyProtection="1">
      <alignment vertical="center" wrapText="1"/>
    </xf>
    <xf numFmtId="4" fontId="96" fillId="0" borderId="13" xfId="798" applyNumberFormat="1" applyFont="1" applyFill="1" applyBorder="1" applyAlignment="1" applyProtection="1">
      <alignment horizontal="center" vertical="center"/>
    </xf>
    <xf numFmtId="4" fontId="98" fillId="0" borderId="77" xfId="798" applyNumberFormat="1" applyFont="1" applyFill="1" applyBorder="1" applyAlignment="1" applyProtection="1">
      <alignment vertical="center" wrapText="1"/>
    </xf>
    <xf numFmtId="3" fontId="101" fillId="0" borderId="7" xfId="798" applyNumberFormat="1" applyFont="1" applyFill="1" applyBorder="1" applyAlignment="1" applyProtection="1">
      <alignment horizontal="center" vertical="center"/>
    </xf>
    <xf numFmtId="4" fontId="98" fillId="0" borderId="7" xfId="798" applyNumberFormat="1" applyFont="1" applyFill="1" applyBorder="1" applyAlignment="1" applyProtection="1">
      <alignment horizontal="center" vertical="center"/>
    </xf>
    <xf numFmtId="167" fontId="98" fillId="0" borderId="7" xfId="798" applyNumberFormat="1" applyFont="1" applyFill="1" applyBorder="1" applyAlignment="1" applyProtection="1">
      <alignment horizontal="center" vertical="center"/>
    </xf>
    <xf numFmtId="0" fontId="98" fillId="0" borderId="29" xfId="798" applyNumberFormat="1" applyFont="1" applyFill="1" applyBorder="1" applyAlignment="1" applyProtection="1">
      <alignment horizontal="left" vertical="center" wrapText="1"/>
    </xf>
    <xf numFmtId="0" fontId="93" fillId="0" borderId="29" xfId="798" applyNumberFormat="1" applyFont="1" applyFill="1" applyBorder="1" applyAlignment="1" applyProtection="1">
      <alignment horizontal="center" vertical="center" wrapText="1"/>
    </xf>
    <xf numFmtId="3" fontId="101" fillId="0" borderId="29" xfId="798" applyNumberFormat="1" applyFont="1" applyFill="1" applyBorder="1" applyAlignment="1" applyProtection="1">
      <alignment horizontal="center" vertical="center"/>
    </xf>
    <xf numFmtId="167" fontId="98" fillId="0" borderId="29" xfId="798" applyNumberFormat="1" applyFont="1" applyFill="1" applyBorder="1" applyAlignment="1" applyProtection="1">
      <alignment horizontal="center" vertical="center"/>
    </xf>
    <xf numFmtId="3" fontId="98" fillId="34" borderId="1" xfId="798" applyNumberFormat="1" applyFont="1" applyFill="1" applyBorder="1" applyAlignment="1" applyProtection="1">
      <alignment horizontal="center" vertical="center" wrapText="1"/>
    </xf>
    <xf numFmtId="3" fontId="98" fillId="0" borderId="13" xfId="798" applyNumberFormat="1" applyFont="1" applyFill="1" applyBorder="1" applyAlignment="1" applyProtection="1">
      <alignment vertical="center" wrapText="1"/>
    </xf>
    <xf numFmtId="3" fontId="96" fillId="0" borderId="13" xfId="798" applyNumberFormat="1" applyFont="1" applyFill="1" applyBorder="1" applyAlignment="1" applyProtection="1">
      <alignment horizontal="center" vertical="center"/>
    </xf>
    <xf numFmtId="3" fontId="98" fillId="0" borderId="77" xfId="798" applyNumberFormat="1" applyFont="1" applyFill="1" applyBorder="1" applyAlignment="1" applyProtection="1">
      <alignment vertical="center" wrapText="1"/>
    </xf>
    <xf numFmtId="3" fontId="101" fillId="28" borderId="7" xfId="798" applyNumberFormat="1" applyFont="1" applyFill="1" applyBorder="1" applyAlignment="1" applyProtection="1">
      <alignment horizontal="center" vertical="center"/>
    </xf>
    <xf numFmtId="3" fontId="101" fillId="28" borderId="38" xfId="798" applyNumberFormat="1" applyFont="1" applyFill="1" applyBorder="1" applyAlignment="1" applyProtection="1">
      <alignment horizontal="center" vertical="center"/>
    </xf>
    <xf numFmtId="2" fontId="98" fillId="34" borderId="2" xfId="798" applyNumberFormat="1" applyFont="1" applyFill="1" applyBorder="1" applyAlignment="1" applyProtection="1">
      <alignment horizontal="center" vertical="center" wrapText="1"/>
    </xf>
    <xf numFmtId="192" fontId="98" fillId="34" borderId="49" xfId="798" applyNumberFormat="1" applyFont="1" applyFill="1" applyBorder="1" applyAlignment="1" applyProtection="1">
      <alignment horizontal="center" vertical="center" wrapText="1"/>
    </xf>
    <xf numFmtId="3" fontId="101" fillId="0" borderId="67" xfId="798" applyNumberFormat="1" applyFont="1" applyFill="1" applyBorder="1" applyAlignment="1" applyProtection="1">
      <alignment horizontal="center" vertical="center"/>
    </xf>
    <xf numFmtId="3" fontId="88" fillId="0" borderId="1" xfId="798" applyNumberFormat="1" applyFont="1" applyFill="1" applyBorder="1" applyAlignment="1" applyProtection="1">
      <alignment horizontal="center" vertical="center" wrapText="1"/>
    </xf>
    <xf numFmtId="3" fontId="102" fillId="0" borderId="2" xfId="798" applyNumberFormat="1" applyFont="1" applyFill="1" applyBorder="1" applyAlignment="1" applyProtection="1">
      <alignment horizontal="left" vertical="center" wrapText="1"/>
    </xf>
    <xf numFmtId="3" fontId="89" fillId="0" borderId="2" xfId="798" applyNumberFormat="1" applyFont="1" applyFill="1" applyBorder="1" applyAlignment="1" applyProtection="1">
      <alignment horizontal="center" vertical="center" wrapText="1"/>
    </xf>
    <xf numFmtId="3" fontId="88" fillId="0" borderId="2" xfId="798" applyNumberFormat="1" applyFont="1" applyFill="1" applyBorder="1" applyAlignment="1" applyProtection="1">
      <alignment horizontal="center" vertical="center" wrapText="1"/>
    </xf>
    <xf numFmtId="3" fontId="88" fillId="0" borderId="49" xfId="798" applyNumberFormat="1" applyFont="1" applyFill="1" applyBorder="1" applyAlignment="1" applyProtection="1">
      <alignment horizontal="center" vertical="center" wrapText="1"/>
    </xf>
    <xf numFmtId="3" fontId="102" fillId="35" borderId="59" xfId="798" applyNumberFormat="1" applyFont="1" applyFill="1" applyBorder="1" applyAlignment="1" applyProtection="1">
      <alignment horizontal="center" vertical="center" wrapText="1"/>
    </xf>
    <xf numFmtId="193" fontId="88" fillId="0" borderId="0" xfId="798" applyNumberFormat="1" applyFont="1" applyFill="1" applyBorder="1" applyAlignment="1" applyProtection="1">
      <alignment horizontal="center" vertical="center"/>
    </xf>
    <xf numFmtId="3" fontId="88" fillId="0" borderId="0" xfId="798" applyNumberFormat="1" applyFont="1" applyFill="1" applyBorder="1" applyAlignment="1" applyProtection="1">
      <alignment horizontal="center" vertical="center"/>
    </xf>
    <xf numFmtId="4" fontId="88" fillId="0" borderId="0" xfId="798" applyNumberFormat="1" applyFont="1" applyFill="1" applyBorder="1" applyAlignment="1" applyProtection="1">
      <alignment horizontal="center" vertical="center" wrapText="1"/>
    </xf>
    <xf numFmtId="193" fontId="88" fillId="0" borderId="0" xfId="798" applyNumberFormat="1" applyFont="1" applyFill="1" applyBorder="1" applyAlignment="1" applyProtection="1">
      <alignment horizontal="left" vertical="center"/>
    </xf>
    <xf numFmtId="0" fontId="88" fillId="0" borderId="0" xfId="2260" applyFont="1" applyBorder="1" applyAlignment="1">
      <alignment horizontal="center"/>
    </xf>
    <xf numFmtId="0" fontId="88" fillId="0" borderId="0" xfId="2260" applyFont="1"/>
    <xf numFmtId="4" fontId="88" fillId="0" borderId="0" xfId="2261" applyFont="1">
      <alignment vertical="center"/>
    </xf>
    <xf numFmtId="0" fontId="88" fillId="0" borderId="10" xfId="2260" applyFont="1" applyBorder="1" applyAlignment="1">
      <alignment horizontal="center"/>
    </xf>
    <xf numFmtId="4" fontId="88" fillId="0" borderId="0" xfId="798" applyNumberFormat="1" applyFont="1" applyFill="1" applyBorder="1" applyAlignment="1" applyProtection="1">
      <alignment horizontal="left" vertical="center"/>
    </xf>
    <xf numFmtId="4" fontId="72" fillId="0" borderId="0" xfId="2261" applyFont="1" applyAlignment="1"/>
    <xf numFmtId="4" fontId="72" fillId="0" borderId="0" xfId="2261" applyFont="1">
      <alignment vertical="center"/>
    </xf>
    <xf numFmtId="0" fontId="12" fillId="0" borderId="0" xfId="797" applyFont="1" applyAlignment="1">
      <alignment horizontal="left"/>
    </xf>
    <xf numFmtId="0" fontId="12" fillId="0" borderId="0" xfId="797" applyFont="1"/>
    <xf numFmtId="4" fontId="12" fillId="0" borderId="0" xfId="2261" applyFont="1">
      <alignment vertical="center"/>
    </xf>
    <xf numFmtId="0" fontId="105" fillId="0" borderId="0" xfId="797" applyFont="1" applyFill="1" applyAlignment="1"/>
    <xf numFmtId="0" fontId="67" fillId="0" borderId="0" xfId="2261" applyNumberFormat="1" applyFont="1" applyAlignment="1"/>
    <xf numFmtId="4" fontId="12" fillId="25" borderId="6" xfId="2261" applyFont="1" applyFill="1" applyBorder="1" applyAlignment="1">
      <alignment vertical="center" wrapText="1"/>
    </xf>
    <xf numFmtId="4" fontId="12" fillId="25" borderId="7" xfId="2261" applyFont="1" applyFill="1" applyBorder="1" applyAlignment="1">
      <alignment horizontal="left" vertical="center" wrapText="1"/>
    </xf>
    <xf numFmtId="3" fontId="12" fillId="0" borderId="7" xfId="2261" applyNumberFormat="1" applyFont="1" applyBorder="1" applyAlignment="1">
      <alignment horizontal="center" vertical="center" wrapText="1"/>
    </xf>
    <xf numFmtId="4" fontId="12" fillId="0" borderId="7" xfId="2261" applyNumberFormat="1" applyFont="1" applyBorder="1" applyAlignment="1">
      <alignment horizontal="center" vertical="center" wrapText="1"/>
    </xf>
    <xf numFmtId="4" fontId="12" fillId="0" borderId="8" xfId="2261" applyNumberFormat="1" applyFont="1" applyBorder="1" applyAlignment="1">
      <alignment horizontal="center" vertical="center" wrapText="1"/>
    </xf>
    <xf numFmtId="4" fontId="12" fillId="0" borderId="6" xfId="2261" applyFont="1" applyFill="1" applyBorder="1" applyAlignment="1">
      <alignment horizontal="left" vertical="center" wrapText="1"/>
    </xf>
    <xf numFmtId="4" fontId="72" fillId="25" borderId="7" xfId="2261" applyFont="1" applyFill="1" applyBorder="1" applyAlignment="1">
      <alignment horizontal="left" vertical="center" wrapText="1"/>
    </xf>
    <xf numFmtId="4" fontId="12" fillId="0" borderId="7" xfId="2261" applyFont="1" applyBorder="1" applyAlignment="1">
      <alignment horizontal="center" vertical="center" wrapText="1"/>
    </xf>
    <xf numFmtId="4" fontId="12" fillId="0" borderId="37" xfId="2261" applyFont="1" applyFill="1" applyBorder="1" applyAlignment="1">
      <alignment horizontal="left" vertical="center" wrapText="1"/>
    </xf>
    <xf numFmtId="4" fontId="72" fillId="25" borderId="38" xfId="2261" applyFont="1" applyFill="1" applyBorder="1" applyAlignment="1">
      <alignment horizontal="left" vertical="center" wrapText="1"/>
    </xf>
    <xf numFmtId="3" fontId="12" fillId="0" borderId="38" xfId="2261" applyNumberFormat="1" applyFont="1" applyBorder="1" applyAlignment="1">
      <alignment horizontal="center" vertical="center" wrapText="1"/>
    </xf>
    <xf numFmtId="4" fontId="12" fillId="0" borderId="38" xfId="2261" applyNumberFormat="1" applyFont="1" applyBorder="1" applyAlignment="1">
      <alignment horizontal="center" vertical="center" wrapText="1"/>
    </xf>
    <xf numFmtId="4" fontId="12" fillId="0" borderId="38" xfId="2261" applyFont="1" applyBorder="1" applyAlignment="1">
      <alignment horizontal="center" vertical="center" wrapText="1"/>
    </xf>
    <xf numFmtId="4" fontId="12" fillId="0" borderId="39" xfId="2261" applyNumberFormat="1" applyFont="1" applyBorder="1" applyAlignment="1">
      <alignment horizontal="center" vertical="center" wrapText="1"/>
    </xf>
    <xf numFmtId="4" fontId="67" fillId="0" borderId="19" xfId="2261" applyNumberFormat="1" applyFont="1" applyBorder="1" applyAlignment="1">
      <alignment horizontal="right" vertical="top" wrapText="1"/>
    </xf>
    <xf numFmtId="0" fontId="12" fillId="0" borderId="10" xfId="2260" applyFont="1" applyBorder="1"/>
    <xf numFmtId="0" fontId="12" fillId="0" borderId="0" xfId="2260" applyFont="1"/>
    <xf numFmtId="0" fontId="107" fillId="28" borderId="0" xfId="798" applyNumberFormat="1" applyFont="1" applyFill="1" applyAlignment="1">
      <alignment vertical="center" wrapText="1"/>
    </xf>
    <xf numFmtId="4" fontId="73" fillId="28" borderId="0" xfId="2261" applyFont="1" applyFill="1">
      <alignment vertical="center"/>
    </xf>
    <xf numFmtId="0" fontId="81" fillId="0" borderId="29" xfId="0" applyNumberFormat="1" applyFont="1" applyFill="1" applyBorder="1" applyAlignment="1">
      <alignment horizontal="center" vertical="center" wrapText="1"/>
    </xf>
    <xf numFmtId="0" fontId="39" fillId="0" borderId="7" xfId="0" applyFont="1" applyBorder="1" applyAlignment="1">
      <alignment horizontal="right" vertical="center" wrapText="1"/>
    </xf>
    <xf numFmtId="0" fontId="81" fillId="0" borderId="65" xfId="0" applyNumberFormat="1" applyFont="1" applyFill="1" applyBorder="1" applyAlignment="1">
      <alignment horizontal="center" vertical="center" wrapText="1"/>
    </xf>
    <xf numFmtId="0" fontId="81" fillId="0" borderId="46" xfId="0" applyFont="1" applyFill="1" applyBorder="1" applyAlignment="1">
      <alignment horizontal="center" vertical="center"/>
    </xf>
    <xf numFmtId="49" fontId="39" fillId="0" borderId="6" xfId="0" applyNumberFormat="1" applyFont="1" applyBorder="1" applyAlignment="1">
      <alignment horizontal="center" vertical="center" wrapText="1"/>
    </xf>
    <xf numFmtId="4" fontId="96" fillId="0" borderId="33" xfId="798" applyNumberFormat="1" applyFont="1" applyFill="1" applyBorder="1" applyAlignment="1" applyProtection="1">
      <alignment horizontal="center" vertical="center" wrapText="1"/>
    </xf>
    <xf numFmtId="3" fontId="99" fillId="0" borderId="40" xfId="798" applyNumberFormat="1" applyFont="1" applyFill="1" applyBorder="1" applyAlignment="1" applyProtection="1">
      <alignment vertical="center" wrapText="1"/>
    </xf>
    <xf numFmtId="2" fontId="98" fillId="0" borderId="7" xfId="798" applyNumberFormat="1" applyFont="1" applyFill="1" applyBorder="1" applyAlignment="1" applyProtection="1">
      <alignment horizontal="center" vertical="center"/>
    </xf>
    <xf numFmtId="3" fontId="101" fillId="0" borderId="38" xfId="798" applyNumberFormat="1" applyFont="1" applyFill="1" applyBorder="1" applyAlignment="1" applyProtection="1">
      <alignment horizontal="center" vertical="center"/>
    </xf>
    <xf numFmtId="2" fontId="98" fillId="0" borderId="38" xfId="798" applyNumberFormat="1" applyFont="1" applyFill="1" applyBorder="1" applyAlignment="1" applyProtection="1">
      <alignment horizontal="center" vertical="center"/>
    </xf>
    <xf numFmtId="4" fontId="98" fillId="0" borderId="40" xfId="798" applyNumberFormat="1" applyFont="1" applyFill="1" applyBorder="1" applyAlignment="1" applyProtection="1">
      <alignment vertical="center" wrapText="1"/>
    </xf>
    <xf numFmtId="189" fontId="101" fillId="0" borderId="67" xfId="798" applyNumberFormat="1" applyFont="1" applyFill="1" applyBorder="1" applyAlignment="1" applyProtection="1">
      <alignment horizontal="center" vertical="center"/>
    </xf>
    <xf numFmtId="2" fontId="98" fillId="0" borderId="67" xfId="798" applyNumberFormat="1" applyFont="1" applyFill="1" applyBorder="1" applyAlignment="1" applyProtection="1">
      <alignment horizontal="center" vertical="center"/>
    </xf>
    <xf numFmtId="2" fontId="98" fillId="0" borderId="28" xfId="798" applyNumberFormat="1" applyFont="1" applyFill="1" applyBorder="1" applyAlignment="1" applyProtection="1">
      <alignment horizontal="center" vertical="center"/>
    </xf>
    <xf numFmtId="2" fontId="98" fillId="0" borderId="26" xfId="798" applyNumberFormat="1" applyFont="1" applyFill="1" applyBorder="1" applyAlignment="1" applyProtection="1">
      <alignment horizontal="center" vertical="center"/>
    </xf>
    <xf numFmtId="4" fontId="98" fillId="0" borderId="29" xfId="798" applyNumberFormat="1" applyFont="1" applyFill="1" applyBorder="1" applyAlignment="1" applyProtection="1">
      <alignment horizontal="center" vertical="center"/>
    </xf>
    <xf numFmtId="2" fontId="98" fillId="0" borderId="48" xfId="798" applyNumberFormat="1" applyFont="1" applyFill="1" applyBorder="1" applyAlignment="1" applyProtection="1">
      <alignment horizontal="center" vertical="center"/>
    </xf>
    <xf numFmtId="3" fontId="98" fillId="0" borderId="40" xfId="798" applyNumberFormat="1" applyFont="1" applyFill="1" applyBorder="1" applyAlignment="1" applyProtection="1">
      <alignment vertical="center" wrapText="1"/>
    </xf>
    <xf numFmtId="192" fontId="98" fillId="0" borderId="28" xfId="798" applyNumberFormat="1" applyFont="1" applyFill="1" applyBorder="1" applyAlignment="1" applyProtection="1">
      <alignment horizontal="center" vertical="center"/>
    </xf>
    <xf numFmtId="3" fontId="98" fillId="28" borderId="7" xfId="798" applyNumberFormat="1" applyFont="1" applyFill="1" applyBorder="1" applyAlignment="1" applyProtection="1">
      <alignment horizontal="center" vertical="center"/>
    </xf>
    <xf numFmtId="0" fontId="93" fillId="28" borderId="7" xfId="798" applyNumberFormat="1" applyFont="1" applyFill="1" applyBorder="1" applyAlignment="1" applyProtection="1">
      <alignment horizontal="center" vertical="center" wrapText="1"/>
    </xf>
    <xf numFmtId="189" fontId="101" fillId="28" borderId="7" xfId="798" applyNumberFormat="1" applyFont="1" applyFill="1" applyBorder="1" applyAlignment="1" applyProtection="1">
      <alignment horizontal="center" vertical="center"/>
    </xf>
    <xf numFmtId="3" fontId="98" fillId="28" borderId="38" xfId="798" applyNumberFormat="1" applyFont="1" applyFill="1" applyBorder="1" applyAlignment="1" applyProtection="1">
      <alignment horizontal="center" vertical="center"/>
    </xf>
    <xf numFmtId="0" fontId="93" fillId="28" borderId="38" xfId="798" applyNumberFormat="1" applyFont="1" applyFill="1" applyBorder="1" applyAlignment="1" applyProtection="1">
      <alignment horizontal="center" vertical="center" wrapText="1"/>
    </xf>
    <xf numFmtId="192" fontId="98" fillId="0" borderId="47" xfId="798" applyNumberFormat="1" applyFont="1" applyFill="1" applyBorder="1" applyAlignment="1" applyProtection="1">
      <alignment horizontal="center" vertical="center"/>
    </xf>
    <xf numFmtId="192" fontId="98" fillId="0" borderId="26" xfId="798" applyNumberFormat="1" applyFont="1" applyFill="1" applyBorder="1" applyAlignment="1" applyProtection="1">
      <alignment horizontal="center" vertical="center"/>
    </xf>
    <xf numFmtId="189" fontId="101" fillId="0" borderId="29" xfId="798" applyNumberFormat="1" applyFont="1" applyFill="1" applyBorder="1" applyAlignment="1" applyProtection="1">
      <alignment horizontal="center" vertical="center"/>
    </xf>
    <xf numFmtId="2" fontId="98" fillId="0" borderId="29" xfId="798" applyNumberFormat="1" applyFont="1" applyFill="1" applyBorder="1" applyAlignment="1" applyProtection="1">
      <alignment horizontal="center" vertical="center"/>
    </xf>
    <xf numFmtId="0" fontId="88" fillId="0" borderId="0" xfId="2266" applyFont="1"/>
    <xf numFmtId="0" fontId="69" fillId="30" borderId="30" xfId="0" applyFont="1" applyFill="1" applyBorder="1" applyAlignment="1">
      <alignment horizontal="center" vertical="center" wrapText="1" shrinkToFit="1"/>
    </xf>
    <xf numFmtId="49" fontId="87" fillId="0" borderId="0" xfId="2268" applyNumberFormat="1" applyFont="1" applyFill="1" applyBorder="1" applyAlignment="1">
      <alignment horizontal="center" vertical="center" wrapText="1"/>
    </xf>
    <xf numFmtId="49" fontId="11" fillId="0" borderId="7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right" vertical="top" wrapText="1"/>
    </xf>
    <xf numFmtId="14" fontId="69" fillId="30" borderId="30" xfId="0" applyNumberFormat="1" applyFont="1" applyFill="1" applyBorder="1" applyAlignment="1">
      <alignment horizontal="center" vertical="center" wrapText="1" shrinkToFit="1"/>
    </xf>
    <xf numFmtId="189" fontId="81" fillId="30" borderId="68" xfId="0" applyNumberFormat="1" applyFont="1" applyFill="1" applyBorder="1" applyAlignment="1">
      <alignment vertical="center"/>
    </xf>
    <xf numFmtId="4" fontId="81" fillId="30" borderId="68" xfId="0" applyNumberFormat="1" applyFont="1" applyFill="1" applyBorder="1" applyAlignment="1">
      <alignment vertical="center"/>
    </xf>
    <xf numFmtId="0" fontId="81" fillId="0" borderId="73" xfId="0" applyFont="1" applyBorder="1" applyAlignment="1">
      <alignment horizontal="left" vertical="center" wrapText="1"/>
    </xf>
    <xf numFmtId="2" fontId="11" fillId="0" borderId="7" xfId="0" applyNumberFormat="1" applyFont="1" applyBorder="1" applyAlignment="1">
      <alignment horizontal="right" vertical="top" wrapText="1"/>
    </xf>
    <xf numFmtId="1" fontId="81" fillId="30" borderId="68" xfId="0" applyNumberFormat="1" applyFont="1" applyFill="1" applyBorder="1" applyAlignment="1">
      <alignment vertical="center"/>
    </xf>
    <xf numFmtId="0" fontId="12" fillId="0" borderId="0" xfId="2260" applyFont="1" applyBorder="1" applyAlignment="1">
      <alignment horizontal="center"/>
    </xf>
    <xf numFmtId="0" fontId="37" fillId="0" borderId="0" xfId="2260" applyFont="1"/>
    <xf numFmtId="0" fontId="67" fillId="30" borderId="0" xfId="908" applyFont="1" applyFill="1" applyAlignment="1">
      <alignment vertical="center"/>
    </xf>
    <xf numFmtId="49" fontId="67" fillId="30" borderId="0" xfId="908" applyNumberFormat="1" applyFont="1" applyFill="1" applyBorder="1" applyAlignment="1">
      <alignment vertical="center"/>
    </xf>
    <xf numFmtId="0" fontId="12" fillId="32" borderId="40" xfId="2260" applyFont="1" applyFill="1" applyBorder="1" applyAlignment="1">
      <alignment horizontal="center"/>
    </xf>
    <xf numFmtId="1" fontId="12" fillId="32" borderId="19" xfId="975" quotePrefix="1" applyNumberFormat="1" applyFont="1" applyFill="1" applyBorder="1" applyAlignment="1" applyProtection="1">
      <alignment horizontal="center"/>
      <protection locked="0"/>
    </xf>
    <xf numFmtId="1" fontId="12" fillId="32" borderId="9" xfId="975" quotePrefix="1" applyNumberFormat="1" applyFont="1" applyFill="1" applyBorder="1" applyAlignment="1" applyProtection="1">
      <alignment horizontal="center"/>
      <protection locked="0"/>
    </xf>
    <xf numFmtId="1" fontId="12" fillId="32" borderId="79" xfId="975" quotePrefix="1" applyNumberFormat="1" applyFont="1" applyFill="1" applyBorder="1" applyAlignment="1" applyProtection="1">
      <alignment horizontal="center"/>
      <protection locked="0"/>
    </xf>
    <xf numFmtId="1" fontId="12" fillId="32" borderId="80" xfId="975" quotePrefix="1" applyNumberFormat="1" applyFont="1" applyFill="1" applyBorder="1" applyAlignment="1" applyProtection="1">
      <alignment horizontal="center"/>
      <protection locked="0"/>
    </xf>
    <xf numFmtId="1" fontId="12" fillId="32" borderId="1" xfId="975" quotePrefix="1" applyNumberFormat="1" applyFont="1" applyFill="1" applyBorder="1" applyAlignment="1" applyProtection="1">
      <alignment horizontal="center"/>
      <protection locked="0"/>
    </xf>
    <xf numFmtId="1" fontId="12" fillId="32" borderId="2" xfId="975" quotePrefix="1" applyNumberFormat="1" applyFont="1" applyFill="1" applyBorder="1" applyAlignment="1" applyProtection="1">
      <alignment horizontal="center"/>
      <protection locked="0"/>
    </xf>
    <xf numFmtId="1" fontId="12" fillId="32" borderId="59" xfId="975" quotePrefix="1" applyNumberFormat="1" applyFont="1" applyFill="1" applyBorder="1" applyAlignment="1" applyProtection="1">
      <alignment horizontal="center"/>
      <protection locked="0"/>
    </xf>
    <xf numFmtId="49" fontId="69" fillId="30" borderId="51" xfId="2239" applyNumberFormat="1" applyFont="1" applyFill="1" applyBorder="1" applyAlignment="1">
      <alignment horizontal="left" vertical="center" wrapText="1"/>
    </xf>
    <xf numFmtId="49" fontId="69" fillId="30" borderId="50" xfId="2239" applyNumberFormat="1" applyFont="1" applyFill="1" applyBorder="1" applyAlignment="1">
      <alignment horizontal="left" vertical="center" wrapText="1"/>
    </xf>
    <xf numFmtId="3" fontId="67" fillId="32" borderId="51" xfId="2260" applyNumberFormat="1" applyFont="1" applyFill="1" applyBorder="1" applyAlignment="1">
      <alignment horizontal="center" vertical="center" wrapText="1"/>
    </xf>
    <xf numFmtId="3" fontId="69" fillId="30" borderId="74" xfId="2260" applyNumberFormat="1" applyFont="1" applyFill="1" applyBorder="1" applyAlignment="1">
      <alignment horizontal="center" vertical="center" wrapText="1"/>
    </xf>
    <xf numFmtId="3" fontId="69" fillId="30" borderId="4" xfId="2260" applyNumberFormat="1" applyFont="1" applyFill="1" applyBorder="1" applyAlignment="1">
      <alignment horizontal="center" vertical="center" wrapText="1"/>
    </xf>
    <xf numFmtId="4" fontId="69" fillId="30" borderId="5" xfId="2260" applyNumberFormat="1" applyFont="1" applyFill="1" applyBorder="1" applyAlignment="1">
      <alignment horizontal="center" vertical="center" wrapText="1"/>
    </xf>
    <xf numFmtId="3" fontId="12" fillId="32" borderId="74" xfId="2260" applyNumberFormat="1" applyFont="1" applyFill="1" applyBorder="1" applyAlignment="1">
      <alignment vertical="center"/>
    </xf>
    <xf numFmtId="3" fontId="12" fillId="32" borderId="4" xfId="2260" applyNumberFormat="1" applyFont="1" applyFill="1" applyBorder="1" applyAlignment="1">
      <alignment vertical="center"/>
    </xf>
    <xf numFmtId="3" fontId="67" fillId="32" borderId="5" xfId="2260" applyNumberFormat="1" applyFont="1" applyFill="1" applyBorder="1" applyAlignment="1">
      <alignment horizontal="right" vertical="center"/>
    </xf>
    <xf numFmtId="49" fontId="69" fillId="30" borderId="54" xfId="2239" applyNumberFormat="1" applyFont="1" applyFill="1" applyBorder="1" applyAlignment="1">
      <alignment horizontal="left" vertical="center" wrapText="1"/>
    </xf>
    <xf numFmtId="49" fontId="69" fillId="30" borderId="30" xfId="2239" applyNumberFormat="1" applyFont="1" applyFill="1" applyBorder="1" applyAlignment="1">
      <alignment horizontal="left" vertical="center" wrapText="1"/>
    </xf>
    <xf numFmtId="3" fontId="67" fillId="32" borderId="54" xfId="2260" applyNumberFormat="1" applyFont="1" applyFill="1" applyBorder="1" applyAlignment="1">
      <alignment horizontal="center" vertical="center" wrapText="1"/>
    </xf>
    <xf numFmtId="3" fontId="69" fillId="30" borderId="42" xfId="2260" applyNumberFormat="1" applyFont="1" applyFill="1" applyBorder="1" applyAlignment="1">
      <alignment horizontal="center" vertical="center" wrapText="1"/>
    </xf>
    <xf numFmtId="3" fontId="69" fillId="30" borderId="7" xfId="2260" applyNumberFormat="1" applyFont="1" applyFill="1" applyBorder="1" applyAlignment="1">
      <alignment horizontal="center" vertical="center" wrapText="1"/>
    </xf>
    <xf numFmtId="4" fontId="69" fillId="30" borderId="8" xfId="2260" applyNumberFormat="1" applyFont="1" applyFill="1" applyBorder="1" applyAlignment="1">
      <alignment horizontal="center" vertical="center" wrapText="1"/>
    </xf>
    <xf numFmtId="3" fontId="12" fillId="32" borderId="42" xfId="2260" applyNumberFormat="1" applyFont="1" applyFill="1" applyBorder="1" applyAlignment="1">
      <alignment vertical="center"/>
    </xf>
    <xf numFmtId="3" fontId="12" fillId="32" borderId="7" xfId="2260" applyNumberFormat="1" applyFont="1" applyFill="1" applyBorder="1" applyAlignment="1">
      <alignment vertical="center"/>
    </xf>
    <xf numFmtId="3" fontId="67" fillId="32" borderId="8" xfId="2260" applyNumberFormat="1" applyFont="1" applyFill="1" applyBorder="1" applyAlignment="1">
      <alignment horizontal="right" vertical="center"/>
    </xf>
    <xf numFmtId="0" fontId="12" fillId="32" borderId="36" xfId="2260" applyFont="1" applyFill="1" applyBorder="1" applyAlignment="1">
      <alignment horizontal="center"/>
    </xf>
    <xf numFmtId="4" fontId="67" fillId="32" borderId="35" xfId="2260" applyNumberFormat="1" applyFont="1" applyFill="1" applyBorder="1" applyAlignment="1">
      <alignment vertical="top" wrapText="1"/>
    </xf>
    <xf numFmtId="3" fontId="67" fillId="32" borderId="35" xfId="2260" applyNumberFormat="1" applyFont="1" applyFill="1" applyBorder="1" applyAlignment="1">
      <alignment horizontal="center" vertical="center" wrapText="1"/>
    </xf>
    <xf numFmtId="3" fontId="67" fillId="32" borderId="78" xfId="2260" applyNumberFormat="1" applyFont="1" applyFill="1" applyBorder="1" applyAlignment="1">
      <alignment horizontal="center" vertical="center" wrapText="1"/>
    </xf>
    <xf numFmtId="4" fontId="67" fillId="32" borderId="78" xfId="2260" applyNumberFormat="1" applyFont="1" applyFill="1" applyBorder="1" applyAlignment="1">
      <alignment horizontal="center" vertical="center" wrapText="1"/>
    </xf>
    <xf numFmtId="3" fontId="67" fillId="32" borderId="9" xfId="2260" applyNumberFormat="1" applyFont="1" applyFill="1" applyBorder="1" applyAlignment="1">
      <alignment vertical="center"/>
    </xf>
    <xf numFmtId="3" fontId="67" fillId="32" borderId="79" xfId="2260" applyNumberFormat="1" applyFont="1" applyFill="1" applyBorder="1" applyAlignment="1">
      <alignment vertical="center"/>
    </xf>
    <xf numFmtId="3" fontId="67" fillId="32" borderId="76" xfId="2260" applyNumberFormat="1" applyFont="1" applyFill="1" applyBorder="1" applyAlignment="1">
      <alignment vertical="center"/>
    </xf>
    <xf numFmtId="3" fontId="67" fillId="32" borderId="35" xfId="2260" applyNumberFormat="1" applyFont="1" applyFill="1" applyBorder="1" applyAlignment="1">
      <alignment horizontal="right" vertical="center"/>
    </xf>
    <xf numFmtId="0" fontId="12" fillId="28" borderId="73" xfId="2260" applyFont="1" applyFill="1" applyBorder="1" applyAlignment="1">
      <alignment horizontal="center"/>
    </xf>
    <xf numFmtId="1" fontId="67" fillId="28" borderId="81" xfId="908" applyNumberFormat="1" applyFont="1" applyFill="1" applyBorder="1" applyAlignment="1">
      <alignment vertical="center" wrapText="1"/>
    </xf>
    <xf numFmtId="3" fontId="67" fillId="32" borderId="69" xfId="908" applyNumberFormat="1" applyFont="1" applyFill="1" applyBorder="1" applyAlignment="1">
      <alignment horizontal="center" vertical="center" wrapText="1"/>
    </xf>
    <xf numFmtId="4" fontId="67" fillId="0" borderId="70" xfId="2260" applyNumberFormat="1" applyFont="1" applyFill="1" applyBorder="1" applyAlignment="1">
      <alignment vertical="top" wrapText="1"/>
    </xf>
    <xf numFmtId="4" fontId="67" fillId="0" borderId="67" xfId="2260" applyNumberFormat="1" applyFont="1" applyFill="1" applyBorder="1" applyAlignment="1">
      <alignment vertical="top" wrapText="1"/>
    </xf>
    <xf numFmtId="4" fontId="67" fillId="0" borderId="28" xfId="2260" applyNumberFormat="1" applyFont="1" applyFill="1" applyBorder="1" applyAlignment="1">
      <alignment vertical="top" wrapText="1"/>
    </xf>
    <xf numFmtId="4" fontId="67" fillId="0" borderId="73" xfId="2260" applyNumberFormat="1" applyFont="1" applyFill="1" applyBorder="1" applyAlignment="1">
      <alignment horizontal="center" vertical="top" wrapText="1"/>
    </xf>
    <xf numFmtId="4" fontId="67" fillId="0" borderId="67" xfId="2260" applyNumberFormat="1" applyFont="1" applyFill="1" applyBorder="1" applyAlignment="1">
      <alignment horizontal="center" vertical="top" wrapText="1"/>
    </xf>
    <xf numFmtId="4" fontId="67" fillId="0" borderId="28" xfId="2260" applyNumberFormat="1" applyFont="1" applyFill="1" applyBorder="1" applyAlignment="1">
      <alignment horizontal="center" vertical="top" wrapText="1"/>
    </xf>
    <xf numFmtId="3" fontId="67" fillId="32" borderId="69" xfId="2260" applyNumberFormat="1" applyFont="1" applyFill="1" applyBorder="1" applyAlignment="1">
      <alignment horizontal="right" vertical="center" wrapText="1"/>
    </xf>
    <xf numFmtId="0" fontId="12" fillId="28" borderId="6" xfId="2260" applyFont="1" applyFill="1" applyBorder="1" applyAlignment="1">
      <alignment horizontal="center"/>
    </xf>
    <xf numFmtId="1" fontId="12" fillId="28" borderId="30" xfId="908" applyNumberFormat="1" applyFont="1" applyFill="1" applyBorder="1" applyAlignment="1">
      <alignment vertical="center" wrapText="1"/>
    </xf>
    <xf numFmtId="3" fontId="12" fillId="32" borderId="54" xfId="908" applyNumberFormat="1" applyFont="1" applyFill="1" applyBorder="1" applyAlignment="1">
      <alignment horizontal="center" vertical="center" wrapText="1"/>
    </xf>
    <xf numFmtId="4" fontId="67" fillId="0" borderId="42" xfId="2260" applyNumberFormat="1" applyFont="1" applyFill="1" applyBorder="1" applyAlignment="1">
      <alignment vertical="top" wrapText="1"/>
    </xf>
    <xf numFmtId="4" fontId="67" fillId="0" borderId="7" xfId="2260" applyNumberFormat="1" applyFont="1" applyFill="1" applyBorder="1" applyAlignment="1">
      <alignment vertical="top" wrapText="1"/>
    </xf>
    <xf numFmtId="4" fontId="67" fillId="0" borderId="26" xfId="2260" applyNumberFormat="1" applyFont="1" applyFill="1" applyBorder="1" applyAlignment="1">
      <alignment vertical="top" wrapText="1"/>
    </xf>
    <xf numFmtId="4" fontId="67" fillId="0" borderId="6" xfId="2260" applyNumberFormat="1" applyFont="1" applyFill="1" applyBorder="1" applyAlignment="1">
      <alignment horizontal="center" vertical="top" wrapText="1"/>
    </xf>
    <xf numFmtId="4" fontId="67" fillId="0" borderId="7" xfId="2260" applyNumberFormat="1" applyFont="1" applyFill="1" applyBorder="1" applyAlignment="1">
      <alignment horizontal="center" vertical="top" wrapText="1"/>
    </xf>
    <xf numFmtId="4" fontId="67" fillId="0" borderId="26" xfId="2260" applyNumberFormat="1" applyFont="1" applyFill="1" applyBorder="1" applyAlignment="1">
      <alignment horizontal="center" vertical="top" wrapText="1"/>
    </xf>
    <xf numFmtId="3" fontId="12" fillId="32" borderId="54" xfId="2260" applyNumberFormat="1" applyFont="1" applyFill="1" applyBorder="1" applyAlignment="1">
      <alignment horizontal="right" vertical="center" wrapText="1"/>
    </xf>
    <xf numFmtId="4" fontId="67" fillId="28" borderId="30" xfId="2260" applyNumberFormat="1" applyFont="1" applyFill="1" applyBorder="1" applyAlignment="1">
      <alignment vertical="center" wrapText="1"/>
    </xf>
    <xf numFmtId="3" fontId="67" fillId="32" borderId="54" xfId="908" applyNumberFormat="1" applyFont="1" applyFill="1" applyBorder="1" applyAlignment="1">
      <alignment horizontal="center" vertical="center" wrapText="1"/>
    </xf>
    <xf numFmtId="4" fontId="67" fillId="28" borderId="42" xfId="2260" applyNumberFormat="1" applyFont="1" applyFill="1" applyBorder="1" applyAlignment="1">
      <alignment vertical="top" wrapText="1"/>
    </xf>
    <xf numFmtId="4" fontId="67" fillId="28" borderId="7" xfId="2260" applyNumberFormat="1" applyFont="1" applyFill="1" applyBorder="1" applyAlignment="1">
      <alignment vertical="top" wrapText="1"/>
    </xf>
    <xf numFmtId="4" fontId="67" fillId="28" borderId="26" xfId="2260" applyNumberFormat="1" applyFont="1" applyFill="1" applyBorder="1" applyAlignment="1">
      <alignment vertical="top" wrapText="1"/>
    </xf>
    <xf numFmtId="4" fontId="67" fillId="28" borderId="6" xfId="2260" applyNumberFormat="1" applyFont="1" applyFill="1" applyBorder="1" applyAlignment="1">
      <alignment horizontal="center" vertical="top" wrapText="1"/>
    </xf>
    <xf numFmtId="4" fontId="67" fillId="28" borderId="7" xfId="2260" applyNumberFormat="1" applyFont="1" applyFill="1" applyBorder="1" applyAlignment="1">
      <alignment horizontal="center" vertical="top" wrapText="1"/>
    </xf>
    <xf numFmtId="4" fontId="67" fillId="28" borderId="26" xfId="2260" applyNumberFormat="1" applyFont="1" applyFill="1" applyBorder="1" applyAlignment="1">
      <alignment horizontal="center" vertical="top" wrapText="1"/>
    </xf>
    <xf numFmtId="3" fontId="67" fillId="32" borderId="54" xfId="2260" applyNumberFormat="1" applyFont="1" applyFill="1" applyBorder="1" applyAlignment="1">
      <alignment horizontal="right" vertical="center" wrapText="1"/>
    </xf>
    <xf numFmtId="49" fontId="12" fillId="28" borderId="30" xfId="973" applyNumberFormat="1" applyFont="1" applyFill="1" applyBorder="1" applyAlignment="1">
      <alignment horizontal="left" vertical="center" wrapText="1"/>
    </xf>
    <xf numFmtId="0" fontId="12" fillId="28" borderId="71" xfId="2260" applyFont="1" applyFill="1" applyBorder="1" applyAlignment="1">
      <alignment horizontal="center"/>
    </xf>
    <xf numFmtId="4" fontId="12" fillId="28" borderId="63" xfId="2260" applyNumberFormat="1" applyFont="1" applyFill="1" applyBorder="1" applyAlignment="1">
      <alignment vertical="center" wrapText="1"/>
    </xf>
    <xf numFmtId="3" fontId="67" fillId="32" borderId="64" xfId="908" applyNumberFormat="1" applyFont="1" applyFill="1" applyBorder="1" applyAlignment="1">
      <alignment horizontal="right" vertical="center" wrapText="1"/>
    </xf>
    <xf numFmtId="4" fontId="67" fillId="28" borderId="65" xfId="2260" applyNumberFormat="1" applyFont="1" applyFill="1" applyBorder="1" applyAlignment="1">
      <alignment vertical="top" wrapText="1"/>
    </xf>
    <xf numFmtId="4" fontId="67" fillId="28" borderId="29" xfId="2260" applyNumberFormat="1" applyFont="1" applyFill="1" applyBorder="1" applyAlignment="1">
      <alignment vertical="top" wrapText="1"/>
    </xf>
    <xf numFmtId="4" fontId="67" fillId="28" borderId="48" xfId="2260" applyNumberFormat="1" applyFont="1" applyFill="1" applyBorder="1" applyAlignment="1">
      <alignment vertical="top" wrapText="1"/>
    </xf>
    <xf numFmtId="4" fontId="67" fillId="28" borderId="71" xfId="2260" applyNumberFormat="1" applyFont="1" applyFill="1" applyBorder="1" applyAlignment="1">
      <alignment horizontal="center" vertical="top" wrapText="1"/>
    </xf>
    <xf numFmtId="4" fontId="67" fillId="28" borderId="29" xfId="2260" applyNumberFormat="1" applyFont="1" applyFill="1" applyBorder="1" applyAlignment="1">
      <alignment horizontal="center" vertical="top" wrapText="1"/>
    </xf>
    <xf numFmtId="4" fontId="67" fillId="28" borderId="48" xfId="2260" applyNumberFormat="1" applyFont="1" applyFill="1" applyBorder="1" applyAlignment="1">
      <alignment horizontal="center" vertical="top" wrapText="1"/>
    </xf>
    <xf numFmtId="3" fontId="67" fillId="32" borderId="64" xfId="2260" applyNumberFormat="1" applyFont="1" applyFill="1" applyBorder="1" applyAlignment="1">
      <alignment horizontal="right" vertical="center" wrapText="1"/>
    </xf>
    <xf numFmtId="0" fontId="110" fillId="28" borderId="51" xfId="2260" applyFont="1" applyFill="1" applyBorder="1" applyAlignment="1"/>
    <xf numFmtId="4" fontId="67" fillId="28" borderId="82" xfId="2260" applyNumberFormat="1" applyFont="1" applyFill="1" applyBorder="1" applyAlignment="1">
      <alignment vertical="top" wrapText="1"/>
    </xf>
    <xf numFmtId="4" fontId="67" fillId="32" borderId="51" xfId="2260" applyNumberFormat="1" applyFont="1" applyFill="1" applyBorder="1" applyAlignment="1">
      <alignment vertical="top" wrapText="1"/>
    </xf>
    <xf numFmtId="4" fontId="67" fillId="28" borderId="74" xfId="2260" applyNumberFormat="1" applyFont="1" applyFill="1" applyBorder="1" applyAlignment="1">
      <alignment vertical="top" wrapText="1"/>
    </xf>
    <xf numFmtId="4" fontId="67" fillId="28" borderId="4" xfId="2260" applyNumberFormat="1" applyFont="1" applyFill="1" applyBorder="1" applyAlignment="1">
      <alignment vertical="top" wrapText="1"/>
    </xf>
    <xf numFmtId="4" fontId="67" fillId="28" borderId="41" xfId="2260" applyNumberFormat="1" applyFont="1" applyFill="1" applyBorder="1" applyAlignment="1">
      <alignment vertical="top" wrapText="1"/>
    </xf>
    <xf numFmtId="4" fontId="67" fillId="28" borderId="3" xfId="2260" applyNumberFormat="1" applyFont="1" applyFill="1" applyBorder="1" applyAlignment="1">
      <alignment horizontal="center" vertical="top" wrapText="1"/>
    </xf>
    <xf numFmtId="4" fontId="67" fillId="28" borderId="4" xfId="2260" applyNumberFormat="1" applyFont="1" applyFill="1" applyBorder="1" applyAlignment="1">
      <alignment horizontal="center" vertical="top" wrapText="1"/>
    </xf>
    <xf numFmtId="4" fontId="67" fillId="28" borderId="41" xfId="2260" applyNumberFormat="1" applyFont="1" applyFill="1" applyBorder="1" applyAlignment="1">
      <alignment horizontal="center" vertical="top" wrapText="1"/>
    </xf>
    <xf numFmtId="3" fontId="67" fillId="32" borderId="51" xfId="2260" applyNumberFormat="1" applyFont="1" applyFill="1" applyBorder="1" applyAlignment="1">
      <alignment horizontal="right" vertical="top" wrapText="1"/>
    </xf>
    <xf numFmtId="0" fontId="110" fillId="28" borderId="54" xfId="2260" applyFont="1" applyFill="1" applyBorder="1" applyAlignment="1"/>
    <xf numFmtId="0" fontId="67" fillId="28" borderId="14" xfId="976" applyFont="1" applyFill="1" applyBorder="1" applyAlignment="1">
      <alignment horizontal="left" vertical="top"/>
    </xf>
    <xf numFmtId="9" fontId="69" fillId="32" borderId="54" xfId="2260" applyNumberFormat="1" applyFont="1" applyFill="1" applyBorder="1" applyAlignment="1">
      <alignment vertical="top" wrapText="1"/>
    </xf>
    <xf numFmtId="9" fontId="67" fillId="28" borderId="42" xfId="1015" applyFont="1" applyFill="1" applyBorder="1" applyAlignment="1">
      <alignment horizontal="center" vertical="top" wrapText="1"/>
    </xf>
    <xf numFmtId="9" fontId="67" fillId="28" borderId="7" xfId="1015" applyFont="1" applyFill="1" applyBorder="1" applyAlignment="1">
      <alignment horizontal="center" vertical="top" wrapText="1"/>
    </xf>
    <xf numFmtId="9" fontId="67" fillId="28" borderId="26" xfId="1015" applyFont="1" applyFill="1" applyBorder="1" applyAlignment="1">
      <alignment horizontal="center" vertical="top" wrapText="1"/>
    </xf>
    <xf numFmtId="9" fontId="69" fillId="28" borderId="26" xfId="2260" applyNumberFormat="1" applyFont="1" applyFill="1" applyBorder="1" applyAlignment="1">
      <alignment horizontal="right" vertical="top" wrapText="1"/>
    </xf>
    <xf numFmtId="4" fontId="67" fillId="32" borderId="54" xfId="2260" applyNumberFormat="1" applyFont="1" applyFill="1" applyBorder="1" applyAlignment="1">
      <alignment horizontal="right" vertical="top" wrapText="1"/>
    </xf>
    <xf numFmtId="0" fontId="110" fillId="28" borderId="52" xfId="2260" applyFont="1" applyFill="1" applyBorder="1" applyAlignment="1"/>
    <xf numFmtId="4" fontId="67" fillId="28" borderId="83" xfId="2260" applyNumberFormat="1" applyFont="1" applyFill="1" applyBorder="1" applyAlignment="1">
      <alignment vertical="top" wrapText="1"/>
    </xf>
    <xf numFmtId="4" fontId="67" fillId="32" borderId="52" xfId="2260" applyNumberFormat="1" applyFont="1" applyFill="1" applyBorder="1" applyAlignment="1">
      <alignment vertical="top" wrapText="1"/>
    </xf>
    <xf numFmtId="4" fontId="67" fillId="28" borderId="45" xfId="2260" applyNumberFormat="1" applyFont="1" applyFill="1" applyBorder="1" applyAlignment="1">
      <alignment vertical="top" wrapText="1"/>
    </xf>
    <xf numFmtId="4" fontId="67" fillId="28" borderId="38" xfId="2260" applyNumberFormat="1" applyFont="1" applyFill="1" applyBorder="1" applyAlignment="1">
      <alignment vertical="top" wrapText="1"/>
    </xf>
    <xf numFmtId="4" fontId="67" fillId="28" borderId="47" xfId="2260" applyNumberFormat="1" applyFont="1" applyFill="1" applyBorder="1" applyAlignment="1">
      <alignment vertical="top" wrapText="1"/>
    </xf>
    <xf numFmtId="4" fontId="67" fillId="28" borderId="37" xfId="2260" applyNumberFormat="1" applyFont="1" applyFill="1" applyBorder="1" applyAlignment="1">
      <alignment horizontal="center" vertical="top" wrapText="1"/>
    </xf>
    <xf numFmtId="4" fontId="67" fillId="28" borderId="38" xfId="2260" applyNumberFormat="1" applyFont="1" applyFill="1" applyBorder="1" applyAlignment="1">
      <alignment horizontal="center" vertical="top" wrapText="1"/>
    </xf>
    <xf numFmtId="4" fontId="67" fillId="28" borderId="47" xfId="2260" applyNumberFormat="1" applyFont="1" applyFill="1" applyBorder="1" applyAlignment="1">
      <alignment horizontal="center" vertical="top" wrapText="1"/>
    </xf>
    <xf numFmtId="4" fontId="67" fillId="32" borderId="52" xfId="2260" applyNumberFormat="1" applyFont="1" applyFill="1" applyBorder="1" applyAlignment="1">
      <alignment horizontal="right" vertical="top" wrapText="1"/>
    </xf>
    <xf numFmtId="0" fontId="67" fillId="0" borderId="0" xfId="976" applyFont="1" applyFill="1" applyBorder="1" applyAlignment="1">
      <alignment horizontal="left" vertical="top"/>
    </xf>
    <xf numFmtId="0" fontId="67" fillId="28" borderId="0" xfId="976" applyFont="1" applyFill="1" applyBorder="1" applyAlignment="1">
      <alignment horizontal="left" vertical="top"/>
    </xf>
    <xf numFmtId="0" fontId="12" fillId="28" borderId="0" xfId="2260" applyFont="1" applyFill="1" applyBorder="1"/>
    <xf numFmtId="1" fontId="67" fillId="0" borderId="0" xfId="2260" applyNumberFormat="1" applyFont="1" applyFill="1" applyBorder="1" applyAlignment="1">
      <alignment horizontal="center"/>
    </xf>
    <xf numFmtId="1" fontId="67" fillId="0" borderId="0" xfId="2260" applyNumberFormat="1" applyFont="1" applyBorder="1" applyAlignment="1">
      <alignment horizontal="center"/>
    </xf>
    <xf numFmtId="0" fontId="67" fillId="32" borderId="56" xfId="976" applyFont="1" applyFill="1" applyBorder="1" applyAlignment="1">
      <alignment horizontal="center" vertical="center"/>
    </xf>
    <xf numFmtId="0" fontId="67" fillId="32" borderId="61" xfId="976" applyFont="1" applyFill="1" applyBorder="1" applyAlignment="1">
      <alignment horizontal="center" vertical="center"/>
    </xf>
    <xf numFmtId="1" fontId="67" fillId="32" borderId="62" xfId="2260" applyNumberFormat="1" applyFont="1" applyFill="1" applyBorder="1" applyAlignment="1">
      <alignment horizontal="center" vertical="center" wrapText="1"/>
    </xf>
    <xf numFmtId="1" fontId="111" fillId="28" borderId="0" xfId="2260" applyNumberFormat="1" applyFont="1" applyFill="1" applyBorder="1" applyAlignment="1">
      <alignment horizontal="center" vertical="top" wrapText="1"/>
    </xf>
    <xf numFmtId="0" fontId="12" fillId="28" borderId="0" xfId="2260" applyFont="1" applyFill="1"/>
    <xf numFmtId="0" fontId="12" fillId="32" borderId="3" xfId="2260" applyFont="1" applyFill="1" applyBorder="1" applyAlignment="1">
      <alignment horizontal="center"/>
    </xf>
    <xf numFmtId="0" fontId="67" fillId="32" borderId="4" xfId="976" applyFont="1" applyFill="1" applyBorder="1" applyAlignment="1">
      <alignment horizontal="left" vertical="top"/>
    </xf>
    <xf numFmtId="0" fontId="12" fillId="32" borderId="4" xfId="2260" applyFont="1" applyFill="1" applyBorder="1" applyAlignment="1">
      <alignment horizontal="center"/>
    </xf>
    <xf numFmtId="2" fontId="67" fillId="30" borderId="5" xfId="2260" applyNumberFormat="1" applyFont="1" applyFill="1" applyBorder="1" applyAlignment="1">
      <alignment horizontal="center" vertical="center" wrapText="1"/>
    </xf>
    <xf numFmtId="1" fontId="67" fillId="0" borderId="0" xfId="2260" applyNumberFormat="1" applyFont="1" applyFill="1" applyBorder="1" applyAlignment="1">
      <alignment horizontal="center" vertical="center" wrapText="1"/>
    </xf>
    <xf numFmtId="1" fontId="111" fillId="0" borderId="0" xfId="2260" applyNumberFormat="1" applyFont="1" applyFill="1" applyBorder="1" applyAlignment="1">
      <alignment horizontal="center" vertical="center" wrapText="1"/>
    </xf>
    <xf numFmtId="0" fontId="12" fillId="0" borderId="0" xfId="2260" applyFont="1" applyFill="1" applyBorder="1"/>
    <xf numFmtId="0" fontId="12" fillId="32" borderId="6" xfId="2260" applyFont="1" applyFill="1" applyBorder="1" applyAlignment="1">
      <alignment horizontal="center" vertical="center"/>
    </xf>
    <xf numFmtId="0" fontId="67" fillId="32" borderId="7" xfId="976" applyFont="1" applyFill="1" applyBorder="1" applyAlignment="1">
      <alignment horizontal="left" vertical="top"/>
    </xf>
    <xf numFmtId="0" fontId="12" fillId="32" borderId="7" xfId="2260" applyFont="1" applyFill="1" applyBorder="1" applyAlignment="1">
      <alignment horizontal="center"/>
    </xf>
    <xf numFmtId="189" fontId="67" fillId="32" borderId="8" xfId="2260" applyNumberFormat="1" applyFont="1" applyFill="1" applyBorder="1" applyAlignment="1">
      <alignment horizontal="center" vertical="center" wrapText="1"/>
    </xf>
    <xf numFmtId="2" fontId="67" fillId="0" borderId="0" xfId="2260" applyNumberFormat="1" applyFont="1" applyFill="1" applyBorder="1" applyAlignment="1">
      <alignment horizontal="center" vertical="center" wrapText="1"/>
    </xf>
    <xf numFmtId="194" fontId="67" fillId="0" borderId="0" xfId="2260" applyNumberFormat="1" applyFont="1" applyFill="1" applyBorder="1" applyAlignment="1">
      <alignment horizontal="center" vertical="center" wrapText="1"/>
    </xf>
    <xf numFmtId="188" fontId="111" fillId="0" borderId="0" xfId="2260" applyNumberFormat="1" applyFont="1" applyFill="1" applyBorder="1" applyAlignment="1">
      <alignment horizontal="center" vertical="center" wrapText="1"/>
    </xf>
    <xf numFmtId="0" fontId="12" fillId="32" borderId="6" xfId="2260" applyFont="1" applyFill="1" applyBorder="1" applyAlignment="1">
      <alignment horizontal="center"/>
    </xf>
    <xf numFmtId="49" fontId="67" fillId="32" borderId="7" xfId="973" applyNumberFormat="1" applyFont="1" applyFill="1" applyBorder="1" applyAlignment="1">
      <alignment horizontal="left" vertical="top" wrapText="1"/>
    </xf>
    <xf numFmtId="188" fontId="67" fillId="32" borderId="8" xfId="2260" applyNumberFormat="1" applyFont="1" applyFill="1" applyBorder="1" applyAlignment="1">
      <alignment horizontal="center" vertical="center"/>
    </xf>
    <xf numFmtId="0" fontId="112" fillId="0" borderId="0" xfId="2260" applyFont="1"/>
    <xf numFmtId="4" fontId="67" fillId="32" borderId="7" xfId="2260" applyNumberFormat="1" applyFont="1" applyFill="1" applyBorder="1" applyAlignment="1">
      <alignment vertical="top" wrapText="1"/>
    </xf>
    <xf numFmtId="10" fontId="67" fillId="32" borderId="8" xfId="2260" applyNumberFormat="1" applyFont="1" applyFill="1" applyBorder="1" applyAlignment="1">
      <alignment horizontal="center" vertical="center"/>
    </xf>
    <xf numFmtId="0" fontId="12" fillId="32" borderId="37" xfId="2260" applyFont="1" applyFill="1" applyBorder="1" applyAlignment="1">
      <alignment horizontal="center"/>
    </xf>
    <xf numFmtId="0" fontId="67" fillId="32" borderId="38" xfId="976" applyFont="1" applyFill="1" applyBorder="1" applyAlignment="1">
      <alignment horizontal="left" vertical="top"/>
    </xf>
    <xf numFmtId="0" fontId="12" fillId="32" borderId="38" xfId="2260" applyFont="1" applyFill="1" applyBorder="1" applyAlignment="1">
      <alignment horizontal="center"/>
    </xf>
    <xf numFmtId="9" fontId="67" fillId="32" borderId="39" xfId="2260" applyNumberFormat="1" applyFont="1" applyFill="1" applyBorder="1" applyAlignment="1">
      <alignment horizontal="center" vertical="center"/>
    </xf>
    <xf numFmtId="0" fontId="112" fillId="28" borderId="0" xfId="2260" applyFont="1" applyFill="1" applyBorder="1"/>
    <xf numFmtId="0" fontId="113" fillId="0" borderId="0" xfId="2260" applyFont="1" applyBorder="1" applyAlignment="1">
      <alignment vertical="center"/>
    </xf>
    <xf numFmtId="0" fontId="12" fillId="0" borderId="0" xfId="2260" applyFont="1" applyBorder="1"/>
    <xf numFmtId="0" fontId="114" fillId="28" borderId="0" xfId="2260" applyFont="1" applyFill="1" applyBorder="1"/>
    <xf numFmtId="195" fontId="114" fillId="28" borderId="0" xfId="2260" applyNumberFormat="1" applyFont="1" applyFill="1" applyBorder="1"/>
    <xf numFmtId="0" fontId="67" fillId="30" borderId="0" xfId="908" applyFont="1" applyFill="1" applyAlignment="1">
      <alignment horizontal="left" vertical="center"/>
    </xf>
    <xf numFmtId="49" fontId="67" fillId="30" borderId="0" xfId="908" applyNumberFormat="1" applyFont="1" applyFill="1" applyBorder="1" applyAlignment="1">
      <alignment horizontal="left" vertical="center"/>
    </xf>
    <xf numFmtId="0" fontId="67" fillId="30" borderId="0" xfId="908" applyNumberFormat="1" applyFont="1" applyFill="1" applyBorder="1" applyAlignment="1">
      <alignment horizontal="left" vertical="center"/>
    </xf>
    <xf numFmtId="0" fontId="69" fillId="32" borderId="33" xfId="975" applyFont="1" applyFill="1" applyBorder="1" applyAlignment="1" applyProtection="1">
      <alignment horizontal="center" vertical="center" wrapText="1"/>
      <protection locked="0"/>
    </xf>
    <xf numFmtId="0" fontId="69" fillId="32" borderId="75" xfId="975" applyFont="1" applyFill="1" applyBorder="1" applyAlignment="1" applyProtection="1">
      <alignment horizontal="center" vertical="center" wrapText="1"/>
      <protection locked="0"/>
    </xf>
    <xf numFmtId="0" fontId="69" fillId="32" borderId="41" xfId="974" applyFont="1" applyFill="1" applyBorder="1" applyAlignment="1">
      <alignment horizontal="center" vertical="center" wrapText="1"/>
    </xf>
    <xf numFmtId="0" fontId="69" fillId="32" borderId="26" xfId="974" applyFont="1" applyFill="1" applyBorder="1" applyAlignment="1">
      <alignment horizontal="center" vertical="center" wrapText="1"/>
    </xf>
    <xf numFmtId="0" fontId="69" fillId="32" borderId="48" xfId="974" applyFont="1" applyFill="1" applyBorder="1" applyAlignment="1">
      <alignment horizontal="center" vertical="center" wrapText="1"/>
    </xf>
    <xf numFmtId="0" fontId="12" fillId="32" borderId="61" xfId="974" applyFont="1" applyFill="1" applyBorder="1" applyAlignment="1">
      <alignment horizontal="center" vertical="center" wrapText="1"/>
    </xf>
    <xf numFmtId="0" fontId="12" fillId="32" borderId="32" xfId="974" applyFont="1" applyFill="1" applyBorder="1" applyAlignment="1">
      <alignment horizontal="center" vertical="center" wrapText="1"/>
    </xf>
    <xf numFmtId="187" fontId="80" fillId="32" borderId="33" xfId="975" applyNumberFormat="1" applyFont="1" applyFill="1" applyBorder="1" applyAlignment="1" applyProtection="1">
      <alignment horizontal="center" vertical="center" wrapText="1"/>
      <protection locked="0"/>
    </xf>
    <xf numFmtId="187" fontId="80" fillId="32" borderId="75" xfId="975" applyNumberFormat="1" applyFont="1" applyFill="1" applyBorder="1" applyAlignment="1" applyProtection="1">
      <alignment horizontal="center" vertical="center" wrapText="1"/>
      <protection locked="0"/>
    </xf>
    <xf numFmtId="0" fontId="12" fillId="32" borderId="7" xfId="975" applyFont="1" applyFill="1" applyBorder="1" applyAlignment="1" applyProtection="1">
      <alignment horizontal="center" vertical="center" wrapText="1"/>
      <protection locked="0"/>
    </xf>
    <xf numFmtId="0" fontId="12" fillId="32" borderId="29" xfId="975" applyFont="1" applyFill="1" applyBorder="1" applyAlignment="1" applyProtection="1">
      <alignment horizontal="center" vertical="center" wrapText="1"/>
      <protection locked="0"/>
    </xf>
    <xf numFmtId="0" fontId="12" fillId="32" borderId="62" xfId="974" applyFont="1" applyFill="1" applyBorder="1" applyAlignment="1">
      <alignment horizontal="center" vertical="center" wrapText="1"/>
    </xf>
    <xf numFmtId="0" fontId="12" fillId="32" borderId="72" xfId="974" applyFont="1" applyFill="1" applyBorder="1" applyAlignment="1">
      <alignment horizontal="center" vertical="center" wrapText="1"/>
    </xf>
    <xf numFmtId="0" fontId="12" fillId="32" borderId="46" xfId="908" applyFont="1" applyFill="1" applyBorder="1" applyAlignment="1">
      <alignment horizontal="center" vertical="center"/>
    </xf>
    <xf numFmtId="0" fontId="12" fillId="32" borderId="2" xfId="908" applyFont="1" applyFill="1" applyBorder="1" applyAlignment="1">
      <alignment horizontal="center" vertical="center"/>
    </xf>
    <xf numFmtId="0" fontId="12" fillId="32" borderId="59" xfId="908" applyFont="1" applyFill="1" applyBorder="1" applyAlignment="1">
      <alignment horizontal="center" vertical="center"/>
    </xf>
    <xf numFmtId="0" fontId="69" fillId="32" borderId="4" xfId="974" applyFont="1" applyFill="1" applyBorder="1" applyAlignment="1">
      <alignment horizontal="center" vertical="center" wrapText="1"/>
    </xf>
    <xf numFmtId="0" fontId="69" fillId="32" borderId="7" xfId="974" applyFont="1" applyFill="1" applyBorder="1" applyAlignment="1">
      <alignment horizontal="center" vertical="center" wrapText="1"/>
    </xf>
    <xf numFmtId="0" fontId="69" fillId="32" borderId="29" xfId="974" applyFont="1" applyFill="1" applyBorder="1" applyAlignment="1">
      <alignment horizontal="center" vertical="center" wrapText="1"/>
    </xf>
    <xf numFmtId="0" fontId="12" fillId="32" borderId="74" xfId="908" applyFont="1" applyFill="1" applyBorder="1" applyAlignment="1">
      <alignment horizontal="center" vertical="center"/>
    </xf>
    <xf numFmtId="0" fontId="12" fillId="32" borderId="4" xfId="908" applyFont="1" applyFill="1" applyBorder="1" applyAlignment="1">
      <alignment horizontal="center" vertical="center"/>
    </xf>
    <xf numFmtId="0" fontId="12" fillId="32" borderId="34" xfId="908" applyFont="1" applyFill="1" applyBorder="1" applyAlignment="1">
      <alignment horizontal="center" vertical="center"/>
    </xf>
    <xf numFmtId="0" fontId="12" fillId="32" borderId="53" xfId="908" applyFont="1" applyFill="1" applyBorder="1" applyAlignment="1">
      <alignment horizontal="center" vertical="center"/>
    </xf>
    <xf numFmtId="0" fontId="12" fillId="32" borderId="58" xfId="908" applyFont="1" applyFill="1" applyBorder="1" applyAlignment="1">
      <alignment horizontal="center" vertical="center"/>
    </xf>
    <xf numFmtId="4" fontId="67" fillId="29" borderId="7" xfId="908" applyNumberFormat="1" applyFont="1" applyFill="1" applyBorder="1" applyAlignment="1">
      <alignment horizontal="center" vertical="center" wrapText="1"/>
    </xf>
    <xf numFmtId="4" fontId="68" fillId="25" borderId="48" xfId="908" applyNumberFormat="1" applyFont="1" applyFill="1" applyBorder="1" applyAlignment="1">
      <alignment vertical="center" wrapText="1"/>
    </xf>
    <xf numFmtId="4" fontId="68" fillId="25" borderId="65" xfId="908" applyNumberFormat="1" applyFont="1" applyFill="1" applyBorder="1" applyAlignment="1">
      <alignment vertical="center" wrapText="1"/>
    </xf>
    <xf numFmtId="4" fontId="68" fillId="25" borderId="28" xfId="908" applyNumberFormat="1" applyFont="1" applyFill="1" applyBorder="1" applyAlignment="1">
      <alignment vertical="center" wrapText="1"/>
    </xf>
    <xf numFmtId="4" fontId="68" fillId="25" borderId="70" xfId="908" applyNumberFormat="1" applyFont="1" applyFill="1" applyBorder="1" applyAlignment="1">
      <alignment vertical="center" wrapText="1"/>
    </xf>
    <xf numFmtId="4" fontId="67" fillId="16" borderId="48" xfId="908" applyNumberFormat="1" applyFont="1" applyFill="1" applyBorder="1" applyAlignment="1">
      <alignment horizontal="center" vertical="center" wrapText="1"/>
    </xf>
    <xf numFmtId="4" fontId="67" fillId="16" borderId="67" xfId="908" applyNumberFormat="1" applyFont="1" applyFill="1" applyBorder="1" applyAlignment="1">
      <alignment horizontal="center" vertical="center" wrapText="1"/>
    </xf>
    <xf numFmtId="4" fontId="68" fillId="25" borderId="26" xfId="908" applyNumberFormat="1" applyFont="1" applyFill="1" applyBorder="1" applyAlignment="1">
      <alignment vertical="center" wrapText="1"/>
    </xf>
    <xf numFmtId="4" fontId="68" fillId="25" borderId="42" xfId="908" applyNumberFormat="1" applyFont="1" applyFill="1" applyBorder="1" applyAlignment="1">
      <alignment vertical="center" wrapText="1"/>
    </xf>
    <xf numFmtId="0" fontId="12" fillId="32" borderId="51" xfId="975" applyFont="1" applyFill="1" applyBorder="1" applyAlignment="1" applyProtection="1">
      <alignment horizontal="center" vertical="center" wrapText="1"/>
      <protection locked="0"/>
    </xf>
    <xf numFmtId="0" fontId="12" fillId="32" borderId="54" xfId="975" applyFont="1" applyFill="1" applyBorder="1" applyAlignment="1" applyProtection="1">
      <alignment horizontal="center" vertical="center" wrapText="1"/>
      <protection locked="0"/>
    </xf>
    <xf numFmtId="0" fontId="12" fillId="32" borderId="64" xfId="975" applyFont="1" applyFill="1" applyBorder="1" applyAlignment="1" applyProtection="1">
      <alignment horizontal="center" vertical="center" wrapText="1"/>
      <protection locked="0"/>
    </xf>
    <xf numFmtId="0" fontId="12" fillId="32" borderId="42" xfId="975" applyFont="1" applyFill="1" applyBorder="1" applyAlignment="1" applyProtection="1">
      <alignment horizontal="center" vertical="center" wrapText="1"/>
      <protection locked="0"/>
    </xf>
    <xf numFmtId="0" fontId="12" fillId="32" borderId="65" xfId="975" applyFont="1" applyFill="1" applyBorder="1" applyAlignment="1" applyProtection="1">
      <alignment horizontal="center" vertical="center" wrapText="1"/>
      <protection locked="0"/>
    </xf>
    <xf numFmtId="0" fontId="67" fillId="32" borderId="40" xfId="908" applyFont="1" applyFill="1" applyBorder="1" applyAlignment="1">
      <alignment horizontal="center" vertical="center"/>
    </xf>
    <xf numFmtId="0" fontId="67" fillId="32" borderId="13" xfId="908" applyFont="1" applyFill="1" applyBorder="1" applyAlignment="1">
      <alignment horizontal="center" vertical="center"/>
    </xf>
    <xf numFmtId="0" fontId="67" fillId="32" borderId="77" xfId="908" applyFont="1" applyFill="1" applyBorder="1" applyAlignment="1">
      <alignment horizontal="center" vertical="center"/>
    </xf>
    <xf numFmtId="187" fontId="69" fillId="32" borderId="42" xfId="975" applyNumberFormat="1" applyFont="1" applyFill="1" applyBorder="1" applyAlignment="1" applyProtection="1">
      <alignment horizontal="center" vertical="center"/>
      <protection locked="0"/>
    </xf>
    <xf numFmtId="187" fontId="69" fillId="32" borderId="7" xfId="975" applyNumberFormat="1" applyFont="1" applyFill="1" applyBorder="1" applyAlignment="1" applyProtection="1">
      <alignment horizontal="center" vertical="center"/>
      <protection locked="0"/>
    </xf>
    <xf numFmtId="187" fontId="69" fillId="32" borderId="8" xfId="975" applyNumberFormat="1" applyFont="1" applyFill="1" applyBorder="1" applyAlignment="1" applyProtection="1">
      <alignment horizontal="center" vertical="center"/>
      <protection locked="0"/>
    </xf>
    <xf numFmtId="0" fontId="69" fillId="32" borderId="74" xfId="908" applyFont="1" applyFill="1" applyBorder="1" applyAlignment="1">
      <alignment horizontal="center" vertical="center"/>
    </xf>
    <xf numFmtId="0" fontId="69" fillId="32" borderId="4" xfId="908" applyFont="1" applyFill="1" applyBorder="1" applyAlignment="1">
      <alignment horizontal="center" vertical="center"/>
    </xf>
    <xf numFmtId="0" fontId="69" fillId="32" borderId="5" xfId="908" applyFont="1" applyFill="1" applyBorder="1" applyAlignment="1">
      <alignment horizontal="center" vertical="center"/>
    </xf>
    <xf numFmtId="0" fontId="12" fillId="32" borderId="57" xfId="974" applyFont="1" applyFill="1" applyBorder="1" applyAlignment="1">
      <alignment horizontal="center" vertical="center" wrapText="1"/>
    </xf>
    <xf numFmtId="0" fontId="12" fillId="32" borderId="44" xfId="974" applyFont="1" applyFill="1" applyBorder="1" applyAlignment="1">
      <alignment horizontal="center" vertical="center" wrapText="1"/>
    </xf>
    <xf numFmtId="0" fontId="12" fillId="32" borderId="50" xfId="975" applyFont="1" applyFill="1" applyBorder="1" applyAlignment="1" applyProtection="1">
      <alignment horizontal="center" vertical="center" wrapText="1"/>
      <protection locked="0"/>
    </xf>
    <xf numFmtId="0" fontId="12" fillId="32" borderId="30" xfId="975" applyFont="1" applyFill="1" applyBorder="1" applyAlignment="1" applyProtection="1">
      <alignment horizontal="center" vertical="center" wrapText="1"/>
      <protection locked="0"/>
    </xf>
    <xf numFmtId="0" fontId="12" fillId="32" borderId="63" xfId="975" applyFont="1" applyFill="1" applyBorder="1" applyAlignment="1" applyProtection="1">
      <alignment horizontal="center" vertical="center" wrapText="1"/>
      <protection locked="0"/>
    </xf>
    <xf numFmtId="0" fontId="12" fillId="0" borderId="0" xfId="2260" applyFont="1" applyBorder="1" applyAlignment="1">
      <alignment horizontal="center"/>
    </xf>
    <xf numFmtId="4" fontId="12" fillId="0" borderId="34" xfId="2261" applyFont="1" applyBorder="1" applyAlignment="1">
      <alignment horizontal="center" vertical="center" wrapText="1"/>
    </xf>
    <xf numFmtId="4" fontId="12" fillId="0" borderId="36" xfId="2261" applyFont="1" applyBorder="1" applyAlignment="1">
      <alignment horizontal="center" vertical="center" wrapText="1"/>
    </xf>
    <xf numFmtId="4" fontId="12" fillId="0" borderId="33" xfId="2261" applyFont="1" applyBorder="1" applyAlignment="1">
      <alignment horizontal="center" vertical="center" wrapText="1"/>
    </xf>
    <xf numFmtId="4" fontId="12" fillId="0" borderId="35" xfId="2261" applyFont="1" applyBorder="1" applyAlignment="1">
      <alignment horizontal="center" vertical="center" wrapText="1"/>
    </xf>
    <xf numFmtId="4" fontId="67" fillId="0" borderId="40" xfId="2261" applyFont="1" applyBorder="1" applyAlignment="1">
      <alignment horizontal="center" vertical="top" wrapText="1"/>
    </xf>
    <xf numFmtId="4" fontId="67" fillId="0" borderId="13" xfId="2261" applyFont="1" applyBorder="1" applyAlignment="1">
      <alignment horizontal="center" vertical="top" wrapText="1"/>
    </xf>
    <xf numFmtId="4" fontId="67" fillId="0" borderId="77" xfId="2261" applyFont="1" applyBorder="1" applyAlignment="1">
      <alignment horizontal="center" vertical="top" wrapText="1"/>
    </xf>
    <xf numFmtId="0" fontId="12" fillId="0" borderId="10" xfId="2260" applyFont="1" applyBorder="1" applyAlignment="1">
      <alignment horizontal="center"/>
    </xf>
    <xf numFmtId="4" fontId="72" fillId="0" borderId="0" xfId="2261" applyFont="1" applyAlignment="1">
      <alignment horizontal="center" vertical="center"/>
    </xf>
    <xf numFmtId="4" fontId="67" fillId="0" borderId="0" xfId="2261" applyFont="1" applyAlignment="1">
      <alignment horizontal="center"/>
    </xf>
    <xf numFmtId="0" fontId="105" fillId="0" borderId="0" xfId="797" applyFont="1" applyFill="1" applyAlignment="1">
      <alignment horizontal="center"/>
    </xf>
    <xf numFmtId="3" fontId="98" fillId="0" borderId="31" xfId="798" applyNumberFormat="1" applyFont="1" applyFill="1" applyBorder="1" applyAlignment="1" applyProtection="1">
      <alignment horizontal="center" vertical="center"/>
    </xf>
    <xf numFmtId="3" fontId="98" fillId="0" borderId="9" xfId="798" applyNumberFormat="1" applyFont="1" applyFill="1" applyBorder="1" applyAlignment="1" applyProtection="1">
      <alignment horizontal="center" vertical="center"/>
    </xf>
    <xf numFmtId="0" fontId="103" fillId="0" borderId="0" xfId="798" applyNumberFormat="1" applyFont="1" applyFill="1" applyBorder="1" applyAlignment="1" applyProtection="1">
      <alignment horizontal="left" vertical="top" wrapText="1"/>
    </xf>
    <xf numFmtId="0" fontId="88" fillId="0" borderId="0" xfId="798" applyNumberFormat="1" applyFont="1" applyFill="1" applyBorder="1" applyAlignment="1" applyProtection="1">
      <alignment horizontal="left" vertical="top" wrapText="1"/>
    </xf>
    <xf numFmtId="4" fontId="88" fillId="0" borderId="0" xfId="798" applyNumberFormat="1" applyFont="1" applyFill="1" applyBorder="1" applyAlignment="1" applyProtection="1">
      <alignment horizontal="left" vertical="center" wrapText="1"/>
    </xf>
    <xf numFmtId="0" fontId="88" fillId="0" borderId="0" xfId="2260" applyFont="1" applyBorder="1" applyAlignment="1">
      <alignment horizontal="center" wrapText="1"/>
    </xf>
    <xf numFmtId="0" fontId="90" fillId="0" borderId="0" xfId="798" applyNumberFormat="1" applyFont="1" applyFill="1" applyBorder="1" applyAlignment="1" applyProtection="1">
      <alignment horizontal="center" vertical="center" wrapText="1"/>
    </xf>
    <xf numFmtId="0" fontId="91" fillId="0" borderId="0" xfId="798" applyNumberFormat="1" applyFont="1" applyFill="1" applyBorder="1" applyAlignment="1" applyProtection="1">
      <alignment horizontal="center" vertical="center" wrapText="1"/>
    </xf>
    <xf numFmtId="4" fontId="96" fillId="0" borderId="34" xfId="798" applyNumberFormat="1" applyFont="1" applyFill="1" applyBorder="1" applyAlignment="1" applyProtection="1">
      <alignment horizontal="center" vertical="center" wrapText="1"/>
    </xf>
    <xf numFmtId="4" fontId="96" fillId="0" borderId="36" xfId="798" applyNumberFormat="1" applyFont="1" applyFill="1" applyBorder="1" applyAlignment="1" applyProtection="1">
      <alignment horizontal="center" vertical="center" wrapText="1"/>
    </xf>
    <xf numFmtId="4" fontId="96" fillId="0" borderId="33" xfId="798" applyNumberFormat="1" applyFont="1" applyFill="1" applyBorder="1" applyAlignment="1" applyProtection="1">
      <alignment horizontal="center" vertical="center" wrapText="1"/>
    </xf>
    <xf numFmtId="4" fontId="96" fillId="0" borderId="35" xfId="798" applyNumberFormat="1" applyFont="1" applyFill="1" applyBorder="1" applyAlignment="1" applyProtection="1">
      <alignment horizontal="center" vertical="center" wrapText="1"/>
    </xf>
    <xf numFmtId="0" fontId="96" fillId="0" borderId="33" xfId="798" applyNumberFormat="1" applyFont="1" applyFill="1" applyBorder="1" applyAlignment="1" applyProtection="1">
      <alignment horizontal="center" vertical="center" wrapText="1"/>
    </xf>
    <xf numFmtId="0" fontId="96" fillId="0" borderId="35" xfId="798" applyNumberFormat="1" applyFont="1" applyFill="1" applyBorder="1" applyAlignment="1" applyProtection="1">
      <alignment horizontal="center" vertical="center" wrapText="1"/>
    </xf>
    <xf numFmtId="4" fontId="96" fillId="0" borderId="58" xfId="798" applyNumberFormat="1" applyFont="1" applyFill="1" applyBorder="1" applyAlignment="1" applyProtection="1">
      <alignment horizontal="center" vertical="center" wrapText="1"/>
    </xf>
    <xf numFmtId="4" fontId="96" fillId="0" borderId="60" xfId="798" applyNumberFormat="1" applyFont="1" applyFill="1" applyBorder="1" applyAlignment="1" applyProtection="1">
      <alignment horizontal="center" vertical="center" wrapText="1"/>
    </xf>
    <xf numFmtId="4" fontId="96" fillId="0" borderId="40" xfId="798" applyNumberFormat="1" applyFont="1" applyFill="1" applyBorder="1" applyAlignment="1" applyProtection="1">
      <alignment horizontal="center" vertical="center" wrapText="1"/>
    </xf>
    <xf numFmtId="4" fontId="96" fillId="0" borderId="13" xfId="798" applyNumberFormat="1" applyFont="1" applyFill="1" applyBorder="1" applyAlignment="1" applyProtection="1">
      <alignment horizontal="center" vertical="center" wrapText="1"/>
    </xf>
    <xf numFmtId="4" fontId="96" fillId="0" borderId="77" xfId="798" applyNumberFormat="1" applyFont="1" applyFill="1" applyBorder="1" applyAlignment="1" applyProtection="1">
      <alignment horizontal="center" vertical="center" wrapText="1"/>
    </xf>
    <xf numFmtId="0" fontId="81" fillId="0" borderId="1" xfId="0" applyFont="1" applyBorder="1" applyAlignment="1">
      <alignment horizontal="center" vertical="center"/>
    </xf>
    <xf numFmtId="0" fontId="81" fillId="0" borderId="2" xfId="0" applyFont="1" applyBorder="1" applyAlignment="1">
      <alignment horizontal="center" vertical="center"/>
    </xf>
    <xf numFmtId="0" fontId="81" fillId="0" borderId="49" xfId="0" applyFont="1" applyBorder="1" applyAlignment="1">
      <alignment horizontal="center" vertical="center"/>
    </xf>
    <xf numFmtId="0" fontId="83" fillId="0" borderId="1" xfId="0" applyFont="1" applyBorder="1" applyAlignment="1">
      <alignment horizontal="left" vertical="center"/>
    </xf>
    <xf numFmtId="0" fontId="83" fillId="0" borderId="2" xfId="0" applyFont="1" applyBorder="1" applyAlignment="1">
      <alignment horizontal="left" vertical="center"/>
    </xf>
    <xf numFmtId="0" fontId="83" fillId="0" borderId="1" xfId="0" applyFont="1" applyBorder="1" applyAlignment="1">
      <alignment horizontal="center" vertical="center"/>
    </xf>
    <xf numFmtId="0" fontId="83" fillId="0" borderId="2" xfId="0" applyFont="1" applyBorder="1" applyAlignment="1">
      <alignment horizontal="center" vertical="center"/>
    </xf>
    <xf numFmtId="0" fontId="83" fillId="0" borderId="49" xfId="0" applyFont="1" applyBorder="1" applyAlignment="1">
      <alignment horizontal="center" vertical="center"/>
    </xf>
    <xf numFmtId="3" fontId="83" fillId="31" borderId="1" xfId="0" applyNumberFormat="1" applyFont="1" applyFill="1" applyBorder="1" applyAlignment="1">
      <alignment horizontal="center" vertical="center"/>
    </xf>
    <xf numFmtId="3" fontId="83" fillId="31" borderId="2" xfId="0" applyNumberFormat="1" applyFont="1" applyFill="1" applyBorder="1" applyAlignment="1">
      <alignment horizontal="center" vertical="center"/>
    </xf>
    <xf numFmtId="3" fontId="83" fillId="31" borderId="59" xfId="0" applyNumberFormat="1" applyFont="1" applyFill="1" applyBorder="1" applyAlignment="1">
      <alignment horizontal="center" vertical="center"/>
    </xf>
    <xf numFmtId="0" fontId="83" fillId="0" borderId="0" xfId="0" applyFont="1" applyAlignment="1">
      <alignment horizontal="center" vertical="center"/>
    </xf>
    <xf numFmtId="0" fontId="81" fillId="0" borderId="3" xfId="0" applyFont="1" applyBorder="1" applyAlignment="1">
      <alignment horizontal="center" vertical="center"/>
    </xf>
    <xf numFmtId="0" fontId="81" fillId="0" borderId="6" xfId="0" applyFont="1" applyBorder="1" applyAlignment="1">
      <alignment horizontal="center" vertical="center"/>
    </xf>
    <xf numFmtId="0" fontId="81" fillId="0" borderId="71" xfId="0" applyFont="1" applyBorder="1" applyAlignment="1">
      <alignment horizontal="center" vertical="center"/>
    </xf>
    <xf numFmtId="0" fontId="81" fillId="0" borderId="4" xfId="0" applyNumberFormat="1" applyFont="1" applyFill="1" applyBorder="1" applyAlignment="1">
      <alignment horizontal="center" vertical="center" wrapText="1"/>
    </xf>
    <xf numFmtId="0" fontId="81" fillId="0" borderId="7" xfId="0" applyNumberFormat="1" applyFont="1" applyFill="1" applyBorder="1" applyAlignment="1">
      <alignment horizontal="center" vertical="center" wrapText="1"/>
    </xf>
    <xf numFmtId="0" fontId="81" fillId="0" borderId="29" xfId="0" applyNumberFormat="1" applyFont="1" applyFill="1" applyBorder="1" applyAlignment="1">
      <alignment horizontal="center" vertical="center" wrapText="1"/>
    </xf>
    <xf numFmtId="0" fontId="81" fillId="0" borderId="4" xfId="0" applyNumberFormat="1" applyFont="1" applyFill="1" applyBorder="1" applyAlignment="1">
      <alignment horizontal="left" vertical="center" wrapText="1"/>
    </xf>
    <xf numFmtId="0" fontId="81" fillId="0" borderId="7" xfId="0" applyNumberFormat="1" applyFont="1" applyFill="1" applyBorder="1" applyAlignment="1">
      <alignment horizontal="left" vertical="center" wrapText="1"/>
    </xf>
    <xf numFmtId="0" fontId="81" fillId="0" borderId="29" xfId="0" applyNumberFormat="1" applyFont="1" applyFill="1" applyBorder="1" applyAlignment="1">
      <alignment horizontal="left" vertical="center" wrapText="1"/>
    </xf>
    <xf numFmtId="0" fontId="81" fillId="0" borderId="41" xfId="0" applyNumberFormat="1" applyFont="1" applyFill="1" applyBorder="1" applyAlignment="1">
      <alignment horizontal="center" vertical="center" wrapText="1"/>
    </xf>
    <xf numFmtId="0" fontId="81" fillId="0" borderId="26" xfId="0" applyNumberFormat="1" applyFont="1" applyFill="1" applyBorder="1" applyAlignment="1">
      <alignment horizontal="center" vertical="center" wrapText="1"/>
    </xf>
    <xf numFmtId="0" fontId="81" fillId="0" borderId="48" xfId="0" applyNumberFormat="1" applyFont="1" applyFill="1" applyBorder="1" applyAlignment="1">
      <alignment horizontal="center" vertical="center" wrapText="1"/>
    </xf>
    <xf numFmtId="0" fontId="81" fillId="0" borderId="56" xfId="0" applyNumberFormat="1" applyFont="1" applyFill="1" applyBorder="1" applyAlignment="1">
      <alignment horizontal="center" vertical="center" wrapText="1"/>
    </xf>
    <xf numFmtId="0" fontId="81" fillId="0" borderId="61" xfId="0" applyNumberFormat="1" applyFont="1" applyFill="1" applyBorder="1" applyAlignment="1">
      <alignment horizontal="center" vertical="center" wrapText="1"/>
    </xf>
    <xf numFmtId="0" fontId="81" fillId="0" borderId="5" xfId="0" applyNumberFormat="1" applyFont="1" applyFill="1" applyBorder="1" applyAlignment="1">
      <alignment horizontal="center" vertical="center" wrapText="1"/>
    </xf>
    <xf numFmtId="0" fontId="81" fillId="0" borderId="3" xfId="0" applyNumberFormat="1" applyFont="1" applyFill="1" applyBorder="1" applyAlignment="1">
      <alignment horizontal="center" vertical="center" wrapText="1"/>
    </xf>
    <xf numFmtId="0" fontId="81" fillId="0" borderId="42" xfId="0" applyNumberFormat="1" applyFont="1" applyFill="1" applyBorder="1" applyAlignment="1">
      <alignment horizontal="center" vertical="center" wrapText="1"/>
    </xf>
    <xf numFmtId="0" fontId="81" fillId="0" borderId="8" xfId="0" applyNumberFormat="1" applyFont="1" applyFill="1" applyBorder="1" applyAlignment="1">
      <alignment horizontal="center" vertical="center" wrapText="1"/>
    </xf>
    <xf numFmtId="0" fontId="68" fillId="32" borderId="31" xfId="2260" applyFont="1" applyFill="1" applyBorder="1" applyAlignment="1">
      <alignment horizontal="center"/>
    </xf>
    <xf numFmtId="0" fontId="68" fillId="32" borderId="32" xfId="2260" applyFont="1" applyFill="1" applyBorder="1" applyAlignment="1">
      <alignment horizontal="center"/>
    </xf>
    <xf numFmtId="0" fontId="68" fillId="32" borderId="72" xfId="2260" applyFont="1" applyFill="1" applyBorder="1" applyAlignment="1">
      <alignment horizontal="center"/>
    </xf>
    <xf numFmtId="1" fontId="111" fillId="28" borderId="0" xfId="2260" applyNumberFormat="1" applyFont="1" applyFill="1" applyBorder="1" applyAlignment="1">
      <alignment horizontal="center" vertical="top" wrapText="1"/>
    </xf>
    <xf numFmtId="0" fontId="12" fillId="32" borderId="42" xfId="974" applyFont="1" applyFill="1" applyBorder="1" applyAlignment="1">
      <alignment horizontal="center" vertical="center" wrapText="1"/>
    </xf>
    <xf numFmtId="0" fontId="12" fillId="32" borderId="45" xfId="974" applyFont="1" applyFill="1" applyBorder="1" applyAlignment="1">
      <alignment horizontal="center" vertical="center" wrapText="1"/>
    </xf>
    <xf numFmtId="0" fontId="12" fillId="32" borderId="7" xfId="974" applyFont="1" applyFill="1" applyBorder="1" applyAlignment="1">
      <alignment horizontal="center" vertical="center" wrapText="1"/>
    </xf>
    <xf numFmtId="0" fontId="12" fillId="32" borderId="38" xfId="974" applyFont="1" applyFill="1" applyBorder="1" applyAlignment="1">
      <alignment horizontal="center" vertical="center" wrapText="1"/>
    </xf>
    <xf numFmtId="187" fontId="12" fillId="32" borderId="8" xfId="975" applyNumberFormat="1" applyFont="1" applyFill="1" applyBorder="1" applyAlignment="1" applyProtection="1">
      <alignment horizontal="center" vertical="center" wrapText="1"/>
      <protection locked="0"/>
    </xf>
    <xf numFmtId="187" fontId="12" fillId="32" borderId="39" xfId="975" applyNumberFormat="1" applyFont="1" applyFill="1" applyBorder="1" applyAlignment="1" applyProtection="1">
      <alignment horizontal="center" vertical="center" wrapText="1"/>
      <protection locked="0"/>
    </xf>
    <xf numFmtId="0" fontId="12" fillId="32" borderId="38" xfId="975" applyFont="1" applyFill="1" applyBorder="1" applyAlignment="1" applyProtection="1">
      <alignment horizontal="center" vertical="center" wrapText="1"/>
      <protection locked="0"/>
    </xf>
    <xf numFmtId="0" fontId="69" fillId="0" borderId="0" xfId="2260" applyFont="1" applyAlignment="1">
      <alignment horizontal="right"/>
    </xf>
    <xf numFmtId="0" fontId="67" fillId="30" borderId="0" xfId="908" applyNumberFormat="1" applyFont="1" applyFill="1" applyAlignment="1">
      <alignment horizontal="left" vertical="center"/>
    </xf>
    <xf numFmtId="0" fontId="12" fillId="32" borderId="55" xfId="975" applyFont="1" applyFill="1" applyBorder="1" applyAlignment="1" applyProtection="1">
      <alignment horizontal="center" vertical="center" wrapText="1"/>
      <protection locked="0"/>
    </xf>
    <xf numFmtId="0" fontId="106" fillId="32" borderId="3" xfId="2260" applyFont="1" applyFill="1" applyBorder="1" applyAlignment="1">
      <alignment horizontal="center"/>
    </xf>
    <xf numFmtId="0" fontId="106" fillId="32" borderId="4" xfId="2260" applyFont="1" applyFill="1" applyBorder="1" applyAlignment="1">
      <alignment horizontal="center"/>
    </xf>
    <xf numFmtId="0" fontId="106" fillId="32" borderId="5" xfId="2260" applyFont="1" applyFill="1" applyBorder="1" applyAlignment="1">
      <alignment horizontal="center"/>
    </xf>
    <xf numFmtId="0" fontId="106" fillId="32" borderId="74" xfId="2260" applyFont="1" applyFill="1" applyBorder="1" applyAlignment="1">
      <alignment horizontal="center"/>
    </xf>
    <xf numFmtId="0" fontId="12" fillId="32" borderId="6" xfId="975" applyFont="1" applyFill="1" applyBorder="1" applyAlignment="1" applyProtection="1">
      <alignment horizontal="center" vertical="center" wrapText="1"/>
      <protection locked="0"/>
    </xf>
    <xf numFmtId="0" fontId="12" fillId="32" borderId="37" xfId="975" applyFont="1" applyFill="1" applyBorder="1" applyAlignment="1" applyProtection="1">
      <alignment horizontal="center" vertical="center" wrapText="1"/>
      <protection locked="0"/>
    </xf>
    <xf numFmtId="0" fontId="12" fillId="32" borderId="7" xfId="2260" applyFont="1" applyFill="1" applyBorder="1" applyAlignment="1">
      <alignment horizontal="center"/>
    </xf>
    <xf numFmtId="0" fontId="12" fillId="32" borderId="8" xfId="975" applyFont="1" applyFill="1" applyBorder="1" applyAlignment="1" applyProtection="1">
      <alignment horizontal="center" vertical="center" wrapText="1"/>
      <protection locked="0"/>
    </xf>
    <xf numFmtId="0" fontId="12" fillId="32" borderId="39" xfId="975" applyFont="1" applyFill="1" applyBorder="1" applyAlignment="1" applyProtection="1">
      <alignment horizontal="center" vertical="center" wrapText="1"/>
      <protection locked="0"/>
    </xf>
    <xf numFmtId="0" fontId="83" fillId="0" borderId="0" xfId="0" applyFont="1" applyAlignment="1">
      <alignment horizontal="left" vertical="center" wrapText="1"/>
    </xf>
    <xf numFmtId="49" fontId="84" fillId="0" borderId="34" xfId="0" applyNumberFormat="1" applyFont="1" applyBorder="1" applyAlignment="1">
      <alignment horizontal="center" vertical="top" wrapText="1"/>
    </xf>
    <xf numFmtId="49" fontId="84" fillId="0" borderId="53" xfId="0" applyNumberFormat="1" applyFont="1" applyBorder="1" applyAlignment="1">
      <alignment horizontal="center" vertical="top" wrapText="1"/>
    </xf>
    <xf numFmtId="49" fontId="84" fillId="0" borderId="58" xfId="0" applyNumberFormat="1" applyFont="1" applyBorder="1" applyAlignment="1">
      <alignment horizontal="center" vertical="top" wrapText="1"/>
    </xf>
    <xf numFmtId="0" fontId="81" fillId="0" borderId="37" xfId="0" applyFont="1" applyBorder="1" applyAlignment="1">
      <alignment horizontal="center" vertical="center"/>
    </xf>
    <xf numFmtId="0" fontId="81" fillId="0" borderId="38" xfId="0" applyNumberFormat="1" applyFont="1" applyFill="1" applyBorder="1" applyAlignment="1">
      <alignment horizontal="center" vertical="center" wrapText="1"/>
    </xf>
    <xf numFmtId="0" fontId="81" fillId="0" borderId="47" xfId="0" applyNumberFormat="1" applyFont="1" applyFill="1" applyBorder="1" applyAlignment="1">
      <alignment horizontal="center" vertical="center" wrapText="1"/>
    </xf>
    <xf numFmtId="0" fontId="81" fillId="0" borderId="1" xfId="0" applyNumberFormat="1" applyFont="1" applyFill="1" applyBorder="1" applyAlignment="1">
      <alignment horizontal="center" vertical="center" wrapText="1"/>
    </xf>
    <xf numFmtId="0" fontId="81" fillId="0" borderId="2" xfId="0" applyNumberFormat="1" applyFont="1" applyFill="1" applyBorder="1" applyAlignment="1">
      <alignment horizontal="center" vertical="center" wrapText="1"/>
    </xf>
    <xf numFmtId="0" fontId="81" fillId="0" borderId="59" xfId="0" applyNumberFormat="1" applyFont="1" applyFill="1" applyBorder="1" applyAlignment="1">
      <alignment horizontal="center" vertical="center" wrapText="1"/>
    </xf>
    <xf numFmtId="49" fontId="83" fillId="0" borderId="0" xfId="0" applyNumberFormat="1" applyFont="1" applyAlignment="1">
      <alignment horizontal="left" vertical="center" wrapText="1"/>
    </xf>
    <xf numFmtId="0" fontId="67" fillId="28" borderId="0" xfId="976" applyFont="1" applyFill="1" applyBorder="1" applyAlignment="1">
      <alignment horizontal="center" vertical="center"/>
    </xf>
    <xf numFmtId="1" fontId="67" fillId="32" borderId="59" xfId="908" applyNumberFormat="1" applyFont="1" applyFill="1" applyBorder="1" applyAlignment="1">
      <alignment horizontal="center" vertical="center" wrapText="1"/>
    </xf>
    <xf numFmtId="192" fontId="67" fillId="32" borderId="8" xfId="908" applyNumberFormat="1" applyFont="1" applyFill="1" applyBorder="1" applyAlignment="1">
      <alignment horizontal="center" vertical="center" wrapText="1"/>
    </xf>
    <xf numFmtId="188" fontId="67" fillId="32" borderId="8" xfId="908" applyNumberFormat="1" applyFont="1" applyFill="1" applyBorder="1" applyAlignment="1">
      <alignment horizontal="center" vertical="center" wrapText="1"/>
    </xf>
    <xf numFmtId="1" fontId="67" fillId="32" borderId="8" xfId="908" applyNumberFormat="1" applyFont="1" applyFill="1" applyBorder="1" applyAlignment="1">
      <alignment horizontal="center" vertical="center"/>
    </xf>
    <xf numFmtId="188" fontId="67" fillId="32" borderId="8" xfId="908" applyNumberFormat="1" applyFont="1" applyFill="1" applyBorder="1" applyAlignment="1">
      <alignment horizontal="center" vertical="center"/>
    </xf>
    <xf numFmtId="10" fontId="85" fillId="32" borderId="8" xfId="908" applyNumberFormat="1" applyFont="1" applyFill="1" applyBorder="1" applyAlignment="1">
      <alignment horizontal="center" vertical="center" wrapText="1"/>
    </xf>
    <xf numFmtId="9" fontId="85" fillId="32" borderId="39" xfId="908" applyNumberFormat="1" applyFont="1" applyFill="1" applyBorder="1" applyAlignment="1">
      <alignment horizontal="center" vertical="center" wrapText="1"/>
    </xf>
  </cellXfs>
  <cellStyles count="2289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59" xfId="2259"/>
    <cellStyle name="Обычный 116" xfId="1127"/>
    <cellStyle name="Обычный 1160" xfId="2262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 3" xfId="2258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1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10" xfId="2269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 2" xfId="2270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 2" xfId="2271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63"/>
    <cellStyle name="Обычный 34 3" xfId="2264"/>
    <cellStyle name="Обычный 34 3 2" xfId="2265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 2" xfId="2272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4 2" xfId="2266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0"/>
    <cellStyle name="Обычный_Приложения к конкурсной заявке" xfId="2257"/>
    <cellStyle name="Обычный_Программа подрядных работ 15045" xfId="2268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67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2 2" xfId="2273"/>
    <cellStyle name="Финансовый 2 3" xfId="1061"/>
    <cellStyle name="Финансовый 2 3 2" xfId="2274"/>
    <cellStyle name="Финансовый 2 4" xfId="1062"/>
    <cellStyle name="Финансовый 2 4 2" xfId="2275"/>
    <cellStyle name="Финансовый 2 5" xfId="1063"/>
    <cellStyle name="Финансовый 2 5 2" xfId="2276"/>
    <cellStyle name="Финансовый 2 6" xfId="1064"/>
    <cellStyle name="Финансовый 2 6 2" xfId="2277"/>
    <cellStyle name="Финансовый 2 7" xfId="1065"/>
    <cellStyle name="Финансовый 2 7 2" xfId="2278"/>
    <cellStyle name="Финансовый 2 8" xfId="2255"/>
    <cellStyle name="Финансовый 3" xfId="1066"/>
    <cellStyle name="Финансовый 3 2" xfId="2279"/>
    <cellStyle name="Финансовый 4" xfId="1067"/>
    <cellStyle name="Финансовый 4 2" xfId="1068"/>
    <cellStyle name="Финансовый 4 2 2" xfId="2280"/>
    <cellStyle name="Финансовый 4 3" xfId="1069"/>
    <cellStyle name="Финансовый 4 3 2" xfId="2281"/>
    <cellStyle name="Финансовый 4 4" xfId="1070"/>
    <cellStyle name="Финансовый 4 4 2" xfId="2282"/>
    <cellStyle name="Финансовый 4 5" xfId="1071"/>
    <cellStyle name="Финансовый 4 5 2" xfId="2283"/>
    <cellStyle name="Финансовый 4 6" xfId="1072"/>
    <cellStyle name="Финансовый 4 6 2" xfId="2284"/>
    <cellStyle name="Финансовый 4 7" xfId="2285"/>
    <cellStyle name="Финансовый 5" xfId="1563"/>
    <cellStyle name="Финансовый 6" xfId="1564"/>
    <cellStyle name="Финансовый 6 2" xfId="2286"/>
    <cellStyle name="Финансовый 6 2 2" xfId="2287"/>
    <cellStyle name="Финансовый 6 3" xfId="2288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67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G59" sqref="G59"/>
    </sheetView>
  </sheetViews>
  <sheetFormatPr defaultColWidth="8.85546875" defaultRowHeight="12.75" x14ac:dyDescent="0.2"/>
  <cols>
    <col min="1" max="1" width="14.85546875" style="47" customWidth="1"/>
    <col min="2" max="2" width="49" style="47" customWidth="1"/>
    <col min="3" max="3" width="10.5703125" style="47" customWidth="1"/>
    <col min="4" max="4" width="11.140625" style="47" customWidth="1"/>
    <col min="5" max="5" width="11" style="47" customWidth="1"/>
    <col min="6" max="6" width="13.42578125" style="47" customWidth="1"/>
    <col min="7" max="7" width="11.7109375" style="47" customWidth="1"/>
    <col min="8" max="8" width="11.28515625" style="47" customWidth="1"/>
    <col min="9" max="9" width="10.85546875" style="47" customWidth="1"/>
    <col min="10" max="10" width="11.28515625" style="47" customWidth="1"/>
    <col min="11" max="11" width="14.42578125" style="47" customWidth="1"/>
    <col min="12" max="12" width="14.7109375" style="47" customWidth="1"/>
    <col min="13" max="13" width="12.42578125" style="47" customWidth="1"/>
    <col min="14" max="14" width="14" style="9" customWidth="1"/>
    <col min="15" max="15" width="12.7109375" style="9" customWidth="1"/>
    <col min="16" max="17" width="13.5703125" style="9" customWidth="1"/>
    <col min="18" max="18" width="11.140625" style="9" customWidth="1"/>
    <col min="19" max="19" width="13" style="9" customWidth="1"/>
    <col min="20" max="20" width="13.7109375" style="47" customWidth="1"/>
    <col min="21" max="21" width="10.7109375" style="9" customWidth="1"/>
    <col min="22" max="22" width="11.28515625" style="47" customWidth="1"/>
    <col min="23" max="23" width="18.85546875" style="47" customWidth="1"/>
    <col min="24" max="24" width="17.85546875" style="47" customWidth="1"/>
    <col min="25" max="25" width="10.140625" style="47" bestFit="1" customWidth="1"/>
    <col min="26" max="16384" width="8.85546875" style="1"/>
  </cols>
  <sheetData>
    <row r="1" spans="1:25" ht="13.5" x14ac:dyDescent="0.2">
      <c r="B1" s="48" t="s">
        <v>25</v>
      </c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9"/>
      <c r="U1" s="50"/>
      <c r="V1" s="49"/>
      <c r="W1" s="51" t="s">
        <v>83</v>
      </c>
    </row>
    <row r="2" spans="1:25" ht="13.5" customHeight="1" x14ac:dyDescent="0.2">
      <c r="B2" s="2" t="s">
        <v>16</v>
      </c>
      <c r="C2" s="589" t="s">
        <v>1436</v>
      </c>
      <c r="D2" s="589"/>
      <c r="E2" s="589"/>
      <c r="F2" s="589"/>
      <c r="G2" s="589"/>
      <c r="H2" s="589"/>
      <c r="I2" s="589"/>
      <c r="J2" s="589"/>
      <c r="K2" s="589"/>
      <c r="L2" s="589"/>
      <c r="M2" s="589"/>
      <c r="N2" s="589"/>
      <c r="O2" s="589"/>
      <c r="P2" s="589"/>
      <c r="Q2" s="589"/>
      <c r="R2" s="589"/>
      <c r="S2" s="589"/>
      <c r="T2" s="589"/>
      <c r="U2" s="589"/>
      <c r="V2" s="589"/>
      <c r="W2" s="589"/>
      <c r="X2" s="205"/>
    </row>
    <row r="3" spans="1:25" x14ac:dyDescent="0.2">
      <c r="B3" s="2" t="s">
        <v>17</v>
      </c>
      <c r="C3" s="590" t="s">
        <v>1436</v>
      </c>
      <c r="D3" s="591"/>
      <c r="E3" s="591"/>
      <c r="F3" s="591"/>
      <c r="G3" s="591"/>
      <c r="H3" s="591"/>
      <c r="I3" s="591"/>
      <c r="J3" s="591"/>
      <c r="K3" s="591"/>
      <c r="L3" s="591"/>
      <c r="M3" s="591"/>
      <c r="N3" s="591"/>
      <c r="O3" s="591"/>
      <c r="P3" s="591"/>
      <c r="Q3" s="591"/>
      <c r="R3" s="591"/>
      <c r="S3" s="591"/>
      <c r="T3" s="591"/>
      <c r="U3" s="591"/>
      <c r="V3" s="591"/>
      <c r="W3" s="591"/>
      <c r="X3" s="206"/>
    </row>
    <row r="4" spans="1:25" x14ac:dyDescent="0.2">
      <c r="B4" s="2" t="s">
        <v>1437</v>
      </c>
      <c r="C4" s="255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6"/>
      <c r="U4" s="206"/>
      <c r="V4" s="206"/>
      <c r="W4" s="206"/>
      <c r="X4" s="206"/>
    </row>
    <row r="5" spans="1:25" ht="13.5" thickBot="1" x14ac:dyDescent="0.25">
      <c r="B5" s="2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6"/>
      <c r="X5" s="206"/>
    </row>
    <row r="6" spans="1:25" ht="12.75" customHeight="1" thickBot="1" x14ac:dyDescent="0.25">
      <c r="A6" s="641" t="s">
        <v>1</v>
      </c>
      <c r="B6" s="641" t="s">
        <v>26</v>
      </c>
      <c r="C6" s="613" t="s">
        <v>27</v>
      </c>
      <c r="D6" s="614"/>
      <c r="E6" s="614"/>
      <c r="F6" s="614"/>
      <c r="G6" s="614"/>
      <c r="H6" s="614"/>
      <c r="I6" s="614"/>
      <c r="J6" s="614"/>
      <c r="K6" s="614"/>
      <c r="L6" s="615"/>
      <c r="M6" s="605" t="s">
        <v>2</v>
      </c>
      <c r="N6" s="606"/>
      <c r="O6" s="606"/>
      <c r="P6" s="606"/>
      <c r="Q6" s="606"/>
      <c r="R6" s="606"/>
      <c r="S6" s="606"/>
      <c r="T6" s="606"/>
      <c r="U6" s="606"/>
      <c r="V6" s="606"/>
      <c r="W6" s="607"/>
      <c r="Y6" s="1"/>
    </row>
    <row r="7" spans="1:25" ht="12.75" customHeight="1" x14ac:dyDescent="0.2">
      <c r="A7" s="642"/>
      <c r="B7" s="642"/>
      <c r="C7" s="625" t="s">
        <v>105</v>
      </c>
      <c r="D7" s="611" t="s">
        <v>3</v>
      </c>
      <c r="E7" s="612"/>
      <c r="F7" s="612"/>
      <c r="G7" s="612"/>
      <c r="H7" s="612"/>
      <c r="I7" s="612"/>
      <c r="J7" s="612"/>
      <c r="K7" s="608" t="s">
        <v>107</v>
      </c>
      <c r="L7" s="594" t="s">
        <v>109</v>
      </c>
      <c r="M7" s="592" t="s">
        <v>106</v>
      </c>
      <c r="N7" s="636" t="s">
        <v>3</v>
      </c>
      <c r="O7" s="637"/>
      <c r="P7" s="637"/>
      <c r="Q7" s="638"/>
      <c r="R7" s="639" t="s">
        <v>76</v>
      </c>
      <c r="S7" s="597" t="s">
        <v>115</v>
      </c>
      <c r="T7" s="597" t="s">
        <v>108</v>
      </c>
      <c r="U7" s="597" t="s">
        <v>77</v>
      </c>
      <c r="V7" s="603" t="s">
        <v>78</v>
      </c>
      <c r="W7" s="599" t="s">
        <v>110</v>
      </c>
      <c r="Y7" s="1"/>
    </row>
    <row r="8" spans="1:25" ht="44.25" customHeight="1" x14ac:dyDescent="0.2">
      <c r="A8" s="642"/>
      <c r="B8" s="642"/>
      <c r="C8" s="626"/>
      <c r="D8" s="628" t="s">
        <v>79</v>
      </c>
      <c r="E8" s="601" t="s">
        <v>111</v>
      </c>
      <c r="F8" s="601" t="s">
        <v>112</v>
      </c>
      <c r="G8" s="601" t="s">
        <v>116</v>
      </c>
      <c r="H8" s="601" t="s">
        <v>28</v>
      </c>
      <c r="I8" s="601" t="s">
        <v>77</v>
      </c>
      <c r="J8" s="601" t="s">
        <v>78</v>
      </c>
      <c r="K8" s="609"/>
      <c r="L8" s="595"/>
      <c r="M8" s="593"/>
      <c r="N8" s="633" t="s">
        <v>29</v>
      </c>
      <c r="O8" s="634"/>
      <c r="P8" s="634" t="s">
        <v>30</v>
      </c>
      <c r="Q8" s="635"/>
      <c r="R8" s="640"/>
      <c r="S8" s="598"/>
      <c r="T8" s="598"/>
      <c r="U8" s="598"/>
      <c r="V8" s="604"/>
      <c r="W8" s="600"/>
      <c r="Y8" s="1"/>
    </row>
    <row r="9" spans="1:25" ht="83.25" customHeight="1" thickBot="1" x14ac:dyDescent="0.25">
      <c r="A9" s="643"/>
      <c r="B9" s="643"/>
      <c r="C9" s="627"/>
      <c r="D9" s="629"/>
      <c r="E9" s="602"/>
      <c r="F9" s="602"/>
      <c r="G9" s="602"/>
      <c r="H9" s="602"/>
      <c r="I9" s="602"/>
      <c r="J9" s="602"/>
      <c r="K9" s="610"/>
      <c r="L9" s="596"/>
      <c r="M9" s="593"/>
      <c r="N9" s="213" t="s">
        <v>113</v>
      </c>
      <c r="O9" s="214" t="s">
        <v>114</v>
      </c>
      <c r="P9" s="214" t="s">
        <v>113</v>
      </c>
      <c r="Q9" s="215" t="s">
        <v>114</v>
      </c>
      <c r="R9" s="640"/>
      <c r="S9" s="598"/>
      <c r="T9" s="598"/>
      <c r="U9" s="598"/>
      <c r="V9" s="604"/>
      <c r="W9" s="600"/>
      <c r="Y9" s="1"/>
    </row>
    <row r="10" spans="1:25" ht="13.5" thickBot="1" x14ac:dyDescent="0.25">
      <c r="A10" s="216">
        <v>1</v>
      </c>
      <c r="B10" s="217">
        <v>2</v>
      </c>
      <c r="C10" s="216">
        <v>5</v>
      </c>
      <c r="D10" s="218">
        <v>6</v>
      </c>
      <c r="E10" s="219">
        <v>7</v>
      </c>
      <c r="F10" s="220">
        <v>8</v>
      </c>
      <c r="G10" s="219">
        <v>9</v>
      </c>
      <c r="H10" s="220">
        <v>10</v>
      </c>
      <c r="I10" s="219">
        <v>11</v>
      </c>
      <c r="J10" s="220">
        <v>12</v>
      </c>
      <c r="K10" s="219">
        <v>13</v>
      </c>
      <c r="L10" s="221">
        <v>14</v>
      </c>
      <c r="M10" s="216">
        <v>15</v>
      </c>
      <c r="N10" s="218">
        <v>16</v>
      </c>
      <c r="O10" s="219">
        <v>17</v>
      </c>
      <c r="P10" s="220">
        <v>18</v>
      </c>
      <c r="Q10" s="222">
        <v>19</v>
      </c>
      <c r="R10" s="218">
        <v>20</v>
      </c>
      <c r="S10" s="219">
        <v>21</v>
      </c>
      <c r="T10" s="220">
        <v>22</v>
      </c>
      <c r="U10" s="219">
        <v>23</v>
      </c>
      <c r="V10" s="223">
        <v>24</v>
      </c>
      <c r="W10" s="224">
        <v>25</v>
      </c>
      <c r="Y10" s="1"/>
    </row>
    <row r="11" spans="1:25" ht="13.5" thickBot="1" x14ac:dyDescent="0.25">
      <c r="A11" s="630" t="s">
        <v>126</v>
      </c>
      <c r="B11" s="631"/>
      <c r="C11" s="631"/>
      <c r="D11" s="631"/>
      <c r="E11" s="631"/>
      <c r="F11" s="631"/>
      <c r="G11" s="631"/>
      <c r="H11" s="631"/>
      <c r="I11" s="631"/>
      <c r="J11" s="631"/>
      <c r="K11" s="631"/>
      <c r="L11" s="631"/>
      <c r="M11" s="631"/>
      <c r="N11" s="631"/>
      <c r="O11" s="631"/>
      <c r="P11" s="631"/>
      <c r="Q11" s="631"/>
      <c r="R11" s="631"/>
      <c r="S11" s="631"/>
      <c r="T11" s="631"/>
      <c r="U11" s="631"/>
      <c r="V11" s="631"/>
      <c r="W11" s="632"/>
      <c r="Y11" s="1"/>
    </row>
    <row r="12" spans="1:25" ht="14.25" x14ac:dyDescent="0.2">
      <c r="A12" s="431" t="s">
        <v>1463</v>
      </c>
      <c r="B12" s="212" t="s">
        <v>1462</v>
      </c>
      <c r="C12" s="208">
        <f>D12+E12+G12+I12+J12</f>
        <v>165</v>
      </c>
      <c r="D12" s="165">
        <v>11</v>
      </c>
      <c r="E12" s="111">
        <v>116</v>
      </c>
      <c r="F12" s="112">
        <v>19</v>
      </c>
      <c r="G12" s="112">
        <v>0</v>
      </c>
      <c r="H12" s="111">
        <v>0</v>
      </c>
      <c r="I12" s="111">
        <v>24</v>
      </c>
      <c r="J12" s="130">
        <v>14</v>
      </c>
      <c r="K12" s="114">
        <v>0.39</v>
      </c>
      <c r="L12" s="145">
        <v>1.1000000000000001</v>
      </c>
      <c r="M12" s="208">
        <f>N12+O12+P12+Q12</f>
        <v>0</v>
      </c>
      <c r="N12" s="160"/>
      <c r="O12" s="113"/>
      <c r="P12" s="113"/>
      <c r="Q12" s="153"/>
      <c r="R12" s="203"/>
      <c r="S12" s="167"/>
      <c r="T12" s="167"/>
      <c r="U12" s="167"/>
      <c r="V12" s="168"/>
      <c r="W12" s="248"/>
      <c r="Y12" s="1"/>
    </row>
    <row r="13" spans="1:25" ht="14.25" x14ac:dyDescent="0.2">
      <c r="A13" s="437" t="s">
        <v>1464</v>
      </c>
      <c r="B13" s="212" t="s">
        <v>1465</v>
      </c>
      <c r="C13" s="208">
        <f>D13+E13+G13+I13+J13</f>
        <v>14573</v>
      </c>
      <c r="D13" s="165">
        <v>2895</v>
      </c>
      <c r="E13" s="111">
        <v>3925</v>
      </c>
      <c r="F13" s="112">
        <v>547</v>
      </c>
      <c r="G13" s="112">
        <v>0</v>
      </c>
      <c r="H13" s="111">
        <v>105</v>
      </c>
      <c r="I13" s="111">
        <v>4701</v>
      </c>
      <c r="J13" s="130">
        <v>3052</v>
      </c>
      <c r="K13" s="114">
        <v>94.47</v>
      </c>
      <c r="L13" s="145">
        <v>16.04</v>
      </c>
      <c r="M13" s="208">
        <f>N13+O13+P13+Q13</f>
        <v>0</v>
      </c>
      <c r="N13" s="160"/>
      <c r="O13" s="113"/>
      <c r="P13" s="113"/>
      <c r="Q13" s="153"/>
      <c r="R13" s="203"/>
      <c r="S13" s="167"/>
      <c r="T13" s="167"/>
      <c r="U13" s="167"/>
      <c r="V13" s="168"/>
      <c r="W13" s="248"/>
      <c r="Y13" s="1"/>
    </row>
    <row r="14" spans="1:25" ht="14.25" x14ac:dyDescent="0.2">
      <c r="A14" s="437" t="s">
        <v>1571</v>
      </c>
      <c r="B14" s="212" t="s">
        <v>1570</v>
      </c>
      <c r="C14" s="208">
        <f t="shared" ref="C14:C15" si="0">D14+E14+G14+I14+J14</f>
        <v>19728</v>
      </c>
      <c r="D14" s="165">
        <v>4632</v>
      </c>
      <c r="E14" s="111">
        <v>3601</v>
      </c>
      <c r="F14" s="112">
        <v>522</v>
      </c>
      <c r="G14" s="112">
        <v>0</v>
      </c>
      <c r="H14" s="111">
        <v>59</v>
      </c>
      <c r="I14" s="111">
        <v>7094</v>
      </c>
      <c r="J14" s="130">
        <v>4401</v>
      </c>
      <c r="K14" s="114">
        <v>158.77000000000001</v>
      </c>
      <c r="L14" s="145">
        <v>13.61</v>
      </c>
      <c r="M14" s="208">
        <f t="shared" ref="M14:M15" si="1">N14+O14+P14+Q14</f>
        <v>0</v>
      </c>
      <c r="N14" s="160"/>
      <c r="O14" s="113"/>
      <c r="P14" s="113"/>
      <c r="Q14" s="153"/>
      <c r="R14" s="203"/>
      <c r="S14" s="167"/>
      <c r="T14" s="167"/>
      <c r="U14" s="167"/>
      <c r="V14" s="168"/>
      <c r="W14" s="248"/>
      <c r="Y14" s="1"/>
    </row>
    <row r="15" spans="1:25" ht="14.25" x14ac:dyDescent="0.2">
      <c r="A15" s="437" t="s">
        <v>1573</v>
      </c>
      <c r="B15" s="212" t="s">
        <v>1572</v>
      </c>
      <c r="C15" s="208">
        <f t="shared" si="0"/>
        <v>2383</v>
      </c>
      <c r="D15" s="165">
        <v>589</v>
      </c>
      <c r="E15" s="111">
        <v>622</v>
      </c>
      <c r="F15" s="112">
        <v>65</v>
      </c>
      <c r="G15" s="112">
        <v>0</v>
      </c>
      <c r="H15" s="111">
        <v>71</v>
      </c>
      <c r="I15" s="111">
        <v>623</v>
      </c>
      <c r="J15" s="130">
        <v>549</v>
      </c>
      <c r="K15" s="114">
        <v>20.03</v>
      </c>
      <c r="L15" s="145">
        <v>1.6</v>
      </c>
      <c r="M15" s="208">
        <f t="shared" si="1"/>
        <v>0</v>
      </c>
      <c r="N15" s="160"/>
      <c r="O15" s="113"/>
      <c r="P15" s="113"/>
      <c r="Q15" s="153"/>
      <c r="R15" s="203"/>
      <c r="S15" s="167"/>
      <c r="T15" s="167"/>
      <c r="U15" s="167"/>
      <c r="V15" s="168"/>
      <c r="W15" s="248"/>
      <c r="Y15" s="1"/>
    </row>
    <row r="16" spans="1:25" ht="14.25" x14ac:dyDescent="0.2">
      <c r="A16" s="431" t="s">
        <v>1467</v>
      </c>
      <c r="B16" s="212" t="s">
        <v>1466</v>
      </c>
      <c r="C16" s="209">
        <f t="shared" ref="C16" si="2">G16+D16+E16+I16+J16</f>
        <v>4804351</v>
      </c>
      <c r="D16" s="166">
        <v>544036</v>
      </c>
      <c r="E16" s="6">
        <v>590009</v>
      </c>
      <c r="F16" s="6">
        <v>54491</v>
      </c>
      <c r="G16" s="6">
        <v>2587037</v>
      </c>
      <c r="H16" s="6">
        <v>0</v>
      </c>
      <c r="I16" s="6">
        <v>681766</v>
      </c>
      <c r="J16" s="131">
        <v>401503</v>
      </c>
      <c r="K16" s="8">
        <v>19141.71</v>
      </c>
      <c r="L16" s="146">
        <v>1309.08</v>
      </c>
      <c r="M16" s="209">
        <f t="shared" ref="M16" si="3">N16+O16+P16+Q16</f>
        <v>0</v>
      </c>
      <c r="N16" s="161"/>
      <c r="O16" s="7"/>
      <c r="P16" s="7"/>
      <c r="Q16" s="154"/>
      <c r="R16" s="204"/>
      <c r="S16" s="169"/>
      <c r="T16" s="169"/>
      <c r="U16" s="169"/>
      <c r="V16" s="170"/>
      <c r="W16" s="249"/>
      <c r="Y16" s="1"/>
    </row>
    <row r="17" spans="1:25" ht="14.25" x14ac:dyDescent="0.2">
      <c r="A17" s="431" t="s">
        <v>1469</v>
      </c>
      <c r="B17" s="212" t="s">
        <v>1468</v>
      </c>
      <c r="C17" s="209">
        <f t="shared" ref="C17:C32" si="4">G17+D17+E17+I17+J17</f>
        <v>1055</v>
      </c>
      <c r="D17" s="166">
        <v>373</v>
      </c>
      <c r="E17" s="6">
        <v>40</v>
      </c>
      <c r="F17" s="6">
        <v>3</v>
      </c>
      <c r="G17" s="6">
        <v>22</v>
      </c>
      <c r="H17" s="6">
        <v>0</v>
      </c>
      <c r="I17" s="6">
        <v>376</v>
      </c>
      <c r="J17" s="131">
        <v>244</v>
      </c>
      <c r="K17" s="8">
        <v>11.97</v>
      </c>
      <c r="L17" s="146">
        <v>7.0000000000000007E-2</v>
      </c>
      <c r="M17" s="209">
        <f t="shared" ref="M17:M32" si="5">N17+O17+P17+Q17</f>
        <v>0</v>
      </c>
      <c r="N17" s="161"/>
      <c r="O17" s="7"/>
      <c r="P17" s="7"/>
      <c r="Q17" s="154"/>
      <c r="R17" s="204"/>
      <c r="S17" s="169"/>
      <c r="T17" s="169"/>
      <c r="U17" s="169"/>
      <c r="V17" s="170"/>
      <c r="W17" s="249"/>
      <c r="Y17" s="1"/>
    </row>
    <row r="18" spans="1:25" ht="14.25" x14ac:dyDescent="0.2">
      <c r="A18" s="431" t="s">
        <v>1471</v>
      </c>
      <c r="B18" s="212" t="s">
        <v>1470</v>
      </c>
      <c r="C18" s="209">
        <f t="shared" si="4"/>
        <v>781881</v>
      </c>
      <c r="D18" s="166">
        <v>62918</v>
      </c>
      <c r="E18" s="6">
        <v>16250</v>
      </c>
      <c r="F18" s="6">
        <v>2646</v>
      </c>
      <c r="G18" s="6">
        <v>563073</v>
      </c>
      <c r="H18" s="6">
        <v>0</v>
      </c>
      <c r="I18" s="6">
        <v>86037</v>
      </c>
      <c r="J18" s="131">
        <v>53603</v>
      </c>
      <c r="K18" s="8">
        <v>2046.39</v>
      </c>
      <c r="L18" s="146">
        <v>65.47</v>
      </c>
      <c r="M18" s="209">
        <f t="shared" si="5"/>
        <v>0</v>
      </c>
      <c r="N18" s="161"/>
      <c r="O18" s="7"/>
      <c r="P18" s="7"/>
      <c r="Q18" s="154"/>
      <c r="R18" s="204"/>
      <c r="S18" s="169"/>
      <c r="T18" s="169"/>
      <c r="U18" s="169"/>
      <c r="V18" s="170"/>
      <c r="W18" s="249"/>
      <c r="Y18" s="1"/>
    </row>
    <row r="19" spans="1:25" ht="14.25" x14ac:dyDescent="0.2">
      <c r="A19" s="431" t="s">
        <v>1473</v>
      </c>
      <c r="B19" s="212" t="s">
        <v>1472</v>
      </c>
      <c r="C19" s="209">
        <f t="shared" si="4"/>
        <v>1114191</v>
      </c>
      <c r="D19" s="166">
        <v>87178</v>
      </c>
      <c r="E19" s="6">
        <v>23102</v>
      </c>
      <c r="F19" s="6">
        <v>3843</v>
      </c>
      <c r="G19" s="6">
        <v>809263</v>
      </c>
      <c r="H19" s="6">
        <v>0</v>
      </c>
      <c r="I19" s="6">
        <v>119997</v>
      </c>
      <c r="J19" s="131">
        <v>74651</v>
      </c>
      <c r="K19" s="8">
        <v>2925.67</v>
      </c>
      <c r="L19" s="146">
        <v>95.24</v>
      </c>
      <c r="M19" s="209">
        <f t="shared" si="5"/>
        <v>0</v>
      </c>
      <c r="N19" s="161"/>
      <c r="O19" s="7"/>
      <c r="P19" s="7"/>
      <c r="Q19" s="154"/>
      <c r="R19" s="204"/>
      <c r="S19" s="169"/>
      <c r="T19" s="169"/>
      <c r="U19" s="169"/>
      <c r="V19" s="170"/>
      <c r="W19" s="249"/>
      <c r="Y19" s="1"/>
    </row>
    <row r="20" spans="1:25" ht="14.25" x14ac:dyDescent="0.2">
      <c r="A20" s="431" t="s">
        <v>1475</v>
      </c>
      <c r="B20" s="212" t="s">
        <v>1474</v>
      </c>
      <c r="C20" s="209">
        <f t="shared" si="4"/>
        <v>1148812</v>
      </c>
      <c r="D20" s="166">
        <v>100300</v>
      </c>
      <c r="E20" s="6">
        <v>63000</v>
      </c>
      <c r="F20" s="6">
        <v>10332</v>
      </c>
      <c r="G20" s="6">
        <v>803094</v>
      </c>
      <c r="H20" s="6">
        <v>0</v>
      </c>
      <c r="I20" s="6">
        <v>110537</v>
      </c>
      <c r="J20" s="131">
        <v>71881</v>
      </c>
      <c r="K20" s="8">
        <v>3353.6</v>
      </c>
      <c r="L20" s="146">
        <v>292.22000000000003</v>
      </c>
      <c r="M20" s="209">
        <f t="shared" si="5"/>
        <v>0</v>
      </c>
      <c r="N20" s="161"/>
      <c r="O20" s="7"/>
      <c r="P20" s="7"/>
      <c r="Q20" s="154"/>
      <c r="R20" s="204"/>
      <c r="S20" s="169"/>
      <c r="T20" s="169"/>
      <c r="U20" s="169"/>
      <c r="V20" s="170"/>
      <c r="W20" s="249"/>
      <c r="Y20" s="1"/>
    </row>
    <row r="21" spans="1:25" ht="14.25" x14ac:dyDescent="0.2">
      <c r="A21" s="431" t="s">
        <v>1477</v>
      </c>
      <c r="B21" s="212" t="s">
        <v>1476</v>
      </c>
      <c r="C21" s="209">
        <f t="shared" si="4"/>
        <v>52568</v>
      </c>
      <c r="D21" s="166">
        <v>5860</v>
      </c>
      <c r="E21" s="6">
        <v>6453</v>
      </c>
      <c r="F21" s="6">
        <v>1602</v>
      </c>
      <c r="G21" s="6">
        <v>27992</v>
      </c>
      <c r="H21" s="6">
        <v>0</v>
      </c>
      <c r="I21" s="6">
        <v>7425</v>
      </c>
      <c r="J21" s="131">
        <v>4838</v>
      </c>
      <c r="K21" s="8">
        <v>197.5</v>
      </c>
      <c r="L21" s="146">
        <v>45.31</v>
      </c>
      <c r="M21" s="209">
        <f t="shared" si="5"/>
        <v>0</v>
      </c>
      <c r="N21" s="161"/>
      <c r="O21" s="7"/>
      <c r="P21" s="7"/>
      <c r="Q21" s="154"/>
      <c r="R21" s="204"/>
      <c r="S21" s="169"/>
      <c r="T21" s="169"/>
      <c r="U21" s="169"/>
      <c r="V21" s="170"/>
      <c r="W21" s="249"/>
      <c r="Y21" s="1"/>
    </row>
    <row r="22" spans="1:25" ht="14.25" x14ac:dyDescent="0.2">
      <c r="A22" s="431" t="s">
        <v>1479</v>
      </c>
      <c r="B22" s="212" t="s">
        <v>1478</v>
      </c>
      <c r="C22" s="209">
        <f t="shared" si="4"/>
        <v>445597</v>
      </c>
      <c r="D22" s="166">
        <v>52462</v>
      </c>
      <c r="E22" s="6">
        <v>30014</v>
      </c>
      <c r="F22" s="6">
        <v>2938</v>
      </c>
      <c r="G22" s="6">
        <v>273902</v>
      </c>
      <c r="H22" s="6">
        <v>0</v>
      </c>
      <c r="I22" s="6">
        <v>53711</v>
      </c>
      <c r="J22" s="131">
        <v>35508</v>
      </c>
      <c r="K22" s="8">
        <v>1763.73</v>
      </c>
      <c r="L22" s="146">
        <v>82.25</v>
      </c>
      <c r="M22" s="209">
        <f t="shared" si="5"/>
        <v>0</v>
      </c>
      <c r="N22" s="161"/>
      <c r="O22" s="7"/>
      <c r="P22" s="7"/>
      <c r="Q22" s="154"/>
      <c r="R22" s="204"/>
      <c r="S22" s="169"/>
      <c r="T22" s="169"/>
      <c r="U22" s="169"/>
      <c r="V22" s="170"/>
      <c r="W22" s="249"/>
      <c r="Y22" s="1"/>
    </row>
    <row r="23" spans="1:25" ht="14.25" x14ac:dyDescent="0.2">
      <c r="A23" s="431" t="s">
        <v>1481</v>
      </c>
      <c r="B23" s="212" t="s">
        <v>1480</v>
      </c>
      <c r="C23" s="209">
        <f t="shared" si="4"/>
        <v>229236</v>
      </c>
      <c r="D23" s="166">
        <v>15420</v>
      </c>
      <c r="E23" s="6">
        <v>8754</v>
      </c>
      <c r="F23" s="6">
        <v>1917</v>
      </c>
      <c r="G23" s="6">
        <v>178012</v>
      </c>
      <c r="H23" s="6">
        <v>0</v>
      </c>
      <c r="I23" s="6">
        <v>16155</v>
      </c>
      <c r="J23" s="131">
        <v>10895</v>
      </c>
      <c r="K23" s="8">
        <v>516.19000000000005</v>
      </c>
      <c r="L23" s="146">
        <v>54.17</v>
      </c>
      <c r="M23" s="209">
        <f t="shared" si="5"/>
        <v>0</v>
      </c>
      <c r="N23" s="161"/>
      <c r="O23" s="7"/>
      <c r="P23" s="7"/>
      <c r="Q23" s="154"/>
      <c r="R23" s="204"/>
      <c r="S23" s="169"/>
      <c r="T23" s="169"/>
      <c r="U23" s="169"/>
      <c r="V23" s="170"/>
      <c r="W23" s="249"/>
      <c r="Y23" s="1"/>
    </row>
    <row r="24" spans="1:25" ht="14.25" x14ac:dyDescent="0.2">
      <c r="A24" s="431" t="s">
        <v>1483</v>
      </c>
      <c r="B24" s="212" t="s">
        <v>1482</v>
      </c>
      <c r="C24" s="209">
        <f t="shared" si="4"/>
        <v>210408</v>
      </c>
      <c r="D24" s="166">
        <v>15601</v>
      </c>
      <c r="E24" s="6">
        <v>22549</v>
      </c>
      <c r="F24" s="6">
        <v>3661</v>
      </c>
      <c r="G24" s="6">
        <v>140348</v>
      </c>
      <c r="H24" s="6">
        <v>0</v>
      </c>
      <c r="I24" s="6">
        <v>19386</v>
      </c>
      <c r="J24" s="131">
        <v>12524</v>
      </c>
      <c r="K24" s="8">
        <v>524.51</v>
      </c>
      <c r="L24" s="146">
        <v>96.28</v>
      </c>
      <c r="M24" s="209">
        <f t="shared" si="5"/>
        <v>0</v>
      </c>
      <c r="N24" s="161"/>
      <c r="O24" s="7"/>
      <c r="P24" s="7"/>
      <c r="Q24" s="154"/>
      <c r="R24" s="204"/>
      <c r="S24" s="169"/>
      <c r="T24" s="169"/>
      <c r="U24" s="169"/>
      <c r="V24" s="170"/>
      <c r="W24" s="249"/>
      <c r="Y24" s="1"/>
    </row>
    <row r="25" spans="1:25" ht="14.25" x14ac:dyDescent="0.2">
      <c r="A25" s="431" t="s">
        <v>1485</v>
      </c>
      <c r="B25" s="212" t="s">
        <v>1484</v>
      </c>
      <c r="C25" s="209">
        <f t="shared" si="4"/>
        <v>39354</v>
      </c>
      <c r="D25" s="166">
        <v>2285</v>
      </c>
      <c r="E25" s="6">
        <v>6690</v>
      </c>
      <c r="F25" s="6">
        <v>1017</v>
      </c>
      <c r="G25" s="6">
        <v>24931</v>
      </c>
      <c r="H25" s="6">
        <v>0</v>
      </c>
      <c r="I25" s="6">
        <v>3302</v>
      </c>
      <c r="J25" s="131">
        <v>2146</v>
      </c>
      <c r="K25" s="8">
        <v>75.599999999999994</v>
      </c>
      <c r="L25" s="146">
        <v>26.22</v>
      </c>
      <c r="M25" s="209">
        <f t="shared" si="5"/>
        <v>0</v>
      </c>
      <c r="N25" s="161"/>
      <c r="O25" s="7"/>
      <c r="P25" s="7"/>
      <c r="Q25" s="154"/>
      <c r="R25" s="204"/>
      <c r="S25" s="169"/>
      <c r="T25" s="169"/>
      <c r="U25" s="169"/>
      <c r="V25" s="170"/>
      <c r="W25" s="249"/>
      <c r="Y25" s="1"/>
    </row>
    <row r="26" spans="1:25" ht="14.25" x14ac:dyDescent="0.2">
      <c r="A26" s="431" t="s">
        <v>1487</v>
      </c>
      <c r="B26" s="212" t="s">
        <v>1486</v>
      </c>
      <c r="C26" s="209">
        <f t="shared" si="4"/>
        <v>154250</v>
      </c>
      <c r="D26" s="166">
        <v>42266</v>
      </c>
      <c r="E26" s="6">
        <v>15937</v>
      </c>
      <c r="F26" s="6">
        <v>3213</v>
      </c>
      <c r="G26" s="6">
        <v>22348</v>
      </c>
      <c r="H26" s="6">
        <v>0</v>
      </c>
      <c r="I26" s="6">
        <v>44236</v>
      </c>
      <c r="J26" s="131">
        <v>29463</v>
      </c>
      <c r="K26" s="8">
        <v>1399.41</v>
      </c>
      <c r="L26" s="146">
        <v>100</v>
      </c>
      <c r="M26" s="209">
        <f t="shared" si="5"/>
        <v>0</v>
      </c>
      <c r="N26" s="161"/>
      <c r="O26" s="7"/>
      <c r="P26" s="7"/>
      <c r="Q26" s="154"/>
      <c r="R26" s="204"/>
      <c r="S26" s="169"/>
      <c r="T26" s="169"/>
      <c r="U26" s="169"/>
      <c r="V26" s="170"/>
      <c r="W26" s="249"/>
      <c r="Y26" s="1"/>
    </row>
    <row r="27" spans="1:25" ht="14.25" x14ac:dyDescent="0.2">
      <c r="A27" s="437" t="s">
        <v>1489</v>
      </c>
      <c r="B27" s="212" t="s">
        <v>1488</v>
      </c>
      <c r="C27" s="209">
        <f t="shared" si="4"/>
        <v>121303</v>
      </c>
      <c r="D27" s="166">
        <v>19704</v>
      </c>
      <c r="E27" s="6">
        <v>9045</v>
      </c>
      <c r="F27" s="6">
        <v>1276</v>
      </c>
      <c r="G27" s="6">
        <v>59785</v>
      </c>
      <c r="H27" s="6">
        <v>0</v>
      </c>
      <c r="I27" s="6">
        <v>19571</v>
      </c>
      <c r="J27" s="131">
        <v>13198</v>
      </c>
      <c r="K27" s="8">
        <v>655.93</v>
      </c>
      <c r="L27" s="146">
        <v>35.29</v>
      </c>
      <c r="M27" s="209">
        <f t="shared" si="5"/>
        <v>0</v>
      </c>
      <c r="N27" s="161"/>
      <c r="O27" s="7"/>
      <c r="P27" s="7"/>
      <c r="Q27" s="154"/>
      <c r="R27" s="204"/>
      <c r="S27" s="169"/>
      <c r="T27" s="169"/>
      <c r="U27" s="169"/>
      <c r="V27" s="170"/>
      <c r="W27" s="249"/>
      <c r="Y27" s="1"/>
    </row>
    <row r="28" spans="1:25" ht="14.25" x14ac:dyDescent="0.2">
      <c r="A28" s="437" t="s">
        <v>1575</v>
      </c>
      <c r="B28" s="212" t="s">
        <v>1574</v>
      </c>
      <c r="C28" s="209">
        <f t="shared" si="4"/>
        <v>5656851</v>
      </c>
      <c r="D28" s="166">
        <v>804094</v>
      </c>
      <c r="E28" s="6">
        <v>187802</v>
      </c>
      <c r="F28" s="6">
        <v>39797</v>
      </c>
      <c r="G28" s="6">
        <v>3108857</v>
      </c>
      <c r="H28" s="6"/>
      <c r="I28" s="6">
        <v>983033</v>
      </c>
      <c r="J28" s="131">
        <v>573065</v>
      </c>
      <c r="K28" s="8">
        <v>27697.65</v>
      </c>
      <c r="L28" s="146">
        <v>1099.47</v>
      </c>
      <c r="M28" s="209">
        <f t="shared" si="5"/>
        <v>0</v>
      </c>
      <c r="N28" s="161"/>
      <c r="O28" s="7"/>
      <c r="P28" s="7"/>
      <c r="Q28" s="154"/>
      <c r="R28" s="204"/>
      <c r="S28" s="169"/>
      <c r="T28" s="169"/>
      <c r="U28" s="169"/>
      <c r="V28" s="170"/>
      <c r="W28" s="249"/>
      <c r="Y28" s="1"/>
    </row>
    <row r="29" spans="1:25" ht="14.25" x14ac:dyDescent="0.2">
      <c r="A29" s="431" t="s">
        <v>1491</v>
      </c>
      <c r="B29" s="212" t="s">
        <v>1490</v>
      </c>
      <c r="C29" s="209">
        <f t="shared" si="4"/>
        <v>305748</v>
      </c>
      <c r="D29" s="166">
        <v>43623</v>
      </c>
      <c r="E29" s="6">
        <v>36744</v>
      </c>
      <c r="F29" s="6">
        <v>3127</v>
      </c>
      <c r="G29" s="6">
        <v>138523</v>
      </c>
      <c r="H29" s="6">
        <v>0</v>
      </c>
      <c r="I29" s="6">
        <v>52751</v>
      </c>
      <c r="J29" s="131">
        <v>34107</v>
      </c>
      <c r="K29" s="8">
        <v>1413.18</v>
      </c>
      <c r="L29" s="146">
        <v>75.78</v>
      </c>
      <c r="M29" s="209">
        <f t="shared" si="5"/>
        <v>0</v>
      </c>
      <c r="N29" s="161"/>
      <c r="O29" s="7"/>
      <c r="P29" s="7"/>
      <c r="Q29" s="154"/>
      <c r="R29" s="204"/>
      <c r="S29" s="169"/>
      <c r="T29" s="169"/>
      <c r="U29" s="169"/>
      <c r="V29" s="170"/>
      <c r="W29" s="249"/>
      <c r="Y29" s="1"/>
    </row>
    <row r="30" spans="1:25" ht="14.25" x14ac:dyDescent="0.2">
      <c r="A30" s="431" t="s">
        <v>1493</v>
      </c>
      <c r="B30" s="212" t="s">
        <v>1492</v>
      </c>
      <c r="C30" s="209">
        <f t="shared" si="4"/>
        <v>59520</v>
      </c>
      <c r="D30" s="166">
        <v>5239</v>
      </c>
      <c r="E30" s="6">
        <v>6414</v>
      </c>
      <c r="F30" s="6">
        <v>1098</v>
      </c>
      <c r="G30" s="6">
        <v>34344</v>
      </c>
      <c r="H30" s="6">
        <v>0</v>
      </c>
      <c r="I30" s="6">
        <v>8283</v>
      </c>
      <c r="J30" s="131">
        <v>5240</v>
      </c>
      <c r="K30" s="8">
        <v>182</v>
      </c>
      <c r="L30" s="146">
        <v>28.38</v>
      </c>
      <c r="M30" s="209">
        <f t="shared" si="5"/>
        <v>0</v>
      </c>
      <c r="N30" s="161"/>
      <c r="O30" s="7"/>
      <c r="P30" s="7"/>
      <c r="Q30" s="154"/>
      <c r="R30" s="204"/>
      <c r="S30" s="169"/>
      <c r="T30" s="169"/>
      <c r="U30" s="169"/>
      <c r="V30" s="170"/>
      <c r="W30" s="249"/>
      <c r="Y30" s="1"/>
    </row>
    <row r="31" spans="1:25" ht="14.25" x14ac:dyDescent="0.2">
      <c r="A31" s="431" t="s">
        <v>1494</v>
      </c>
      <c r="B31" s="212" t="s">
        <v>1567</v>
      </c>
      <c r="C31" s="209">
        <f t="shared" ref="C31" si="6">G31+D31+E31+I31+J31</f>
        <v>1182251</v>
      </c>
      <c r="D31" s="166">
        <v>19106</v>
      </c>
      <c r="E31" s="6">
        <v>225692</v>
      </c>
      <c r="F31" s="6">
        <v>16774</v>
      </c>
      <c r="G31" s="6">
        <v>868019</v>
      </c>
      <c r="H31" s="6">
        <f>130619+2737</f>
        <v>133356</v>
      </c>
      <c r="I31" s="6">
        <v>43080</v>
      </c>
      <c r="J31" s="131">
        <v>26354</v>
      </c>
      <c r="K31" s="8">
        <v>748.04</v>
      </c>
      <c r="L31" s="146">
        <v>405.59</v>
      </c>
      <c r="M31" s="209">
        <f t="shared" ref="M31" si="7">N31+O31+P31+Q31</f>
        <v>0</v>
      </c>
      <c r="N31" s="161"/>
      <c r="O31" s="7"/>
      <c r="P31" s="7"/>
      <c r="Q31" s="154"/>
      <c r="R31" s="204"/>
      <c r="S31" s="169"/>
      <c r="T31" s="169"/>
      <c r="U31" s="169"/>
      <c r="V31" s="170"/>
      <c r="W31" s="249"/>
      <c r="Y31" s="1"/>
    </row>
    <row r="32" spans="1:25" ht="15" thickBot="1" x14ac:dyDescent="0.25">
      <c r="A32" s="431" t="s">
        <v>1569</v>
      </c>
      <c r="B32" s="212" t="s">
        <v>1568</v>
      </c>
      <c r="C32" s="209">
        <f t="shared" si="4"/>
        <v>66343</v>
      </c>
      <c r="D32" s="166">
        <v>11243</v>
      </c>
      <c r="E32" s="6">
        <v>8376</v>
      </c>
      <c r="F32" s="6">
        <v>1300</v>
      </c>
      <c r="G32" s="6">
        <v>18977</v>
      </c>
      <c r="H32" s="6">
        <v>0</v>
      </c>
      <c r="I32" s="6">
        <v>17111</v>
      </c>
      <c r="J32" s="131">
        <v>10636</v>
      </c>
      <c r="K32" s="8">
        <v>384.73</v>
      </c>
      <c r="L32" s="146">
        <v>32</v>
      </c>
      <c r="M32" s="209">
        <f t="shared" si="5"/>
        <v>0</v>
      </c>
      <c r="N32" s="161"/>
      <c r="O32" s="7"/>
      <c r="P32" s="7"/>
      <c r="Q32" s="154"/>
      <c r="R32" s="204"/>
      <c r="S32" s="169"/>
      <c r="T32" s="169"/>
      <c r="U32" s="169"/>
      <c r="V32" s="170"/>
      <c r="W32" s="249"/>
      <c r="Y32" s="1"/>
    </row>
    <row r="33" spans="1:25" ht="21" customHeight="1" thickBot="1" x14ac:dyDescent="0.25">
      <c r="A33" s="239"/>
      <c r="B33" s="240" t="s">
        <v>120</v>
      </c>
      <c r="C33" s="241">
        <f t="shared" ref="C33:L33" si="8">SUM(C12:C32)</f>
        <v>16410568</v>
      </c>
      <c r="D33" s="242">
        <f t="shared" si="8"/>
        <v>1839835</v>
      </c>
      <c r="E33" s="243">
        <f t="shared" si="8"/>
        <v>1265135</v>
      </c>
      <c r="F33" s="243">
        <f t="shared" si="8"/>
        <v>150188</v>
      </c>
      <c r="G33" s="243">
        <f t="shared" si="8"/>
        <v>9658527</v>
      </c>
      <c r="H33" s="243">
        <f t="shared" si="8"/>
        <v>133591</v>
      </c>
      <c r="I33" s="243">
        <f t="shared" si="8"/>
        <v>2279199</v>
      </c>
      <c r="J33" s="244">
        <f t="shared" si="8"/>
        <v>1367872</v>
      </c>
      <c r="K33" s="245">
        <f t="shared" si="8"/>
        <v>63311.47</v>
      </c>
      <c r="L33" s="246">
        <f t="shared" si="8"/>
        <v>3875.17</v>
      </c>
      <c r="M33" s="272">
        <v>41797341</v>
      </c>
      <c r="N33" s="273">
        <v>0</v>
      </c>
      <c r="O33" s="274">
        <v>3282690</v>
      </c>
      <c r="P33" s="274">
        <v>3482806</v>
      </c>
      <c r="Q33" s="275">
        <v>35031845</v>
      </c>
      <c r="R33" s="244"/>
      <c r="S33" s="244"/>
      <c r="T33" s="244"/>
      <c r="U33" s="244"/>
      <c r="V33" s="244"/>
      <c r="W33" s="247"/>
      <c r="Y33" s="1"/>
    </row>
    <row r="34" spans="1:25" ht="38.25" x14ac:dyDescent="0.2">
      <c r="A34" s="121"/>
      <c r="B34" s="132" t="s">
        <v>231</v>
      </c>
      <c r="C34" s="225"/>
      <c r="D34" s="123"/>
      <c r="E34" s="118"/>
      <c r="F34" s="118"/>
      <c r="G34" s="118"/>
      <c r="H34" s="118"/>
      <c r="I34" s="118"/>
      <c r="J34" s="118"/>
      <c r="K34" s="118"/>
      <c r="L34" s="147"/>
      <c r="M34" s="132"/>
      <c r="N34" s="162"/>
      <c r="O34" s="119"/>
      <c r="P34" s="120"/>
      <c r="Q34" s="155"/>
      <c r="R34" s="150"/>
      <c r="S34" s="120"/>
      <c r="T34" s="116"/>
      <c r="U34" s="120"/>
      <c r="V34" s="116"/>
      <c r="W34" s="248"/>
    </row>
    <row r="35" spans="1:25" ht="15" x14ac:dyDescent="0.2">
      <c r="A35" s="122"/>
      <c r="B35" s="125" t="s">
        <v>4</v>
      </c>
      <c r="C35" s="209"/>
      <c r="D35" s="124"/>
      <c r="E35" s="52"/>
      <c r="F35" s="52"/>
      <c r="G35" s="52"/>
      <c r="H35" s="52"/>
      <c r="I35" s="52"/>
      <c r="J35" s="52"/>
      <c r="K35" s="52"/>
      <c r="L35" s="148"/>
      <c r="M35" s="126"/>
      <c r="N35" s="163"/>
      <c r="O35" s="53"/>
      <c r="P35" s="54"/>
      <c r="Q35" s="156"/>
      <c r="R35" s="151"/>
      <c r="S35" s="54"/>
      <c r="T35" s="115"/>
      <c r="U35" s="54"/>
      <c r="V35" s="115"/>
      <c r="W35" s="250"/>
    </row>
    <row r="36" spans="1:25" ht="14.25" x14ac:dyDescent="0.2">
      <c r="A36" s="122"/>
      <c r="B36" s="126" t="s">
        <v>130</v>
      </c>
      <c r="C36" s="209"/>
      <c r="D36" s="124"/>
      <c r="E36" s="52"/>
      <c r="F36" s="52"/>
      <c r="G36" s="52"/>
      <c r="H36" s="52"/>
      <c r="I36" s="52"/>
      <c r="J36" s="52"/>
      <c r="K36" s="52"/>
      <c r="L36" s="148"/>
      <c r="M36" s="126"/>
      <c r="N36" s="163"/>
      <c r="O36" s="53"/>
      <c r="P36" s="54"/>
      <c r="Q36" s="156"/>
      <c r="R36" s="151"/>
      <c r="S36" s="54"/>
      <c r="T36" s="115"/>
      <c r="U36" s="54"/>
      <c r="V36" s="115"/>
      <c r="W36" s="251"/>
    </row>
    <row r="37" spans="1:25" ht="14.25" x14ac:dyDescent="0.2">
      <c r="A37" s="122"/>
      <c r="B37" s="127" t="s">
        <v>117</v>
      </c>
      <c r="C37" s="209"/>
      <c r="D37" s="124"/>
      <c r="E37" s="52"/>
      <c r="F37" s="52"/>
      <c r="G37" s="52"/>
      <c r="H37" s="52"/>
      <c r="I37" s="52"/>
      <c r="J37" s="52"/>
      <c r="K37" s="52"/>
      <c r="L37" s="148"/>
      <c r="M37" s="126"/>
      <c r="N37" s="163"/>
      <c r="O37" s="55"/>
      <c r="P37" s="54"/>
      <c r="Q37" s="157"/>
      <c r="R37" s="151"/>
      <c r="S37" s="54"/>
      <c r="T37" s="115"/>
      <c r="U37" s="54"/>
      <c r="V37" s="115"/>
      <c r="W37" s="249"/>
    </row>
    <row r="38" spans="1:25" ht="15" x14ac:dyDescent="0.2">
      <c r="A38" s="122"/>
      <c r="B38" s="125" t="s">
        <v>118</v>
      </c>
      <c r="C38" s="226">
        <f>C33*D62</f>
        <v>1042071</v>
      </c>
      <c r="D38" s="124"/>
      <c r="E38" s="52"/>
      <c r="F38" s="52"/>
      <c r="G38" s="52"/>
      <c r="H38" s="52"/>
      <c r="I38" s="52"/>
      <c r="J38" s="52"/>
      <c r="K38" s="52"/>
      <c r="L38" s="148"/>
      <c r="M38" s="126"/>
      <c r="N38" s="163"/>
      <c r="O38" s="56"/>
      <c r="P38" s="54"/>
      <c r="Q38" s="158"/>
      <c r="R38" s="151"/>
      <c r="S38" s="54"/>
      <c r="T38" s="115"/>
      <c r="U38" s="54"/>
      <c r="V38" s="115"/>
      <c r="W38" s="250"/>
    </row>
    <row r="39" spans="1:25" ht="28.5" customHeight="1" x14ac:dyDescent="0.2">
      <c r="A39" s="122"/>
      <c r="B39" s="128" t="s">
        <v>119</v>
      </c>
      <c r="C39" s="209"/>
      <c r="D39" s="124"/>
      <c r="E39" s="52"/>
      <c r="F39" s="52"/>
      <c r="G39" s="52"/>
      <c r="H39" s="52"/>
      <c r="I39" s="52"/>
      <c r="J39" s="52"/>
      <c r="K39" s="52"/>
      <c r="L39" s="148"/>
      <c r="M39" s="126"/>
      <c r="N39" s="163"/>
      <c r="O39" s="56"/>
      <c r="P39" s="54"/>
      <c r="Q39" s="158"/>
      <c r="R39" s="151"/>
      <c r="S39" s="54"/>
      <c r="T39" s="115"/>
      <c r="U39" s="54"/>
      <c r="V39" s="115"/>
      <c r="W39" s="250"/>
    </row>
    <row r="40" spans="1:25" ht="15" x14ac:dyDescent="0.2">
      <c r="A40" s="122"/>
      <c r="B40" s="128" t="s">
        <v>1747</v>
      </c>
      <c r="C40" s="209"/>
      <c r="D40" s="124"/>
      <c r="E40" s="52"/>
      <c r="F40" s="52"/>
      <c r="G40" s="52"/>
      <c r="H40" s="52"/>
      <c r="I40" s="52"/>
      <c r="J40" s="52"/>
      <c r="K40" s="52"/>
      <c r="L40" s="148"/>
      <c r="M40" s="126"/>
      <c r="N40" s="163"/>
      <c r="O40" s="56"/>
      <c r="P40" s="54"/>
      <c r="Q40" s="158"/>
      <c r="R40" s="151"/>
      <c r="S40" s="54"/>
      <c r="T40" s="115"/>
      <c r="U40" s="54"/>
      <c r="V40" s="115"/>
      <c r="W40" s="252"/>
    </row>
    <row r="41" spans="1:25" ht="15" x14ac:dyDescent="0.2">
      <c r="A41" s="122"/>
      <c r="B41" s="129" t="s">
        <v>1748</v>
      </c>
      <c r="C41" s="209"/>
      <c r="D41" s="124"/>
      <c r="E41" s="52"/>
      <c r="F41" s="52"/>
      <c r="G41" s="52"/>
      <c r="H41" s="52"/>
      <c r="I41" s="52"/>
      <c r="J41" s="52"/>
      <c r="K41" s="52"/>
      <c r="L41" s="148"/>
      <c r="M41" s="126"/>
      <c r="N41" s="163"/>
      <c r="O41" s="56"/>
      <c r="P41" s="54"/>
      <c r="Q41" s="158"/>
      <c r="R41" s="151"/>
      <c r="S41" s="54"/>
      <c r="T41" s="115"/>
      <c r="U41" s="54"/>
      <c r="V41" s="115"/>
      <c r="W41" s="252"/>
    </row>
    <row r="42" spans="1:25" ht="51" hidden="1" x14ac:dyDescent="0.2">
      <c r="A42" s="122"/>
      <c r="B42" s="129" t="s">
        <v>129</v>
      </c>
      <c r="C42" s="209"/>
      <c r="D42" s="124"/>
      <c r="E42" s="52"/>
      <c r="F42" s="52"/>
      <c r="G42" s="52"/>
      <c r="H42" s="52"/>
      <c r="I42" s="52"/>
      <c r="J42" s="52"/>
      <c r="K42" s="52"/>
      <c r="L42" s="148"/>
      <c r="M42" s="126"/>
      <c r="N42" s="163"/>
      <c r="O42" s="56"/>
      <c r="P42" s="54"/>
      <c r="Q42" s="158"/>
      <c r="R42" s="151"/>
      <c r="S42" s="54"/>
      <c r="T42" s="115"/>
      <c r="U42" s="54"/>
      <c r="V42" s="115"/>
      <c r="W42" s="252"/>
    </row>
    <row r="43" spans="1:25" ht="15" x14ac:dyDescent="0.2">
      <c r="A43" s="122"/>
      <c r="B43" s="129" t="s">
        <v>1746</v>
      </c>
      <c r="C43" s="209"/>
      <c r="D43" s="124"/>
      <c r="E43" s="52"/>
      <c r="F43" s="52"/>
      <c r="G43" s="52"/>
      <c r="H43" s="52"/>
      <c r="I43" s="52"/>
      <c r="J43" s="52"/>
      <c r="K43" s="52"/>
      <c r="L43" s="148"/>
      <c r="M43" s="126"/>
      <c r="N43" s="163"/>
      <c r="O43" s="56"/>
      <c r="P43" s="54"/>
      <c r="Q43" s="158"/>
      <c r="R43" s="151"/>
      <c r="S43" s="54"/>
      <c r="T43" s="115"/>
      <c r="U43" s="54"/>
      <c r="V43" s="115"/>
      <c r="W43" s="252"/>
    </row>
    <row r="44" spans="1:25" ht="14.25" x14ac:dyDescent="0.2">
      <c r="A44" s="122"/>
      <c r="B44" s="126" t="s">
        <v>6</v>
      </c>
      <c r="C44" s="209">
        <f>C33+C38</f>
        <v>17452639</v>
      </c>
      <c r="D44" s="124"/>
      <c r="E44" s="52"/>
      <c r="F44" s="52"/>
      <c r="G44" s="52"/>
      <c r="H44" s="52"/>
      <c r="I44" s="52"/>
      <c r="J44" s="52"/>
      <c r="K44" s="52"/>
      <c r="L44" s="148"/>
      <c r="M44" s="126"/>
      <c r="N44" s="163"/>
      <c r="O44" s="53"/>
      <c r="P44" s="54"/>
      <c r="Q44" s="156"/>
      <c r="R44" s="151"/>
      <c r="S44" s="54"/>
      <c r="T44" s="115"/>
      <c r="U44" s="54"/>
      <c r="V44" s="115"/>
      <c r="W44" s="249"/>
    </row>
    <row r="45" spans="1:25" ht="15.75" thickBot="1" x14ac:dyDescent="0.25">
      <c r="A45" s="133"/>
      <c r="B45" s="144" t="s">
        <v>7</v>
      </c>
      <c r="C45" s="195"/>
      <c r="D45" s="139"/>
      <c r="E45" s="135"/>
      <c r="F45" s="135"/>
      <c r="G45" s="135"/>
      <c r="H45" s="135"/>
      <c r="I45" s="135"/>
      <c r="J45" s="135"/>
      <c r="K45" s="135"/>
      <c r="L45" s="149"/>
      <c r="M45" s="134"/>
      <c r="N45" s="164"/>
      <c r="O45" s="136"/>
      <c r="P45" s="137"/>
      <c r="Q45" s="159"/>
      <c r="R45" s="152"/>
      <c r="S45" s="137"/>
      <c r="T45" s="138"/>
      <c r="U45" s="137"/>
      <c r="V45" s="138"/>
      <c r="W45" s="253"/>
    </row>
    <row r="46" spans="1:25" ht="14.25" x14ac:dyDescent="0.2">
      <c r="A46" s="171"/>
      <c r="B46" s="210" t="s">
        <v>8</v>
      </c>
      <c r="C46" s="173"/>
      <c r="D46" s="174"/>
      <c r="E46" s="175"/>
      <c r="F46" s="175"/>
      <c r="G46" s="175"/>
      <c r="H46" s="175"/>
      <c r="I46" s="175"/>
      <c r="J46" s="175"/>
      <c r="K46" s="175"/>
      <c r="L46" s="176"/>
      <c r="M46" s="172"/>
      <c r="N46" s="177"/>
      <c r="O46" s="178"/>
      <c r="P46" s="179"/>
      <c r="Q46" s="180"/>
      <c r="R46" s="181"/>
      <c r="S46" s="179"/>
      <c r="T46" s="182"/>
      <c r="U46" s="179"/>
      <c r="V46" s="182"/>
      <c r="W46" s="254"/>
    </row>
    <row r="47" spans="1:25" ht="14.25" x14ac:dyDescent="0.2">
      <c r="A47" s="183"/>
      <c r="B47" s="211" t="s">
        <v>9</v>
      </c>
      <c r="C47" s="184"/>
      <c r="D47" s="185"/>
      <c r="E47" s="186"/>
      <c r="F47" s="186"/>
      <c r="G47" s="186"/>
      <c r="H47" s="186"/>
      <c r="I47" s="186"/>
      <c r="J47" s="186"/>
      <c r="K47" s="186"/>
      <c r="L47" s="187"/>
      <c r="M47" s="188"/>
      <c r="N47" s="189"/>
      <c r="O47" s="190"/>
      <c r="P47" s="190"/>
      <c r="Q47" s="191"/>
      <c r="R47" s="192"/>
      <c r="S47" s="190"/>
      <c r="T47" s="193"/>
      <c r="U47" s="190"/>
      <c r="V47" s="194">
        <v>0.18</v>
      </c>
      <c r="W47" s="249"/>
    </row>
    <row r="48" spans="1:25" ht="15" thickBot="1" x14ac:dyDescent="0.25">
      <c r="A48" s="258"/>
      <c r="B48" s="259" t="s">
        <v>10</v>
      </c>
      <c r="C48" s="260"/>
      <c r="D48" s="261"/>
      <c r="E48" s="262"/>
      <c r="F48" s="262"/>
      <c r="G48" s="262"/>
      <c r="H48" s="262"/>
      <c r="I48" s="262"/>
      <c r="J48" s="262"/>
      <c r="K48" s="262"/>
      <c r="L48" s="263"/>
      <c r="M48" s="264"/>
      <c r="N48" s="265"/>
      <c r="O48" s="266"/>
      <c r="P48" s="267"/>
      <c r="Q48" s="268"/>
      <c r="R48" s="269"/>
      <c r="S48" s="267"/>
      <c r="T48" s="270"/>
      <c r="U48" s="267"/>
      <c r="V48" s="270"/>
      <c r="W48" s="271"/>
    </row>
    <row r="49" spans="1:25" x14ac:dyDescent="0.2">
      <c r="A49" s="57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256"/>
      <c r="N49" s="256"/>
      <c r="O49" s="256"/>
      <c r="P49" s="256"/>
      <c r="Q49" s="256"/>
      <c r="R49" s="256"/>
      <c r="S49" s="256"/>
      <c r="T49" s="256"/>
      <c r="U49" s="256"/>
      <c r="V49" s="256"/>
      <c r="W49" s="257"/>
    </row>
    <row r="50" spans="1:25" ht="18" customHeight="1" x14ac:dyDescent="0.2">
      <c r="B50" s="617"/>
      <c r="C50" s="618"/>
      <c r="D50" s="621" t="s">
        <v>31</v>
      </c>
      <c r="E50" s="616" t="s">
        <v>18</v>
      </c>
      <c r="F50" s="616"/>
      <c r="G50" s="59"/>
      <c r="H50" s="59"/>
      <c r="L50" s="9"/>
      <c r="M50" s="9"/>
      <c r="T50" s="9"/>
      <c r="V50" s="9"/>
      <c r="W50" s="10"/>
      <c r="Y50" s="1"/>
    </row>
    <row r="51" spans="1:25" ht="12.75" customHeight="1" x14ac:dyDescent="0.2">
      <c r="B51" s="619"/>
      <c r="C51" s="620"/>
      <c r="D51" s="622"/>
      <c r="E51" s="3">
        <v>2016</v>
      </c>
      <c r="F51" s="3">
        <v>2017</v>
      </c>
      <c r="G51" s="117"/>
      <c r="H51" s="117"/>
      <c r="I51" s="117"/>
      <c r="J51" s="117"/>
      <c r="K51" s="117"/>
      <c r="L51" s="9"/>
      <c r="M51" s="9"/>
      <c r="T51" s="9"/>
      <c r="V51" s="9"/>
      <c r="W51" s="9"/>
      <c r="Y51" s="1"/>
    </row>
    <row r="52" spans="1:25" ht="13.5" customHeight="1" x14ac:dyDescent="0.2">
      <c r="B52" s="623" t="s">
        <v>32</v>
      </c>
      <c r="C52" s="624"/>
      <c r="D52" s="60"/>
      <c r="E52" s="61"/>
      <c r="F52" s="61"/>
      <c r="G52" s="62"/>
      <c r="H52" s="62"/>
      <c r="I52" s="62"/>
      <c r="J52" s="62"/>
      <c r="K52" s="62"/>
      <c r="L52" s="62"/>
      <c r="M52" s="64"/>
      <c r="N52" s="64"/>
      <c r="O52" s="65"/>
      <c r="P52" s="64"/>
      <c r="Q52" s="64"/>
      <c r="S52" s="47"/>
      <c r="T52" s="9"/>
      <c r="U52" s="47"/>
      <c r="Y52" s="1"/>
    </row>
    <row r="53" spans="1:25" ht="13.5" x14ac:dyDescent="0.2">
      <c r="A53" s="57"/>
      <c r="B53" s="66"/>
      <c r="C53" s="6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68"/>
      <c r="O53" s="68"/>
      <c r="P53" s="68"/>
      <c r="Q53" s="68"/>
      <c r="R53" s="69"/>
      <c r="S53" s="65"/>
      <c r="T53" s="70"/>
      <c r="U53" s="65"/>
      <c r="V53" s="63"/>
      <c r="W53" s="71"/>
    </row>
    <row r="54" spans="1:25" ht="13.5" x14ac:dyDescent="0.2">
      <c r="A54" s="72" t="s">
        <v>19</v>
      </c>
      <c r="B54" s="72"/>
      <c r="C54" s="72"/>
      <c r="D54" s="57"/>
      <c r="E54" s="57"/>
      <c r="F54" s="57"/>
      <c r="G54" s="57"/>
      <c r="H54" s="57"/>
      <c r="I54" s="57"/>
      <c r="J54" s="57"/>
      <c r="K54" s="57"/>
      <c r="L54" s="57"/>
      <c r="M54" s="73"/>
      <c r="N54" s="74"/>
      <c r="O54" s="74"/>
      <c r="P54" s="68"/>
      <c r="Q54" s="68"/>
      <c r="R54" s="69"/>
      <c r="S54" s="65"/>
      <c r="T54" s="70"/>
      <c r="U54" s="65"/>
      <c r="V54" s="63"/>
      <c r="W54" s="71"/>
    </row>
    <row r="55" spans="1:25" ht="16.5" thickBot="1" x14ac:dyDescent="0.25">
      <c r="A55" s="72"/>
      <c r="B55" s="72"/>
      <c r="C55" s="72"/>
      <c r="D55" s="104" t="s">
        <v>121</v>
      </c>
      <c r="E55" s="739" t="s">
        <v>1750</v>
      </c>
      <c r="F55" s="57"/>
      <c r="G55" s="57"/>
      <c r="H55" s="57"/>
      <c r="I55" s="57"/>
      <c r="J55" s="57"/>
      <c r="K55" s="432"/>
      <c r="L55" s="73"/>
      <c r="M55" s="74"/>
      <c r="N55" s="74"/>
      <c r="O55" s="68"/>
      <c r="P55" s="68"/>
      <c r="Q55" s="69"/>
      <c r="R55" s="65"/>
      <c r="S55" s="70"/>
      <c r="T55" s="65"/>
      <c r="U55" s="63"/>
      <c r="V55" s="71"/>
      <c r="Y55" s="1"/>
    </row>
    <row r="56" spans="1:25" ht="16.5" thickBot="1" x14ac:dyDescent="0.25">
      <c r="A56" s="227" t="s">
        <v>15</v>
      </c>
      <c r="B56" s="228" t="s">
        <v>81</v>
      </c>
      <c r="C56" s="228" t="s">
        <v>127</v>
      </c>
      <c r="D56" s="196" t="s">
        <v>11</v>
      </c>
      <c r="E56" s="740" t="s">
        <v>11</v>
      </c>
      <c r="F56" s="140"/>
      <c r="G56" s="140"/>
      <c r="H56" s="140"/>
      <c r="I56" s="140"/>
      <c r="J56" s="117"/>
      <c r="K56" s="432"/>
      <c r="L56" s="73"/>
      <c r="M56" s="74"/>
      <c r="N56" s="75"/>
      <c r="O56" s="76"/>
      <c r="P56" s="69"/>
      <c r="S56" s="47"/>
      <c r="T56" s="9"/>
      <c r="U56" s="47"/>
      <c r="Y56" s="1"/>
    </row>
    <row r="57" spans="1:25" ht="15.75" x14ac:dyDescent="0.2">
      <c r="A57" s="229">
        <v>1</v>
      </c>
      <c r="B57" s="230" t="s">
        <v>123</v>
      </c>
      <c r="C57" s="231" t="s">
        <v>125</v>
      </c>
      <c r="D57" s="197" t="s">
        <v>122</v>
      </c>
      <c r="E57" s="142"/>
      <c r="F57" s="117"/>
      <c r="G57" s="117"/>
      <c r="H57" s="117"/>
      <c r="I57" s="117"/>
      <c r="J57" s="117"/>
      <c r="K57" s="432"/>
      <c r="L57" s="73"/>
      <c r="M57" s="74"/>
      <c r="N57" s="75"/>
      <c r="O57" s="76"/>
      <c r="P57" s="69"/>
      <c r="S57" s="47"/>
      <c r="T57" s="9"/>
      <c r="U57" s="47"/>
      <c r="Y57" s="1"/>
    </row>
    <row r="58" spans="1:25" ht="15.75" x14ac:dyDescent="0.2">
      <c r="A58" s="232">
        <v>2</v>
      </c>
      <c r="B58" s="233" t="s">
        <v>124</v>
      </c>
      <c r="C58" s="234"/>
      <c r="D58" s="198" t="s">
        <v>122</v>
      </c>
      <c r="E58" s="741">
        <f>'прил. № 5 к ф. 8.1'!D26</f>
        <v>0</v>
      </c>
      <c r="F58" s="117"/>
      <c r="G58" s="117"/>
      <c r="H58" s="117"/>
      <c r="I58" s="117"/>
      <c r="J58" s="117"/>
      <c r="K58" s="432"/>
      <c r="L58" s="73"/>
      <c r="M58" s="74"/>
      <c r="N58" s="75"/>
      <c r="O58" s="76"/>
      <c r="P58" s="69"/>
      <c r="S58" s="47"/>
      <c r="T58" s="9"/>
      <c r="U58" s="47"/>
      <c r="Y58" s="1"/>
    </row>
    <row r="59" spans="1:25" ht="15.75" x14ac:dyDescent="0.2">
      <c r="A59" s="232">
        <v>3</v>
      </c>
      <c r="B59" s="233" t="s">
        <v>12</v>
      </c>
      <c r="C59" s="234"/>
      <c r="D59" s="142"/>
      <c r="E59" s="742" t="s">
        <v>122</v>
      </c>
      <c r="F59" s="141"/>
      <c r="G59" s="141"/>
      <c r="H59" s="141"/>
      <c r="I59" s="4"/>
      <c r="J59" s="4"/>
      <c r="K59" s="432"/>
      <c r="L59" s="73"/>
      <c r="M59" s="74"/>
      <c r="N59" s="75"/>
      <c r="O59" s="76"/>
      <c r="P59" s="69"/>
      <c r="S59" s="47"/>
      <c r="T59" s="9"/>
      <c r="U59" s="47"/>
      <c r="Y59" s="1"/>
    </row>
    <row r="60" spans="1:25" ht="15.75" x14ac:dyDescent="0.2">
      <c r="A60" s="232">
        <v>4</v>
      </c>
      <c r="B60" s="233" t="s">
        <v>33</v>
      </c>
      <c r="C60" s="234"/>
      <c r="D60" s="143"/>
      <c r="E60" s="742" t="s">
        <v>122</v>
      </c>
      <c r="F60" s="141"/>
      <c r="G60" s="141"/>
      <c r="H60" s="141"/>
      <c r="I60" s="70"/>
      <c r="J60" s="70"/>
      <c r="K60" s="432"/>
      <c r="L60" s="73"/>
      <c r="M60" s="74"/>
      <c r="N60" s="75"/>
      <c r="O60" s="76"/>
      <c r="P60" s="69"/>
      <c r="S60" s="47"/>
      <c r="T60" s="9"/>
      <c r="U60" s="47"/>
      <c r="Y60" s="1"/>
    </row>
    <row r="61" spans="1:25" ht="15.75" x14ac:dyDescent="0.2">
      <c r="A61" s="232">
        <v>5</v>
      </c>
      <c r="B61" s="233" t="s">
        <v>4</v>
      </c>
      <c r="C61" s="234" t="s">
        <v>0</v>
      </c>
      <c r="D61" s="199">
        <v>3.5000000000000003E-2</v>
      </c>
      <c r="E61" s="743" t="s">
        <v>122</v>
      </c>
      <c r="F61" s="70"/>
      <c r="G61" s="70"/>
      <c r="K61" s="432"/>
      <c r="N61" s="75"/>
      <c r="O61" s="76"/>
      <c r="P61" s="69"/>
      <c r="S61" s="47"/>
      <c r="T61" s="9"/>
      <c r="U61" s="47"/>
      <c r="Y61" s="1"/>
    </row>
    <row r="62" spans="1:25" ht="13.5" x14ac:dyDescent="0.2">
      <c r="A62" s="232">
        <v>6</v>
      </c>
      <c r="B62" s="233" t="s">
        <v>5</v>
      </c>
      <c r="C62" s="234" t="s">
        <v>0</v>
      </c>
      <c r="D62" s="200">
        <v>6.3500000000000001E-2</v>
      </c>
      <c r="E62" s="743" t="s">
        <v>122</v>
      </c>
      <c r="F62" s="70"/>
      <c r="G62" s="70"/>
      <c r="N62" s="69"/>
      <c r="O62" s="76"/>
      <c r="P62" s="69"/>
      <c r="S62" s="47"/>
      <c r="T62" s="9"/>
      <c r="U62" s="47"/>
      <c r="Y62" s="1"/>
    </row>
    <row r="63" spans="1:25" ht="25.5" x14ac:dyDescent="0.2">
      <c r="A63" s="232">
        <v>7</v>
      </c>
      <c r="B63" s="235" t="s">
        <v>34</v>
      </c>
      <c r="C63" s="234" t="s">
        <v>0</v>
      </c>
      <c r="D63" s="199">
        <v>1.4999999999999999E-2</v>
      </c>
      <c r="E63" s="744">
        <v>1.4999999999999999E-2</v>
      </c>
      <c r="F63" s="70"/>
      <c r="G63" s="70"/>
      <c r="N63" s="69"/>
      <c r="O63" s="76"/>
      <c r="P63" s="69"/>
      <c r="S63" s="47"/>
      <c r="T63" s="9"/>
      <c r="U63" s="47"/>
      <c r="Y63" s="1"/>
    </row>
    <row r="64" spans="1:25" ht="13.5" x14ac:dyDescent="0.2">
      <c r="A64" s="232">
        <v>8</v>
      </c>
      <c r="B64" s="235" t="s">
        <v>80</v>
      </c>
      <c r="C64" s="234" t="s">
        <v>0</v>
      </c>
      <c r="D64" s="199" t="s">
        <v>122</v>
      </c>
      <c r="E64" s="744">
        <v>1.4999999999999999E-2</v>
      </c>
      <c r="F64" s="70"/>
      <c r="G64" s="70"/>
      <c r="H64" s="70"/>
      <c r="I64" s="70"/>
      <c r="J64" s="70"/>
      <c r="K64" s="70"/>
      <c r="L64" s="70"/>
      <c r="M64" s="65"/>
      <c r="N64" s="69"/>
      <c r="O64" s="76"/>
      <c r="P64" s="69"/>
      <c r="S64" s="47"/>
      <c r="T64" s="9"/>
      <c r="U64" s="47"/>
      <c r="Y64" s="1"/>
    </row>
    <row r="65" spans="1:25" ht="13.5" x14ac:dyDescent="0.2">
      <c r="A65" s="232">
        <v>9</v>
      </c>
      <c r="B65" s="233" t="s">
        <v>7</v>
      </c>
      <c r="C65" s="234" t="s">
        <v>0</v>
      </c>
      <c r="D65" s="199">
        <v>1.4999999999999999E-2</v>
      </c>
      <c r="E65" s="744">
        <v>1.4999999999999999E-2</v>
      </c>
      <c r="F65" s="141"/>
      <c r="G65" s="141"/>
      <c r="H65" s="141"/>
      <c r="I65" s="70"/>
      <c r="J65" s="70"/>
      <c r="K65" s="70"/>
      <c r="L65" s="70"/>
      <c r="M65" s="65"/>
      <c r="N65" s="69"/>
      <c r="O65" s="76"/>
      <c r="P65" s="69"/>
      <c r="S65" s="47"/>
      <c r="T65" s="9"/>
      <c r="U65" s="47"/>
      <c r="Y65" s="1"/>
    </row>
    <row r="66" spans="1:25" ht="13.5" x14ac:dyDescent="0.2">
      <c r="A66" s="232">
        <v>10</v>
      </c>
      <c r="B66" s="233" t="s">
        <v>13</v>
      </c>
      <c r="C66" s="234" t="s">
        <v>0</v>
      </c>
      <c r="D66" s="201">
        <f>(I33/(D33+F33))*0.85</f>
        <v>0.97350000000000003</v>
      </c>
      <c r="E66" s="745">
        <f>'прил. № 5 к ф. 8.1'!D30</f>
        <v>0.57799999999999996</v>
      </c>
      <c r="F66" s="141"/>
      <c r="G66" s="141"/>
      <c r="H66" s="141"/>
      <c r="I66" s="70"/>
      <c r="J66" s="70"/>
      <c r="K66" s="70"/>
      <c r="L66" s="70"/>
      <c r="M66" s="65"/>
      <c r="N66" s="69"/>
      <c r="O66" s="76"/>
      <c r="P66" s="69"/>
      <c r="S66" s="47"/>
      <c r="T66" s="9"/>
      <c r="U66" s="47"/>
      <c r="Y66" s="1"/>
    </row>
    <row r="67" spans="1:25" ht="14.25" thickBot="1" x14ac:dyDescent="0.25">
      <c r="A67" s="236">
        <v>11</v>
      </c>
      <c r="B67" s="237" t="s">
        <v>14</v>
      </c>
      <c r="C67" s="238" t="s">
        <v>0</v>
      </c>
      <c r="D67" s="202">
        <f>IF(J33*0.8/(D33+F33)&gt;=0.5,0.5,J33*0.8/(D33+F33))</f>
        <v>0.5</v>
      </c>
      <c r="E67" s="746">
        <f>'прил. № 5 к ф. 8.1'!D31</f>
        <v>0.32</v>
      </c>
      <c r="M67" s="9"/>
      <c r="P67" s="68"/>
      <c r="Q67" s="69"/>
      <c r="R67" s="69"/>
      <c r="S67" s="70"/>
      <c r="T67" s="65"/>
      <c r="U67" s="70"/>
      <c r="V67" s="70"/>
      <c r="W67" s="63"/>
      <c r="Y67" s="1"/>
    </row>
  </sheetData>
  <sheetProtection insertRows="0" deleteRows="0"/>
  <protectedRanges>
    <protectedRange sqref="A74:X78" name="Диапазон1"/>
    <protectedRange sqref="K33:L33 A2:S5 H64:M67 W40:W43 D59:D60 F61:G67 N61:W67 F55:W60 A68:X73 G50:W52 A12:A32 N12:Q33 F49:W49 F53:X54" name="Диапазон1_1"/>
    <protectedRange sqref="E56:E63 E65:E67" name="Диапазон1_1_3"/>
  </protectedRanges>
  <mergeCells count="32">
    <mergeCell ref="E50:F50"/>
    <mergeCell ref="B50:C51"/>
    <mergeCell ref="D50:D51"/>
    <mergeCell ref="B52:C52"/>
    <mergeCell ref="E8:E9"/>
    <mergeCell ref="C7:C9"/>
    <mergeCell ref="D8:D9"/>
    <mergeCell ref="A11:W11"/>
    <mergeCell ref="N8:O8"/>
    <mergeCell ref="P8:Q8"/>
    <mergeCell ref="N7:Q7"/>
    <mergeCell ref="R7:R9"/>
    <mergeCell ref="G8:G9"/>
    <mergeCell ref="A6:A9"/>
    <mergeCell ref="B6:B9"/>
    <mergeCell ref="F8:F9"/>
    <mergeCell ref="C2:W2"/>
    <mergeCell ref="C3:W3"/>
    <mergeCell ref="M7:M9"/>
    <mergeCell ref="L7:L9"/>
    <mergeCell ref="S7:S9"/>
    <mergeCell ref="W7:W9"/>
    <mergeCell ref="T7:T9"/>
    <mergeCell ref="H8:H9"/>
    <mergeCell ref="U7:U9"/>
    <mergeCell ref="V7:V9"/>
    <mergeCell ref="M6:W6"/>
    <mergeCell ref="K7:K9"/>
    <mergeCell ref="I8:I9"/>
    <mergeCell ref="J8:J9"/>
    <mergeCell ref="D7:J7"/>
    <mergeCell ref="C6:L6"/>
  </mergeCells>
  <pageMargins left="0.7" right="0.7" top="0.75" bottom="0.75" header="0.3" footer="0.3"/>
  <pageSetup paperSize="9" scale="40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view="pageBreakPreview" zoomScaleNormal="100" zoomScaleSheetLayoutView="100" workbookViewId="0">
      <selection activeCell="D29" sqref="D29"/>
    </sheetView>
  </sheetViews>
  <sheetFormatPr defaultRowHeight="12.75" x14ac:dyDescent="0.2"/>
  <cols>
    <col min="1" max="1" width="29.7109375" style="380" customWidth="1"/>
    <col min="2" max="2" width="25.140625" style="380" customWidth="1"/>
    <col min="3" max="3" width="7.140625" style="380" customWidth="1"/>
    <col min="4" max="4" width="10.7109375" style="380" customWidth="1"/>
    <col min="5" max="5" width="9.7109375" style="380" customWidth="1"/>
    <col min="6" max="6" width="8.28515625" style="380" customWidth="1"/>
    <col min="7" max="7" width="8.42578125" style="380" customWidth="1"/>
    <col min="8" max="9" width="9.42578125" style="380" customWidth="1"/>
    <col min="10" max="10" width="11.7109375" style="380" customWidth="1"/>
    <col min="11" max="16384" width="9.140625" style="380"/>
  </cols>
  <sheetData>
    <row r="1" spans="1:16" s="377" customFormat="1" ht="12" x14ac:dyDescent="0.2">
      <c r="A1" s="376" t="s">
        <v>215</v>
      </c>
      <c r="B1" s="376"/>
      <c r="C1" s="376"/>
      <c r="D1" s="376"/>
      <c r="E1" s="376"/>
      <c r="I1" s="653" t="s">
        <v>216</v>
      </c>
      <c r="J1" s="653"/>
    </row>
    <row r="2" spans="1:16" s="379" customFormat="1" x14ac:dyDescent="0.2">
      <c r="A2" s="378" t="s">
        <v>217</v>
      </c>
    </row>
    <row r="3" spans="1:16" x14ac:dyDescent="0.2">
      <c r="A3" s="654" t="s">
        <v>218</v>
      </c>
      <c r="B3" s="654"/>
      <c r="C3" s="654"/>
      <c r="D3" s="654"/>
      <c r="E3" s="654"/>
      <c r="F3" s="654"/>
      <c r="G3" s="654"/>
      <c r="H3" s="654"/>
      <c r="I3" s="654"/>
      <c r="J3" s="654"/>
    </row>
    <row r="4" spans="1:16" ht="15" customHeight="1" x14ac:dyDescent="0.2">
      <c r="A4" s="655" t="s">
        <v>1460</v>
      </c>
      <c r="B4" s="655"/>
      <c r="C4" s="655"/>
      <c r="D4" s="655"/>
      <c r="E4" s="655"/>
      <c r="F4" s="655"/>
      <c r="G4" s="655"/>
      <c r="H4" s="655"/>
      <c r="I4" s="655"/>
      <c r="J4" s="655"/>
      <c r="K4" s="381"/>
      <c r="L4" s="381"/>
      <c r="M4" s="381"/>
      <c r="N4" s="382"/>
      <c r="O4" s="382"/>
      <c r="P4" s="382"/>
    </row>
    <row r="5" spans="1:16" ht="15" customHeight="1" thickBot="1" x14ac:dyDescent="0.25">
      <c r="A5" s="655" t="s">
        <v>1461</v>
      </c>
      <c r="B5" s="655"/>
      <c r="C5" s="655"/>
      <c r="D5" s="655"/>
      <c r="E5" s="655"/>
      <c r="F5" s="655"/>
      <c r="G5" s="655"/>
      <c r="H5" s="655"/>
      <c r="I5" s="655"/>
      <c r="J5" s="655"/>
      <c r="K5" s="381"/>
      <c r="L5" s="381"/>
      <c r="M5" s="381"/>
    </row>
    <row r="6" spans="1:16" ht="20.25" customHeight="1" x14ac:dyDescent="0.2">
      <c r="A6" s="647" t="s">
        <v>219</v>
      </c>
      <c r="B6" s="647" t="s">
        <v>220</v>
      </c>
      <c r="C6" s="647" t="s">
        <v>221</v>
      </c>
      <c r="D6" s="647" t="s">
        <v>222</v>
      </c>
      <c r="E6" s="647" t="s">
        <v>223</v>
      </c>
      <c r="F6" s="647" t="s">
        <v>224</v>
      </c>
      <c r="G6" s="645" t="s">
        <v>225</v>
      </c>
      <c r="H6" s="647" t="s">
        <v>42</v>
      </c>
      <c r="I6" s="647" t="s">
        <v>226</v>
      </c>
      <c r="J6" s="647" t="s">
        <v>110</v>
      </c>
    </row>
    <row r="7" spans="1:16" ht="68.25" customHeight="1" thickBot="1" x14ac:dyDescent="0.25">
      <c r="A7" s="648"/>
      <c r="B7" s="648"/>
      <c r="C7" s="648"/>
      <c r="D7" s="648"/>
      <c r="E7" s="648"/>
      <c r="F7" s="648"/>
      <c r="G7" s="646"/>
      <c r="H7" s="648"/>
      <c r="I7" s="648"/>
      <c r="J7" s="648"/>
    </row>
    <row r="8" spans="1:16" x14ac:dyDescent="0.2">
      <c r="A8" s="383"/>
      <c r="B8" s="384"/>
      <c r="C8" s="385"/>
      <c r="D8" s="385"/>
      <c r="E8" s="385"/>
      <c r="F8" s="386"/>
      <c r="G8" s="385"/>
      <c r="H8" s="386"/>
      <c r="I8" s="385"/>
      <c r="J8" s="387"/>
    </row>
    <row r="9" spans="1:16" s="377" customFormat="1" x14ac:dyDescent="0.2">
      <c r="A9" s="383"/>
      <c r="B9" s="384"/>
      <c r="C9" s="385"/>
      <c r="D9" s="385"/>
      <c r="E9" s="385"/>
      <c r="F9" s="386"/>
      <c r="G9" s="385"/>
      <c r="H9" s="386"/>
      <c r="I9" s="385"/>
      <c r="J9" s="387"/>
    </row>
    <row r="10" spans="1:16" s="377" customFormat="1" ht="26.25" customHeight="1" x14ac:dyDescent="0.2">
      <c r="A10" s="388"/>
      <c r="B10" s="389"/>
      <c r="C10" s="385"/>
      <c r="D10" s="385"/>
      <c r="E10" s="385"/>
      <c r="F10" s="386"/>
      <c r="G10" s="390"/>
      <c r="H10" s="386"/>
      <c r="I10" s="385"/>
      <c r="J10" s="387"/>
    </row>
    <row r="11" spans="1:16" s="377" customFormat="1" ht="26.25" customHeight="1" thickBot="1" x14ac:dyDescent="0.25">
      <c r="A11" s="391"/>
      <c r="B11" s="392"/>
      <c r="C11" s="393"/>
      <c r="D11" s="393"/>
      <c r="E11" s="393"/>
      <c r="F11" s="394"/>
      <c r="G11" s="395"/>
      <c r="H11" s="394"/>
      <c r="I11" s="393"/>
      <c r="J11" s="396"/>
    </row>
    <row r="12" spans="1:16" ht="13.5" thickBot="1" x14ac:dyDescent="0.25">
      <c r="A12" s="649" t="s">
        <v>227</v>
      </c>
      <c r="B12" s="650"/>
      <c r="C12" s="650"/>
      <c r="D12" s="650"/>
      <c r="E12" s="650"/>
      <c r="F12" s="650"/>
      <c r="G12" s="650"/>
      <c r="H12" s="650"/>
      <c r="I12" s="651"/>
      <c r="J12" s="397">
        <f>SUM(J8:J11)</f>
        <v>0</v>
      </c>
    </row>
    <row r="15" spans="1:16" ht="12.75" customHeight="1" x14ac:dyDescent="0.2">
      <c r="A15" s="398" t="s">
        <v>214</v>
      </c>
      <c r="B15" s="399"/>
      <c r="C15" s="652" t="s">
        <v>228</v>
      </c>
      <c r="D15" s="652"/>
      <c r="E15" s="399"/>
      <c r="F15" s="652" t="s">
        <v>229</v>
      </c>
      <c r="G15" s="652"/>
      <c r="H15" s="652"/>
    </row>
    <row r="16" spans="1:16" x14ac:dyDescent="0.2">
      <c r="A16" s="399"/>
      <c r="B16" s="399"/>
      <c r="C16" s="399"/>
      <c r="D16" s="399"/>
      <c r="E16" s="399"/>
      <c r="F16" s="644" t="s">
        <v>230</v>
      </c>
      <c r="G16" s="644"/>
      <c r="H16" s="644"/>
    </row>
    <row r="17" spans="7:7" x14ac:dyDescent="0.2">
      <c r="G17" s="400"/>
    </row>
    <row r="18" spans="7:7" x14ac:dyDescent="0.2">
      <c r="G18" s="400"/>
    </row>
    <row r="19" spans="7:7" x14ac:dyDescent="0.2">
      <c r="G19" s="400"/>
    </row>
    <row r="20" spans="7:7" x14ac:dyDescent="0.2">
      <c r="G20" s="400"/>
    </row>
    <row r="21" spans="7:7" x14ac:dyDescent="0.2">
      <c r="G21" s="400"/>
    </row>
    <row r="22" spans="7:7" x14ac:dyDescent="0.2">
      <c r="G22" s="400"/>
    </row>
    <row r="23" spans="7:7" x14ac:dyDescent="0.2">
      <c r="G23" s="400"/>
    </row>
    <row r="24" spans="7:7" x14ac:dyDescent="0.2">
      <c r="G24" s="401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6:H16"/>
    <mergeCell ref="G6:G7"/>
    <mergeCell ref="H6:H7"/>
    <mergeCell ref="I6:I7"/>
    <mergeCell ref="J6:J7"/>
    <mergeCell ref="A12:I12"/>
    <mergeCell ref="C15:D15"/>
    <mergeCell ref="F15:H15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zoomScale="90" zoomScaleNormal="90" workbookViewId="0">
      <selection activeCell="A2" sqref="A2:N2"/>
    </sheetView>
  </sheetViews>
  <sheetFormatPr defaultRowHeight="12.75" x14ac:dyDescent="0.2"/>
  <cols>
    <col min="1" max="1" width="3.5703125" style="292" customWidth="1"/>
    <col min="2" max="2" width="27.5703125" style="292" customWidth="1"/>
    <col min="3" max="3" width="6.42578125" style="293" customWidth="1"/>
    <col min="4" max="4" width="9.28515625" style="293" customWidth="1"/>
    <col min="5" max="5" width="10.5703125" style="292" customWidth="1"/>
    <col min="6" max="6" width="10.85546875" style="292" customWidth="1"/>
    <col min="7" max="7" width="11" style="292" customWidth="1"/>
    <col min="8" max="8" width="8.7109375" style="292" customWidth="1"/>
    <col min="9" max="9" width="11.85546875" style="292" customWidth="1"/>
    <col min="10" max="10" width="10.140625" style="292" customWidth="1"/>
    <col min="11" max="11" width="9.140625" style="292" customWidth="1"/>
    <col min="12" max="12" width="14" style="292" customWidth="1"/>
    <col min="13" max="13" width="9.5703125" style="292" customWidth="1"/>
    <col min="14" max="14" width="15" style="292" customWidth="1"/>
    <col min="15" max="15" width="9.140625" style="295"/>
    <col min="16" max="16" width="13.42578125" style="295" customWidth="1"/>
    <col min="17" max="17" width="10.85546875" style="295" customWidth="1"/>
    <col min="18" max="263" width="9.140625" style="295"/>
    <col min="264" max="264" width="17.140625" style="295" customWidth="1"/>
    <col min="265" max="265" width="35.140625" style="295" customWidth="1"/>
    <col min="266" max="266" width="12.85546875" style="295" customWidth="1"/>
    <col min="267" max="268" width="18.140625" style="295" customWidth="1"/>
    <col min="269" max="269" width="19.140625" style="295" customWidth="1"/>
    <col min="270" max="270" width="21.85546875" style="295" customWidth="1"/>
    <col min="271" max="519" width="9.140625" style="295"/>
    <col min="520" max="520" width="17.140625" style="295" customWidth="1"/>
    <col min="521" max="521" width="35.140625" style="295" customWidth="1"/>
    <col min="522" max="522" width="12.85546875" style="295" customWidth="1"/>
    <col min="523" max="524" width="18.140625" style="295" customWidth="1"/>
    <col min="525" max="525" width="19.140625" style="295" customWidth="1"/>
    <col min="526" max="526" width="21.85546875" style="295" customWidth="1"/>
    <col min="527" max="775" width="9.140625" style="295"/>
    <col min="776" max="776" width="17.140625" style="295" customWidth="1"/>
    <col min="777" max="777" width="35.140625" style="295" customWidth="1"/>
    <col min="778" max="778" width="12.85546875" style="295" customWidth="1"/>
    <col min="779" max="780" width="18.140625" style="295" customWidth="1"/>
    <col min="781" max="781" width="19.140625" style="295" customWidth="1"/>
    <col min="782" max="782" width="21.85546875" style="295" customWidth="1"/>
    <col min="783" max="1031" width="9.140625" style="295"/>
    <col min="1032" max="1032" width="17.140625" style="295" customWidth="1"/>
    <col min="1033" max="1033" width="35.140625" style="295" customWidth="1"/>
    <col min="1034" max="1034" width="12.85546875" style="295" customWidth="1"/>
    <col min="1035" max="1036" width="18.140625" style="295" customWidth="1"/>
    <col min="1037" max="1037" width="19.140625" style="295" customWidth="1"/>
    <col min="1038" max="1038" width="21.85546875" style="295" customWidth="1"/>
    <col min="1039" max="1287" width="9.140625" style="295"/>
    <col min="1288" max="1288" width="17.140625" style="295" customWidth="1"/>
    <col min="1289" max="1289" width="35.140625" style="295" customWidth="1"/>
    <col min="1290" max="1290" width="12.85546875" style="295" customWidth="1"/>
    <col min="1291" max="1292" width="18.140625" style="295" customWidth="1"/>
    <col min="1293" max="1293" width="19.140625" style="295" customWidth="1"/>
    <col min="1294" max="1294" width="21.85546875" style="295" customWidth="1"/>
    <col min="1295" max="1543" width="9.140625" style="295"/>
    <col min="1544" max="1544" width="17.140625" style="295" customWidth="1"/>
    <col min="1545" max="1545" width="35.140625" style="295" customWidth="1"/>
    <col min="1546" max="1546" width="12.85546875" style="295" customWidth="1"/>
    <col min="1547" max="1548" width="18.140625" style="295" customWidth="1"/>
    <col min="1549" max="1549" width="19.140625" style="295" customWidth="1"/>
    <col min="1550" max="1550" width="21.85546875" style="295" customWidth="1"/>
    <col min="1551" max="1799" width="9.140625" style="295"/>
    <col min="1800" max="1800" width="17.140625" style="295" customWidth="1"/>
    <col min="1801" max="1801" width="35.140625" style="295" customWidth="1"/>
    <col min="1802" max="1802" width="12.85546875" style="295" customWidth="1"/>
    <col min="1803" max="1804" width="18.140625" style="295" customWidth="1"/>
    <col min="1805" max="1805" width="19.140625" style="295" customWidth="1"/>
    <col min="1806" max="1806" width="21.85546875" style="295" customWidth="1"/>
    <col min="1807" max="2055" width="9.140625" style="295"/>
    <col min="2056" max="2056" width="17.140625" style="295" customWidth="1"/>
    <col min="2057" max="2057" width="35.140625" style="295" customWidth="1"/>
    <col min="2058" max="2058" width="12.85546875" style="295" customWidth="1"/>
    <col min="2059" max="2060" width="18.140625" style="295" customWidth="1"/>
    <col min="2061" max="2061" width="19.140625" style="295" customWidth="1"/>
    <col min="2062" max="2062" width="21.85546875" style="295" customWidth="1"/>
    <col min="2063" max="2311" width="9.140625" style="295"/>
    <col min="2312" max="2312" width="17.140625" style="295" customWidth="1"/>
    <col min="2313" max="2313" width="35.140625" style="295" customWidth="1"/>
    <col min="2314" max="2314" width="12.85546875" style="295" customWidth="1"/>
    <col min="2315" max="2316" width="18.140625" style="295" customWidth="1"/>
    <col min="2317" max="2317" width="19.140625" style="295" customWidth="1"/>
    <col min="2318" max="2318" width="21.85546875" style="295" customWidth="1"/>
    <col min="2319" max="2567" width="9.140625" style="295"/>
    <col min="2568" max="2568" width="17.140625" style="295" customWidth="1"/>
    <col min="2569" max="2569" width="35.140625" style="295" customWidth="1"/>
    <col min="2570" max="2570" width="12.85546875" style="295" customWidth="1"/>
    <col min="2571" max="2572" width="18.140625" style="295" customWidth="1"/>
    <col min="2573" max="2573" width="19.140625" style="295" customWidth="1"/>
    <col min="2574" max="2574" width="21.85546875" style="295" customWidth="1"/>
    <col min="2575" max="2823" width="9.140625" style="295"/>
    <col min="2824" max="2824" width="17.140625" style="295" customWidth="1"/>
    <col min="2825" max="2825" width="35.140625" style="295" customWidth="1"/>
    <col min="2826" max="2826" width="12.85546875" style="295" customWidth="1"/>
    <col min="2827" max="2828" width="18.140625" style="295" customWidth="1"/>
    <col min="2829" max="2829" width="19.140625" style="295" customWidth="1"/>
    <col min="2830" max="2830" width="21.85546875" style="295" customWidth="1"/>
    <col min="2831" max="3079" width="9.140625" style="295"/>
    <col min="3080" max="3080" width="17.140625" style="295" customWidth="1"/>
    <col min="3081" max="3081" width="35.140625" style="295" customWidth="1"/>
    <col min="3082" max="3082" width="12.85546875" style="295" customWidth="1"/>
    <col min="3083" max="3084" width="18.140625" style="295" customWidth="1"/>
    <col min="3085" max="3085" width="19.140625" style="295" customWidth="1"/>
    <col min="3086" max="3086" width="21.85546875" style="295" customWidth="1"/>
    <col min="3087" max="3335" width="9.140625" style="295"/>
    <col min="3336" max="3336" width="17.140625" style="295" customWidth="1"/>
    <col min="3337" max="3337" width="35.140625" style="295" customWidth="1"/>
    <col min="3338" max="3338" width="12.85546875" style="295" customWidth="1"/>
    <col min="3339" max="3340" width="18.140625" style="295" customWidth="1"/>
    <col min="3341" max="3341" width="19.140625" style="295" customWidth="1"/>
    <col min="3342" max="3342" width="21.85546875" style="295" customWidth="1"/>
    <col min="3343" max="3591" width="9.140625" style="295"/>
    <col min="3592" max="3592" width="17.140625" style="295" customWidth="1"/>
    <col min="3593" max="3593" width="35.140625" style="295" customWidth="1"/>
    <col min="3594" max="3594" width="12.85546875" style="295" customWidth="1"/>
    <col min="3595" max="3596" width="18.140625" style="295" customWidth="1"/>
    <col min="3597" max="3597" width="19.140625" style="295" customWidth="1"/>
    <col min="3598" max="3598" width="21.85546875" style="295" customWidth="1"/>
    <col min="3599" max="3847" width="9.140625" style="295"/>
    <col min="3848" max="3848" width="17.140625" style="295" customWidth="1"/>
    <col min="3849" max="3849" width="35.140625" style="295" customWidth="1"/>
    <col min="3850" max="3850" width="12.85546875" style="295" customWidth="1"/>
    <col min="3851" max="3852" width="18.140625" style="295" customWidth="1"/>
    <col min="3853" max="3853" width="19.140625" style="295" customWidth="1"/>
    <col min="3854" max="3854" width="21.85546875" style="295" customWidth="1"/>
    <col min="3855" max="4103" width="9.140625" style="295"/>
    <col min="4104" max="4104" width="17.140625" style="295" customWidth="1"/>
    <col min="4105" max="4105" width="35.140625" style="295" customWidth="1"/>
    <col min="4106" max="4106" width="12.85546875" style="295" customWidth="1"/>
    <col min="4107" max="4108" width="18.140625" style="295" customWidth="1"/>
    <col min="4109" max="4109" width="19.140625" style="295" customWidth="1"/>
    <col min="4110" max="4110" width="21.85546875" style="295" customWidth="1"/>
    <col min="4111" max="4359" width="9.140625" style="295"/>
    <col min="4360" max="4360" width="17.140625" style="295" customWidth="1"/>
    <col min="4361" max="4361" width="35.140625" style="295" customWidth="1"/>
    <col min="4362" max="4362" width="12.85546875" style="295" customWidth="1"/>
    <col min="4363" max="4364" width="18.140625" style="295" customWidth="1"/>
    <col min="4365" max="4365" width="19.140625" style="295" customWidth="1"/>
    <col min="4366" max="4366" width="21.85546875" style="295" customWidth="1"/>
    <col min="4367" max="4615" width="9.140625" style="295"/>
    <col min="4616" max="4616" width="17.140625" style="295" customWidth="1"/>
    <col min="4617" max="4617" width="35.140625" style="295" customWidth="1"/>
    <col min="4618" max="4618" width="12.85546875" style="295" customWidth="1"/>
    <col min="4619" max="4620" width="18.140625" style="295" customWidth="1"/>
    <col min="4621" max="4621" width="19.140625" style="295" customWidth="1"/>
    <col min="4622" max="4622" width="21.85546875" style="295" customWidth="1"/>
    <col min="4623" max="4871" width="9.140625" style="295"/>
    <col min="4872" max="4872" width="17.140625" style="295" customWidth="1"/>
    <col min="4873" max="4873" width="35.140625" style="295" customWidth="1"/>
    <col min="4874" max="4874" width="12.85546875" style="295" customWidth="1"/>
    <col min="4875" max="4876" width="18.140625" style="295" customWidth="1"/>
    <col min="4877" max="4877" width="19.140625" style="295" customWidth="1"/>
    <col min="4878" max="4878" width="21.85546875" style="295" customWidth="1"/>
    <col min="4879" max="5127" width="9.140625" style="295"/>
    <col min="5128" max="5128" width="17.140625" style="295" customWidth="1"/>
    <col min="5129" max="5129" width="35.140625" style="295" customWidth="1"/>
    <col min="5130" max="5130" width="12.85546875" style="295" customWidth="1"/>
    <col min="5131" max="5132" width="18.140625" style="295" customWidth="1"/>
    <col min="5133" max="5133" width="19.140625" style="295" customWidth="1"/>
    <col min="5134" max="5134" width="21.85546875" style="295" customWidth="1"/>
    <col min="5135" max="5383" width="9.140625" style="295"/>
    <col min="5384" max="5384" width="17.140625" style="295" customWidth="1"/>
    <col min="5385" max="5385" width="35.140625" style="295" customWidth="1"/>
    <col min="5386" max="5386" width="12.85546875" style="295" customWidth="1"/>
    <col min="5387" max="5388" width="18.140625" style="295" customWidth="1"/>
    <col min="5389" max="5389" width="19.140625" style="295" customWidth="1"/>
    <col min="5390" max="5390" width="21.85546875" style="295" customWidth="1"/>
    <col min="5391" max="5639" width="9.140625" style="295"/>
    <col min="5640" max="5640" width="17.140625" style="295" customWidth="1"/>
    <col min="5641" max="5641" width="35.140625" style="295" customWidth="1"/>
    <col min="5642" max="5642" width="12.85546875" style="295" customWidth="1"/>
    <col min="5643" max="5644" width="18.140625" style="295" customWidth="1"/>
    <col min="5645" max="5645" width="19.140625" style="295" customWidth="1"/>
    <col min="5646" max="5646" width="21.85546875" style="295" customWidth="1"/>
    <col min="5647" max="5895" width="9.140625" style="295"/>
    <col min="5896" max="5896" width="17.140625" style="295" customWidth="1"/>
    <col min="5897" max="5897" width="35.140625" style="295" customWidth="1"/>
    <col min="5898" max="5898" width="12.85546875" style="295" customWidth="1"/>
    <col min="5899" max="5900" width="18.140625" style="295" customWidth="1"/>
    <col min="5901" max="5901" width="19.140625" style="295" customWidth="1"/>
    <col min="5902" max="5902" width="21.85546875" style="295" customWidth="1"/>
    <col min="5903" max="6151" width="9.140625" style="295"/>
    <col min="6152" max="6152" width="17.140625" style="295" customWidth="1"/>
    <col min="6153" max="6153" width="35.140625" style="295" customWidth="1"/>
    <col min="6154" max="6154" width="12.85546875" style="295" customWidth="1"/>
    <col min="6155" max="6156" width="18.140625" style="295" customWidth="1"/>
    <col min="6157" max="6157" width="19.140625" style="295" customWidth="1"/>
    <col min="6158" max="6158" width="21.85546875" style="295" customWidth="1"/>
    <col min="6159" max="6407" width="9.140625" style="295"/>
    <col min="6408" max="6408" width="17.140625" style="295" customWidth="1"/>
    <col min="6409" max="6409" width="35.140625" style="295" customWidth="1"/>
    <col min="6410" max="6410" width="12.85546875" style="295" customWidth="1"/>
    <col min="6411" max="6412" width="18.140625" style="295" customWidth="1"/>
    <col min="6413" max="6413" width="19.140625" style="295" customWidth="1"/>
    <col min="6414" max="6414" width="21.85546875" style="295" customWidth="1"/>
    <col min="6415" max="6663" width="9.140625" style="295"/>
    <col min="6664" max="6664" width="17.140625" style="295" customWidth="1"/>
    <col min="6665" max="6665" width="35.140625" style="295" customWidth="1"/>
    <col min="6666" max="6666" width="12.85546875" style="295" customWidth="1"/>
    <col min="6667" max="6668" width="18.140625" style="295" customWidth="1"/>
    <col min="6669" max="6669" width="19.140625" style="295" customWidth="1"/>
    <col min="6670" max="6670" width="21.85546875" style="295" customWidth="1"/>
    <col min="6671" max="6919" width="9.140625" style="295"/>
    <col min="6920" max="6920" width="17.140625" style="295" customWidth="1"/>
    <col min="6921" max="6921" width="35.140625" style="295" customWidth="1"/>
    <col min="6922" max="6922" width="12.85546875" style="295" customWidth="1"/>
    <col min="6923" max="6924" width="18.140625" style="295" customWidth="1"/>
    <col min="6925" max="6925" width="19.140625" style="295" customWidth="1"/>
    <col min="6926" max="6926" width="21.85546875" style="295" customWidth="1"/>
    <col min="6927" max="7175" width="9.140625" style="295"/>
    <col min="7176" max="7176" width="17.140625" style="295" customWidth="1"/>
    <col min="7177" max="7177" width="35.140625" style="295" customWidth="1"/>
    <col min="7178" max="7178" width="12.85546875" style="295" customWidth="1"/>
    <col min="7179" max="7180" width="18.140625" style="295" customWidth="1"/>
    <col min="7181" max="7181" width="19.140625" style="295" customWidth="1"/>
    <col min="7182" max="7182" width="21.85546875" style="295" customWidth="1"/>
    <col min="7183" max="7431" width="9.140625" style="295"/>
    <col min="7432" max="7432" width="17.140625" style="295" customWidth="1"/>
    <col min="7433" max="7433" width="35.140625" style="295" customWidth="1"/>
    <col min="7434" max="7434" width="12.85546875" style="295" customWidth="1"/>
    <col min="7435" max="7436" width="18.140625" style="295" customWidth="1"/>
    <col min="7437" max="7437" width="19.140625" style="295" customWidth="1"/>
    <col min="7438" max="7438" width="21.85546875" style="295" customWidth="1"/>
    <col min="7439" max="7687" width="9.140625" style="295"/>
    <col min="7688" max="7688" width="17.140625" style="295" customWidth="1"/>
    <col min="7689" max="7689" width="35.140625" style="295" customWidth="1"/>
    <col min="7690" max="7690" width="12.85546875" style="295" customWidth="1"/>
    <col min="7691" max="7692" width="18.140625" style="295" customWidth="1"/>
    <col min="7693" max="7693" width="19.140625" style="295" customWidth="1"/>
    <col min="7694" max="7694" width="21.85546875" style="295" customWidth="1"/>
    <col min="7695" max="7943" width="9.140625" style="295"/>
    <col min="7944" max="7944" width="17.140625" style="295" customWidth="1"/>
    <col min="7945" max="7945" width="35.140625" style="295" customWidth="1"/>
    <col min="7946" max="7946" width="12.85546875" style="295" customWidth="1"/>
    <col min="7947" max="7948" width="18.140625" style="295" customWidth="1"/>
    <col min="7949" max="7949" width="19.140625" style="295" customWidth="1"/>
    <col min="7950" max="7950" width="21.85546875" style="295" customWidth="1"/>
    <col min="7951" max="8199" width="9.140625" style="295"/>
    <col min="8200" max="8200" width="17.140625" style="295" customWidth="1"/>
    <col min="8201" max="8201" width="35.140625" style="295" customWidth="1"/>
    <col min="8202" max="8202" width="12.85546875" style="295" customWidth="1"/>
    <col min="8203" max="8204" width="18.140625" style="295" customWidth="1"/>
    <col min="8205" max="8205" width="19.140625" style="295" customWidth="1"/>
    <col min="8206" max="8206" width="21.85546875" style="295" customWidth="1"/>
    <col min="8207" max="8455" width="9.140625" style="295"/>
    <col min="8456" max="8456" width="17.140625" style="295" customWidth="1"/>
    <col min="8457" max="8457" width="35.140625" style="295" customWidth="1"/>
    <col min="8458" max="8458" width="12.85546875" style="295" customWidth="1"/>
    <col min="8459" max="8460" width="18.140625" style="295" customWidth="1"/>
    <col min="8461" max="8461" width="19.140625" style="295" customWidth="1"/>
    <col min="8462" max="8462" width="21.85546875" style="295" customWidth="1"/>
    <col min="8463" max="8711" width="9.140625" style="295"/>
    <col min="8712" max="8712" width="17.140625" style="295" customWidth="1"/>
    <col min="8713" max="8713" width="35.140625" style="295" customWidth="1"/>
    <col min="8714" max="8714" width="12.85546875" style="295" customWidth="1"/>
    <col min="8715" max="8716" width="18.140625" style="295" customWidth="1"/>
    <col min="8717" max="8717" width="19.140625" style="295" customWidth="1"/>
    <col min="8718" max="8718" width="21.85546875" style="295" customWidth="1"/>
    <col min="8719" max="8967" width="9.140625" style="295"/>
    <col min="8968" max="8968" width="17.140625" style="295" customWidth="1"/>
    <col min="8969" max="8969" width="35.140625" style="295" customWidth="1"/>
    <col min="8970" max="8970" width="12.85546875" style="295" customWidth="1"/>
    <col min="8971" max="8972" width="18.140625" style="295" customWidth="1"/>
    <col min="8973" max="8973" width="19.140625" style="295" customWidth="1"/>
    <col min="8974" max="8974" width="21.85546875" style="295" customWidth="1"/>
    <col min="8975" max="9223" width="9.140625" style="295"/>
    <col min="9224" max="9224" width="17.140625" style="295" customWidth="1"/>
    <col min="9225" max="9225" width="35.140625" style="295" customWidth="1"/>
    <col min="9226" max="9226" width="12.85546875" style="295" customWidth="1"/>
    <col min="9227" max="9228" width="18.140625" style="295" customWidth="1"/>
    <col min="9229" max="9229" width="19.140625" style="295" customWidth="1"/>
    <col min="9230" max="9230" width="21.85546875" style="295" customWidth="1"/>
    <col min="9231" max="9479" width="9.140625" style="295"/>
    <col min="9480" max="9480" width="17.140625" style="295" customWidth="1"/>
    <col min="9481" max="9481" width="35.140625" style="295" customWidth="1"/>
    <col min="9482" max="9482" width="12.85546875" style="295" customWidth="1"/>
    <col min="9483" max="9484" width="18.140625" style="295" customWidth="1"/>
    <col min="9485" max="9485" width="19.140625" style="295" customWidth="1"/>
    <col min="9486" max="9486" width="21.85546875" style="295" customWidth="1"/>
    <col min="9487" max="9735" width="9.140625" style="295"/>
    <col min="9736" max="9736" width="17.140625" style="295" customWidth="1"/>
    <col min="9737" max="9737" width="35.140625" style="295" customWidth="1"/>
    <col min="9738" max="9738" width="12.85546875" style="295" customWidth="1"/>
    <col min="9739" max="9740" width="18.140625" style="295" customWidth="1"/>
    <col min="9741" max="9741" width="19.140625" style="295" customWidth="1"/>
    <col min="9742" max="9742" width="21.85546875" style="295" customWidth="1"/>
    <col min="9743" max="9991" width="9.140625" style="295"/>
    <col min="9992" max="9992" width="17.140625" style="295" customWidth="1"/>
    <col min="9993" max="9993" width="35.140625" style="295" customWidth="1"/>
    <col min="9994" max="9994" width="12.85546875" style="295" customWidth="1"/>
    <col min="9995" max="9996" width="18.140625" style="295" customWidth="1"/>
    <col min="9997" max="9997" width="19.140625" style="295" customWidth="1"/>
    <col min="9998" max="9998" width="21.85546875" style="295" customWidth="1"/>
    <col min="9999" max="10247" width="9.140625" style="295"/>
    <col min="10248" max="10248" width="17.140625" style="295" customWidth="1"/>
    <col min="10249" max="10249" width="35.140625" style="295" customWidth="1"/>
    <col min="10250" max="10250" width="12.85546875" style="295" customWidth="1"/>
    <col min="10251" max="10252" width="18.140625" style="295" customWidth="1"/>
    <col min="10253" max="10253" width="19.140625" style="295" customWidth="1"/>
    <col min="10254" max="10254" width="21.85546875" style="295" customWidth="1"/>
    <col min="10255" max="10503" width="9.140625" style="295"/>
    <col min="10504" max="10504" width="17.140625" style="295" customWidth="1"/>
    <col min="10505" max="10505" width="35.140625" style="295" customWidth="1"/>
    <col min="10506" max="10506" width="12.85546875" style="295" customWidth="1"/>
    <col min="10507" max="10508" width="18.140625" style="295" customWidth="1"/>
    <col min="10509" max="10509" width="19.140625" style="295" customWidth="1"/>
    <col min="10510" max="10510" width="21.85546875" style="295" customWidth="1"/>
    <col min="10511" max="10759" width="9.140625" style="295"/>
    <col min="10760" max="10760" width="17.140625" style="295" customWidth="1"/>
    <col min="10761" max="10761" width="35.140625" style="295" customWidth="1"/>
    <col min="10762" max="10762" width="12.85546875" style="295" customWidth="1"/>
    <col min="10763" max="10764" width="18.140625" style="295" customWidth="1"/>
    <col min="10765" max="10765" width="19.140625" style="295" customWidth="1"/>
    <col min="10766" max="10766" width="21.85546875" style="295" customWidth="1"/>
    <col min="10767" max="11015" width="9.140625" style="295"/>
    <col min="11016" max="11016" width="17.140625" style="295" customWidth="1"/>
    <col min="11017" max="11017" width="35.140625" style="295" customWidth="1"/>
    <col min="11018" max="11018" width="12.85546875" style="295" customWidth="1"/>
    <col min="11019" max="11020" width="18.140625" style="295" customWidth="1"/>
    <col min="11021" max="11021" width="19.140625" style="295" customWidth="1"/>
    <col min="11022" max="11022" width="21.85546875" style="295" customWidth="1"/>
    <col min="11023" max="11271" width="9.140625" style="295"/>
    <col min="11272" max="11272" width="17.140625" style="295" customWidth="1"/>
    <col min="11273" max="11273" width="35.140625" style="295" customWidth="1"/>
    <col min="11274" max="11274" width="12.85546875" style="295" customWidth="1"/>
    <col min="11275" max="11276" width="18.140625" style="295" customWidth="1"/>
    <col min="11277" max="11277" width="19.140625" style="295" customWidth="1"/>
    <col min="11278" max="11278" width="21.85546875" style="295" customWidth="1"/>
    <col min="11279" max="11527" width="9.140625" style="295"/>
    <col min="11528" max="11528" width="17.140625" style="295" customWidth="1"/>
    <col min="11529" max="11529" width="35.140625" style="295" customWidth="1"/>
    <col min="11530" max="11530" width="12.85546875" style="295" customWidth="1"/>
    <col min="11531" max="11532" width="18.140625" style="295" customWidth="1"/>
    <col min="11533" max="11533" width="19.140625" style="295" customWidth="1"/>
    <col min="11534" max="11534" width="21.85546875" style="295" customWidth="1"/>
    <col min="11535" max="11783" width="9.140625" style="295"/>
    <col min="11784" max="11784" width="17.140625" style="295" customWidth="1"/>
    <col min="11785" max="11785" width="35.140625" style="295" customWidth="1"/>
    <col min="11786" max="11786" width="12.85546875" style="295" customWidth="1"/>
    <col min="11787" max="11788" width="18.140625" style="295" customWidth="1"/>
    <col min="11789" max="11789" width="19.140625" style="295" customWidth="1"/>
    <col min="11790" max="11790" width="21.85546875" style="295" customWidth="1"/>
    <col min="11791" max="12039" width="9.140625" style="295"/>
    <col min="12040" max="12040" width="17.140625" style="295" customWidth="1"/>
    <col min="12041" max="12041" width="35.140625" style="295" customWidth="1"/>
    <col min="12042" max="12042" width="12.85546875" style="295" customWidth="1"/>
    <col min="12043" max="12044" width="18.140625" style="295" customWidth="1"/>
    <col min="12045" max="12045" width="19.140625" style="295" customWidth="1"/>
    <col min="12046" max="12046" width="21.85546875" style="295" customWidth="1"/>
    <col min="12047" max="12295" width="9.140625" style="295"/>
    <col min="12296" max="12296" width="17.140625" style="295" customWidth="1"/>
    <col min="12297" max="12297" width="35.140625" style="295" customWidth="1"/>
    <col min="12298" max="12298" width="12.85546875" style="295" customWidth="1"/>
    <col min="12299" max="12300" width="18.140625" style="295" customWidth="1"/>
    <col min="12301" max="12301" width="19.140625" style="295" customWidth="1"/>
    <col min="12302" max="12302" width="21.85546875" style="295" customWidth="1"/>
    <col min="12303" max="12551" width="9.140625" style="295"/>
    <col min="12552" max="12552" width="17.140625" style="295" customWidth="1"/>
    <col min="12553" max="12553" width="35.140625" style="295" customWidth="1"/>
    <col min="12554" max="12554" width="12.85546875" style="295" customWidth="1"/>
    <col min="12555" max="12556" width="18.140625" style="295" customWidth="1"/>
    <col min="12557" max="12557" width="19.140625" style="295" customWidth="1"/>
    <col min="12558" max="12558" width="21.85546875" style="295" customWidth="1"/>
    <col min="12559" max="12807" width="9.140625" style="295"/>
    <col min="12808" max="12808" width="17.140625" style="295" customWidth="1"/>
    <col min="12809" max="12809" width="35.140625" style="295" customWidth="1"/>
    <col min="12810" max="12810" width="12.85546875" style="295" customWidth="1"/>
    <col min="12811" max="12812" width="18.140625" style="295" customWidth="1"/>
    <col min="12813" max="12813" width="19.140625" style="295" customWidth="1"/>
    <col min="12814" max="12814" width="21.85546875" style="295" customWidth="1"/>
    <col min="12815" max="13063" width="9.140625" style="295"/>
    <col min="13064" max="13064" width="17.140625" style="295" customWidth="1"/>
    <col min="13065" max="13065" width="35.140625" style="295" customWidth="1"/>
    <col min="13066" max="13066" width="12.85546875" style="295" customWidth="1"/>
    <col min="13067" max="13068" width="18.140625" style="295" customWidth="1"/>
    <col min="13069" max="13069" width="19.140625" style="295" customWidth="1"/>
    <col min="13070" max="13070" width="21.85546875" style="295" customWidth="1"/>
    <col min="13071" max="13319" width="9.140625" style="295"/>
    <col min="13320" max="13320" width="17.140625" style="295" customWidth="1"/>
    <col min="13321" max="13321" width="35.140625" style="295" customWidth="1"/>
    <col min="13322" max="13322" width="12.85546875" style="295" customWidth="1"/>
    <col min="13323" max="13324" width="18.140625" style="295" customWidth="1"/>
    <col min="13325" max="13325" width="19.140625" style="295" customWidth="1"/>
    <col min="13326" max="13326" width="21.85546875" style="295" customWidth="1"/>
    <col min="13327" max="13575" width="9.140625" style="295"/>
    <col min="13576" max="13576" width="17.140625" style="295" customWidth="1"/>
    <col min="13577" max="13577" width="35.140625" style="295" customWidth="1"/>
    <col min="13578" max="13578" width="12.85546875" style="295" customWidth="1"/>
    <col min="13579" max="13580" width="18.140625" style="295" customWidth="1"/>
    <col min="13581" max="13581" width="19.140625" style="295" customWidth="1"/>
    <col min="13582" max="13582" width="21.85546875" style="295" customWidth="1"/>
    <col min="13583" max="13831" width="9.140625" style="295"/>
    <col min="13832" max="13832" width="17.140625" style="295" customWidth="1"/>
    <col min="13833" max="13833" width="35.140625" style="295" customWidth="1"/>
    <col min="13834" max="13834" width="12.85546875" style="295" customWidth="1"/>
    <col min="13835" max="13836" width="18.140625" style="295" customWidth="1"/>
    <col min="13837" max="13837" width="19.140625" style="295" customWidth="1"/>
    <col min="13838" max="13838" width="21.85546875" style="295" customWidth="1"/>
    <col min="13839" max="14087" width="9.140625" style="295"/>
    <col min="14088" max="14088" width="17.140625" style="295" customWidth="1"/>
    <col min="14089" max="14089" width="35.140625" style="295" customWidth="1"/>
    <col min="14090" max="14090" width="12.85546875" style="295" customWidth="1"/>
    <col min="14091" max="14092" width="18.140625" style="295" customWidth="1"/>
    <col min="14093" max="14093" width="19.140625" style="295" customWidth="1"/>
    <col min="14094" max="14094" width="21.85546875" style="295" customWidth="1"/>
    <col min="14095" max="14343" width="9.140625" style="295"/>
    <col min="14344" max="14344" width="17.140625" style="295" customWidth="1"/>
    <col min="14345" max="14345" width="35.140625" style="295" customWidth="1"/>
    <col min="14346" max="14346" width="12.85546875" style="295" customWidth="1"/>
    <col min="14347" max="14348" width="18.140625" style="295" customWidth="1"/>
    <col min="14349" max="14349" width="19.140625" style="295" customWidth="1"/>
    <col min="14350" max="14350" width="21.85546875" style="295" customWidth="1"/>
    <col min="14351" max="14599" width="9.140625" style="295"/>
    <col min="14600" max="14600" width="17.140625" style="295" customWidth="1"/>
    <col min="14601" max="14601" width="35.140625" style="295" customWidth="1"/>
    <col min="14602" max="14602" width="12.85546875" style="295" customWidth="1"/>
    <col min="14603" max="14604" width="18.140625" style="295" customWidth="1"/>
    <col min="14605" max="14605" width="19.140625" style="295" customWidth="1"/>
    <col min="14606" max="14606" width="21.85546875" style="295" customWidth="1"/>
    <col min="14607" max="14855" width="9.140625" style="295"/>
    <col min="14856" max="14856" width="17.140625" style="295" customWidth="1"/>
    <col min="14857" max="14857" width="35.140625" style="295" customWidth="1"/>
    <col min="14858" max="14858" width="12.85546875" style="295" customWidth="1"/>
    <col min="14859" max="14860" width="18.140625" style="295" customWidth="1"/>
    <col min="14861" max="14861" width="19.140625" style="295" customWidth="1"/>
    <col min="14862" max="14862" width="21.85546875" style="295" customWidth="1"/>
    <col min="14863" max="15111" width="9.140625" style="295"/>
    <col min="15112" max="15112" width="17.140625" style="295" customWidth="1"/>
    <col min="15113" max="15113" width="35.140625" style="295" customWidth="1"/>
    <col min="15114" max="15114" width="12.85546875" style="295" customWidth="1"/>
    <col min="15115" max="15116" width="18.140625" style="295" customWidth="1"/>
    <col min="15117" max="15117" width="19.140625" style="295" customWidth="1"/>
    <col min="15118" max="15118" width="21.85546875" style="295" customWidth="1"/>
    <col min="15119" max="15367" width="9.140625" style="295"/>
    <col min="15368" max="15368" width="17.140625" style="295" customWidth="1"/>
    <col min="15369" max="15369" width="35.140625" style="295" customWidth="1"/>
    <col min="15370" max="15370" width="12.85546875" style="295" customWidth="1"/>
    <col min="15371" max="15372" width="18.140625" style="295" customWidth="1"/>
    <col min="15373" max="15373" width="19.140625" style="295" customWidth="1"/>
    <col min="15374" max="15374" width="21.85546875" style="295" customWidth="1"/>
    <col min="15375" max="15623" width="9.140625" style="295"/>
    <col min="15624" max="15624" width="17.140625" style="295" customWidth="1"/>
    <col min="15625" max="15625" width="35.140625" style="295" customWidth="1"/>
    <col min="15626" max="15626" width="12.85546875" style="295" customWidth="1"/>
    <col min="15627" max="15628" width="18.140625" style="295" customWidth="1"/>
    <col min="15629" max="15629" width="19.140625" style="295" customWidth="1"/>
    <col min="15630" max="15630" width="21.85546875" style="295" customWidth="1"/>
    <col min="15631" max="15879" width="9.140625" style="295"/>
    <col min="15880" max="15880" width="17.140625" style="295" customWidth="1"/>
    <col min="15881" max="15881" width="35.140625" style="295" customWidth="1"/>
    <col min="15882" max="15882" width="12.85546875" style="295" customWidth="1"/>
    <col min="15883" max="15884" width="18.140625" style="295" customWidth="1"/>
    <col min="15885" max="15885" width="19.140625" style="295" customWidth="1"/>
    <col min="15886" max="15886" width="21.85546875" style="295" customWidth="1"/>
    <col min="15887" max="16135" width="9.140625" style="295"/>
    <col min="16136" max="16136" width="17.140625" style="295" customWidth="1"/>
    <col min="16137" max="16137" width="35.140625" style="295" customWidth="1"/>
    <col min="16138" max="16138" width="12.85546875" style="295" customWidth="1"/>
    <col min="16139" max="16140" width="18.140625" style="295" customWidth="1"/>
    <col min="16141" max="16141" width="19.140625" style="295" customWidth="1"/>
    <col min="16142" max="16142" width="21.85546875" style="295" customWidth="1"/>
    <col min="16143" max="16384" width="9.140625" style="295"/>
  </cols>
  <sheetData>
    <row r="1" spans="1:17" x14ac:dyDescent="0.2">
      <c r="N1" s="294" t="s">
        <v>1749</v>
      </c>
    </row>
    <row r="2" spans="1:17" ht="18.75" customHeight="1" x14ac:dyDescent="0.2">
      <c r="A2" s="662" t="s">
        <v>185</v>
      </c>
      <c r="B2" s="662"/>
      <c r="C2" s="662"/>
      <c r="D2" s="662"/>
      <c r="E2" s="662"/>
      <c r="F2" s="662"/>
      <c r="G2" s="662"/>
      <c r="H2" s="662"/>
      <c r="I2" s="662"/>
      <c r="J2" s="662"/>
      <c r="K2" s="662"/>
      <c r="L2" s="662"/>
      <c r="M2" s="662"/>
      <c r="N2" s="662"/>
    </row>
    <row r="3" spans="1:17" s="296" customFormat="1" ht="15" x14ac:dyDescent="0.2">
      <c r="A3" s="663" t="s">
        <v>1460</v>
      </c>
      <c r="B3" s="663"/>
      <c r="C3" s="663"/>
      <c r="D3" s="663"/>
      <c r="E3" s="663"/>
      <c r="F3" s="663"/>
      <c r="G3" s="663"/>
      <c r="H3" s="663"/>
      <c r="I3" s="663"/>
      <c r="J3" s="663"/>
      <c r="K3" s="663"/>
      <c r="L3" s="663"/>
      <c r="M3" s="663"/>
      <c r="N3" s="663"/>
    </row>
    <row r="4" spans="1:17" s="296" customFormat="1" ht="15" x14ac:dyDescent="0.2">
      <c r="A4" s="663" t="s">
        <v>1461</v>
      </c>
      <c r="B4" s="663"/>
      <c r="C4" s="663"/>
      <c r="D4" s="663"/>
      <c r="E4" s="663"/>
      <c r="F4" s="663"/>
      <c r="G4" s="663"/>
      <c r="H4" s="663"/>
      <c r="I4" s="663"/>
      <c r="J4" s="663"/>
      <c r="K4" s="663"/>
      <c r="L4" s="663"/>
      <c r="M4" s="663"/>
      <c r="N4" s="663"/>
    </row>
    <row r="5" spans="1:17" ht="19.5" thickBot="1" x14ac:dyDescent="0.25">
      <c r="A5" s="297"/>
      <c r="B5" s="298" t="s">
        <v>186</v>
      </c>
      <c r="C5" s="299"/>
      <c r="D5" s="299"/>
      <c r="E5" s="297"/>
      <c r="F5" s="297"/>
      <c r="G5" s="300"/>
      <c r="H5" s="300"/>
      <c r="I5" s="300"/>
      <c r="J5" s="300"/>
      <c r="K5" s="300"/>
      <c r="L5" s="300"/>
      <c r="M5" s="300"/>
      <c r="N5" s="301" t="s">
        <v>187</v>
      </c>
    </row>
    <row r="6" spans="1:17" s="302" customFormat="1" ht="18" customHeight="1" thickBot="1" x14ac:dyDescent="0.25">
      <c r="A6" s="664" t="s">
        <v>15</v>
      </c>
      <c r="B6" s="666" t="s">
        <v>188</v>
      </c>
      <c r="C6" s="666" t="s">
        <v>189</v>
      </c>
      <c r="D6" s="668" t="s">
        <v>190</v>
      </c>
      <c r="E6" s="670" t="s">
        <v>191</v>
      </c>
      <c r="F6" s="666" t="s">
        <v>192</v>
      </c>
      <c r="G6" s="668" t="s">
        <v>193</v>
      </c>
      <c r="H6" s="672" t="s">
        <v>194</v>
      </c>
      <c r="I6" s="673"/>
      <c r="J6" s="674"/>
      <c r="K6" s="672" t="s">
        <v>195</v>
      </c>
      <c r="L6" s="673"/>
      <c r="M6" s="674"/>
      <c r="N6" s="666" t="s">
        <v>196</v>
      </c>
    </row>
    <row r="7" spans="1:17" s="302" customFormat="1" ht="76.5" customHeight="1" thickBot="1" x14ac:dyDescent="0.25">
      <c r="A7" s="665"/>
      <c r="B7" s="667"/>
      <c r="C7" s="667"/>
      <c r="D7" s="669"/>
      <c r="E7" s="671"/>
      <c r="F7" s="667"/>
      <c r="G7" s="669"/>
      <c r="H7" s="303" t="s">
        <v>82</v>
      </c>
      <c r="I7" s="303" t="s">
        <v>197</v>
      </c>
      <c r="J7" s="407" t="s">
        <v>198</v>
      </c>
      <c r="K7" s="303" t="s">
        <v>199</v>
      </c>
      <c r="L7" s="303" t="s">
        <v>200</v>
      </c>
      <c r="M7" s="407" t="s">
        <v>201</v>
      </c>
      <c r="N7" s="667"/>
    </row>
    <row r="8" spans="1:17" s="310" customFormat="1" ht="11.25" customHeight="1" thickBot="1" x14ac:dyDescent="0.25">
      <c r="A8" s="304">
        <v>1</v>
      </c>
      <c r="B8" s="305">
        <v>2</v>
      </c>
      <c r="C8" s="306">
        <v>3</v>
      </c>
      <c r="D8" s="305">
        <v>4</v>
      </c>
      <c r="E8" s="307">
        <v>5</v>
      </c>
      <c r="F8" s="306">
        <v>6</v>
      </c>
      <c r="G8" s="305">
        <v>7</v>
      </c>
      <c r="H8" s="305">
        <v>8</v>
      </c>
      <c r="I8" s="308">
        <v>9</v>
      </c>
      <c r="J8" s="308">
        <v>10</v>
      </c>
      <c r="K8" s="305">
        <v>11</v>
      </c>
      <c r="L8" s="308">
        <v>12</v>
      </c>
      <c r="M8" s="308">
        <v>13</v>
      </c>
      <c r="N8" s="309">
        <v>14</v>
      </c>
    </row>
    <row r="9" spans="1:17" s="314" customFormat="1" ht="17.25" customHeight="1" thickBot="1" x14ac:dyDescent="0.25">
      <c r="A9" s="408"/>
      <c r="B9" s="311"/>
      <c r="C9" s="311"/>
      <c r="D9" s="311"/>
      <c r="E9" s="311"/>
      <c r="F9" s="311"/>
      <c r="G9" s="311"/>
      <c r="H9" s="312" t="s">
        <v>232</v>
      </c>
      <c r="I9" s="311"/>
      <c r="J9" s="311"/>
      <c r="K9" s="312"/>
      <c r="L9" s="311"/>
      <c r="M9" s="311"/>
      <c r="N9" s="313"/>
    </row>
    <row r="10" spans="1:17" s="322" customFormat="1" ht="19.5" customHeight="1" x14ac:dyDescent="0.2">
      <c r="A10" s="656">
        <v>1</v>
      </c>
      <c r="B10" s="315" t="s">
        <v>233</v>
      </c>
      <c r="C10" s="316">
        <v>1</v>
      </c>
      <c r="D10" s="317"/>
      <c r="E10" s="318"/>
      <c r="F10" s="316"/>
      <c r="G10" s="317"/>
      <c r="H10" s="319"/>
      <c r="I10" s="320"/>
      <c r="J10" s="320">
        <f>H10-I10</f>
        <v>0</v>
      </c>
      <c r="K10" s="319" t="e">
        <f>G10*H10/F10</f>
        <v>#DIV/0!</v>
      </c>
      <c r="L10" s="320" t="e">
        <f>G10*I10/F10</f>
        <v>#DIV/0!</v>
      </c>
      <c r="M10" s="320" t="e">
        <f>K10-L10</f>
        <v>#DIV/0!</v>
      </c>
      <c r="N10" s="321" t="e">
        <f>E10*M10</f>
        <v>#DIV/0!</v>
      </c>
      <c r="P10" s="323"/>
    </row>
    <row r="11" spans="1:17" s="322" customFormat="1" ht="19.5" customHeight="1" x14ac:dyDescent="0.2">
      <c r="A11" s="656"/>
      <c r="B11" s="324" t="s">
        <v>233</v>
      </c>
      <c r="C11" s="325">
        <v>2</v>
      </c>
      <c r="D11" s="326"/>
      <c r="E11" s="327"/>
      <c r="F11" s="325"/>
      <c r="G11" s="327"/>
      <c r="H11" s="409"/>
      <c r="I11" s="320"/>
      <c r="J11" s="320">
        <f t="shared" ref="J11:J27" si="0">H11-I11</f>
        <v>0</v>
      </c>
      <c r="K11" s="319" t="e">
        <f t="shared" ref="K11:K12" si="1">G11*H11/F11</f>
        <v>#DIV/0!</v>
      </c>
      <c r="L11" s="320" t="e">
        <f t="shared" ref="L11:L12" si="2">G11*I11/F11</f>
        <v>#DIV/0!</v>
      </c>
      <c r="M11" s="320" t="e">
        <f t="shared" ref="M11:M12" si="3">K11-L11</f>
        <v>#DIV/0!</v>
      </c>
      <c r="N11" s="321" t="e">
        <f t="shared" ref="N11:N12" si="4">E11*M11</f>
        <v>#DIV/0!</v>
      </c>
    </row>
    <row r="12" spans="1:17" s="322" customFormat="1" ht="19.5" customHeight="1" thickBot="1" x14ac:dyDescent="0.25">
      <c r="A12" s="657"/>
      <c r="B12" s="328" t="s">
        <v>233</v>
      </c>
      <c r="C12" s="329">
        <v>3</v>
      </c>
      <c r="D12" s="330"/>
      <c r="E12" s="331"/>
      <c r="F12" s="329"/>
      <c r="G12" s="410"/>
      <c r="H12" s="411"/>
      <c r="I12" s="320"/>
      <c r="J12" s="320">
        <f t="shared" si="0"/>
        <v>0</v>
      </c>
      <c r="K12" s="319" t="e">
        <f t="shared" si="1"/>
        <v>#DIV/0!</v>
      </c>
      <c r="L12" s="320" t="e">
        <f t="shared" si="2"/>
        <v>#DIV/0!</v>
      </c>
      <c r="M12" s="320" t="e">
        <f t="shared" si="3"/>
        <v>#DIV/0!</v>
      </c>
      <c r="N12" s="321" t="e">
        <f t="shared" si="4"/>
        <v>#DIV/0!</v>
      </c>
      <c r="Q12" s="332"/>
    </row>
    <row r="13" spans="1:17" s="322" customFormat="1" ht="18" customHeight="1" thickBot="1" x14ac:dyDescent="0.25">
      <c r="A13" s="333"/>
      <c r="B13" s="334" t="s">
        <v>202</v>
      </c>
      <c r="C13" s="335"/>
      <c r="D13" s="336"/>
      <c r="E13" s="337"/>
      <c r="F13" s="335"/>
      <c r="G13" s="338"/>
      <c r="H13" s="339"/>
      <c r="I13" s="340"/>
      <c r="J13" s="340"/>
      <c r="K13" s="339"/>
      <c r="L13" s="340"/>
      <c r="M13" s="340"/>
      <c r="N13" s="341" t="e">
        <f>SUM(N10:N12)</f>
        <v>#DIV/0!</v>
      </c>
    </row>
    <row r="14" spans="1:17" s="322" customFormat="1" ht="18" customHeight="1" thickBot="1" x14ac:dyDescent="0.25">
      <c r="A14" s="412"/>
      <c r="B14" s="342"/>
      <c r="C14" s="342"/>
      <c r="D14" s="342"/>
      <c r="E14" s="342"/>
      <c r="F14" s="342"/>
      <c r="G14" s="342"/>
      <c r="H14" s="343" t="s">
        <v>203</v>
      </c>
      <c r="I14" s="342"/>
      <c r="J14" s="342"/>
      <c r="K14" s="343"/>
      <c r="L14" s="342"/>
      <c r="M14" s="342"/>
      <c r="N14" s="344"/>
    </row>
    <row r="15" spans="1:17" s="322" customFormat="1" ht="19.5" customHeight="1" x14ac:dyDescent="0.2">
      <c r="A15" s="656">
        <v>2</v>
      </c>
      <c r="B15" s="315" t="s">
        <v>204</v>
      </c>
      <c r="C15" s="316">
        <v>1</v>
      </c>
      <c r="D15" s="413"/>
      <c r="E15" s="319"/>
      <c r="F15" s="316"/>
      <c r="G15" s="413"/>
      <c r="H15" s="414"/>
      <c r="I15" s="415"/>
      <c r="J15" s="320">
        <f t="shared" si="0"/>
        <v>0</v>
      </c>
      <c r="K15" s="319" t="e">
        <f>G15*H15/F15</f>
        <v>#DIV/0!</v>
      </c>
      <c r="L15" s="320" t="e">
        <f>G15*I15/F15</f>
        <v>#DIV/0!</v>
      </c>
      <c r="M15" s="320" t="e">
        <f t="shared" ref="M15:M17" si="5">K15-L15</f>
        <v>#DIV/0!</v>
      </c>
      <c r="N15" s="321" t="e">
        <f t="shared" ref="N15:N17" si="6">E15*M15</f>
        <v>#DIV/0!</v>
      </c>
      <c r="Q15" s="332"/>
    </row>
    <row r="16" spans="1:17" s="322" customFormat="1" ht="19.5" customHeight="1" x14ac:dyDescent="0.2">
      <c r="A16" s="656"/>
      <c r="B16" s="324" t="str">
        <f>B15</f>
        <v>Щебень</v>
      </c>
      <c r="C16" s="325">
        <v>2</v>
      </c>
      <c r="D16" s="345"/>
      <c r="E16" s="346"/>
      <c r="F16" s="325"/>
      <c r="G16" s="345"/>
      <c r="H16" s="347"/>
      <c r="I16" s="416"/>
      <c r="J16" s="320">
        <f t="shared" si="0"/>
        <v>0</v>
      </c>
      <c r="K16" s="319" t="e">
        <f t="shared" ref="K16:K17" si="7">G16*H16/F16</f>
        <v>#DIV/0!</v>
      </c>
      <c r="L16" s="320" t="e">
        <f t="shared" ref="L16:L17" si="8">G16*I16/F16</f>
        <v>#DIV/0!</v>
      </c>
      <c r="M16" s="320" t="e">
        <f t="shared" si="5"/>
        <v>#DIV/0!</v>
      </c>
      <c r="N16" s="321" t="e">
        <f t="shared" si="6"/>
        <v>#DIV/0!</v>
      </c>
    </row>
    <row r="17" spans="1:15" s="322" customFormat="1" ht="19.5" customHeight="1" thickBot="1" x14ac:dyDescent="0.25">
      <c r="A17" s="656"/>
      <c r="B17" s="348" t="str">
        <f>B16</f>
        <v>Щебень</v>
      </c>
      <c r="C17" s="349">
        <v>3</v>
      </c>
      <c r="D17" s="350"/>
      <c r="E17" s="417"/>
      <c r="F17" s="349"/>
      <c r="G17" s="350"/>
      <c r="H17" s="351"/>
      <c r="I17" s="418"/>
      <c r="J17" s="320">
        <f t="shared" si="0"/>
        <v>0</v>
      </c>
      <c r="K17" s="319" t="e">
        <f t="shared" si="7"/>
        <v>#DIV/0!</v>
      </c>
      <c r="L17" s="320" t="e">
        <f t="shared" si="8"/>
        <v>#DIV/0!</v>
      </c>
      <c r="M17" s="320" t="e">
        <f t="shared" si="5"/>
        <v>#DIV/0!</v>
      </c>
      <c r="N17" s="321" t="e">
        <f t="shared" si="6"/>
        <v>#DIV/0!</v>
      </c>
    </row>
    <row r="18" spans="1:15" s="322" customFormat="1" ht="18" customHeight="1" thickBot="1" x14ac:dyDescent="0.25">
      <c r="A18" s="352"/>
      <c r="B18" s="334" t="s">
        <v>205</v>
      </c>
      <c r="C18" s="335"/>
      <c r="D18" s="336"/>
      <c r="E18" s="339"/>
      <c r="F18" s="335"/>
      <c r="G18" s="336"/>
      <c r="H18" s="339"/>
      <c r="I18" s="340"/>
      <c r="J18" s="340"/>
      <c r="K18" s="339"/>
      <c r="L18" s="340"/>
      <c r="M18" s="340"/>
      <c r="N18" s="341" t="e">
        <f>SUM(N15:N17)</f>
        <v>#DIV/0!</v>
      </c>
    </row>
    <row r="19" spans="1:15" s="322" customFormat="1" ht="18" customHeight="1" thickBot="1" x14ac:dyDescent="0.25">
      <c r="A19" s="419"/>
      <c r="B19" s="353"/>
      <c r="C19" s="353"/>
      <c r="D19" s="353"/>
      <c r="E19" s="353"/>
      <c r="F19" s="353"/>
      <c r="G19" s="353"/>
      <c r="H19" s="354" t="s">
        <v>234</v>
      </c>
      <c r="I19" s="353"/>
      <c r="J19" s="353"/>
      <c r="K19" s="354"/>
      <c r="L19" s="353"/>
      <c r="M19" s="353"/>
      <c r="N19" s="355"/>
    </row>
    <row r="20" spans="1:15" s="322" customFormat="1" ht="18" customHeight="1" x14ac:dyDescent="0.2">
      <c r="A20" s="656">
        <v>3</v>
      </c>
      <c r="B20" s="315" t="s">
        <v>235</v>
      </c>
      <c r="C20" s="316">
        <v>1</v>
      </c>
      <c r="D20" s="413"/>
      <c r="E20" s="318"/>
      <c r="F20" s="316"/>
      <c r="G20" s="413"/>
      <c r="H20" s="414"/>
      <c r="I20" s="420"/>
      <c r="J20" s="320">
        <f t="shared" si="0"/>
        <v>0</v>
      </c>
      <c r="K20" s="319" t="e">
        <f>G20*H20/F20</f>
        <v>#DIV/0!</v>
      </c>
      <c r="L20" s="320" t="e">
        <f>G20*I20/F20</f>
        <v>#DIV/0!</v>
      </c>
      <c r="M20" s="320" t="e">
        <f t="shared" ref="M20:M22" si="9">K20-L20</f>
        <v>#DIV/0!</v>
      </c>
      <c r="N20" s="321" t="e">
        <f t="shared" ref="N20:N22" si="10">E20*M20</f>
        <v>#DIV/0!</v>
      </c>
    </row>
    <row r="21" spans="1:15" s="322" customFormat="1" ht="18" customHeight="1" x14ac:dyDescent="0.2">
      <c r="A21" s="656"/>
      <c r="B21" s="324" t="str">
        <f>B20</f>
        <v xml:space="preserve">Лесоматериалы </v>
      </c>
      <c r="C21" s="325">
        <v>2</v>
      </c>
      <c r="D21" s="356"/>
      <c r="E21" s="421"/>
      <c r="F21" s="422"/>
      <c r="G21" s="423"/>
      <c r="H21" s="347"/>
      <c r="I21" s="416"/>
      <c r="J21" s="320">
        <f t="shared" si="0"/>
        <v>0</v>
      </c>
      <c r="K21" s="319" t="e">
        <f t="shared" ref="K21:K22" si="11">G21*H21/F21</f>
        <v>#DIV/0!</v>
      </c>
      <c r="L21" s="320" t="e">
        <f t="shared" ref="L21:L22" si="12">G21*I21/F21</f>
        <v>#DIV/0!</v>
      </c>
      <c r="M21" s="320" t="e">
        <f t="shared" si="9"/>
        <v>#DIV/0!</v>
      </c>
      <c r="N21" s="321" t="e">
        <f t="shared" si="10"/>
        <v>#DIV/0!</v>
      </c>
    </row>
    <row r="22" spans="1:15" s="322" customFormat="1" ht="18" customHeight="1" thickBot="1" x14ac:dyDescent="0.25">
      <c r="A22" s="657"/>
      <c r="B22" s="328" t="str">
        <f>B21</f>
        <v xml:space="preserve">Лесоматериалы </v>
      </c>
      <c r="C22" s="329">
        <v>3</v>
      </c>
      <c r="D22" s="357"/>
      <c r="E22" s="424"/>
      <c r="F22" s="425"/>
      <c r="G22" s="423"/>
      <c r="H22" s="411"/>
      <c r="I22" s="426"/>
      <c r="J22" s="320">
        <f t="shared" si="0"/>
        <v>0</v>
      </c>
      <c r="K22" s="319" t="e">
        <f t="shared" si="11"/>
        <v>#DIV/0!</v>
      </c>
      <c r="L22" s="320" t="e">
        <f t="shared" si="12"/>
        <v>#DIV/0!</v>
      </c>
      <c r="M22" s="320" t="e">
        <f t="shared" si="9"/>
        <v>#DIV/0!</v>
      </c>
      <c r="N22" s="321" t="e">
        <f t="shared" si="10"/>
        <v>#DIV/0!</v>
      </c>
    </row>
    <row r="23" spans="1:15" s="322" customFormat="1" ht="19.5" customHeight="1" thickBot="1" x14ac:dyDescent="0.25">
      <c r="A23" s="352"/>
      <c r="B23" s="334" t="s">
        <v>206</v>
      </c>
      <c r="C23" s="335"/>
      <c r="D23" s="336"/>
      <c r="E23" s="337"/>
      <c r="F23" s="335"/>
      <c r="G23" s="336"/>
      <c r="H23" s="358"/>
      <c r="I23" s="359"/>
      <c r="J23" s="359"/>
      <c r="K23" s="358"/>
      <c r="L23" s="359"/>
      <c r="M23" s="359"/>
      <c r="N23" s="341" t="e">
        <f>SUM(N20:N22)</f>
        <v>#DIV/0!</v>
      </c>
    </row>
    <row r="24" spans="1:15" s="322" customFormat="1" ht="19.5" customHeight="1" thickBot="1" x14ac:dyDescent="0.25">
      <c r="A24" s="419"/>
      <c r="B24" s="353"/>
      <c r="C24" s="353"/>
      <c r="D24" s="353"/>
      <c r="E24" s="353"/>
      <c r="F24" s="353"/>
      <c r="G24" s="353"/>
      <c r="H24" s="354" t="s">
        <v>207</v>
      </c>
      <c r="I24" s="353"/>
      <c r="J24" s="353"/>
      <c r="K24" s="354"/>
      <c r="L24" s="353"/>
      <c r="M24" s="353"/>
      <c r="N24" s="355"/>
    </row>
    <row r="25" spans="1:15" s="322" customFormat="1" ht="18.75" customHeight="1" x14ac:dyDescent="0.2">
      <c r="A25" s="656">
        <v>4</v>
      </c>
      <c r="B25" s="315" t="s">
        <v>208</v>
      </c>
      <c r="C25" s="316">
        <v>1</v>
      </c>
      <c r="D25" s="360"/>
      <c r="E25" s="319"/>
      <c r="F25" s="316"/>
      <c r="G25" s="360"/>
      <c r="H25" s="414"/>
      <c r="I25" s="420"/>
      <c r="J25" s="320">
        <f t="shared" si="0"/>
        <v>0</v>
      </c>
      <c r="K25" s="319" t="e">
        <f>G25*H25/F25</f>
        <v>#DIV/0!</v>
      </c>
      <c r="L25" s="320" t="e">
        <f>G25*I25/F25</f>
        <v>#DIV/0!</v>
      </c>
      <c r="M25" s="320" t="e">
        <f t="shared" ref="M25:M27" si="13">K25-L25</f>
        <v>#DIV/0!</v>
      </c>
      <c r="N25" s="321" t="e">
        <f t="shared" ref="N25:N27" si="14">E25*M25</f>
        <v>#DIV/0!</v>
      </c>
    </row>
    <row r="26" spans="1:15" s="322" customFormat="1" ht="18.75" customHeight="1" x14ac:dyDescent="0.2">
      <c r="A26" s="656"/>
      <c r="B26" s="324" t="str">
        <f>B25</f>
        <v>Прочие материалы</v>
      </c>
      <c r="C26" s="325">
        <v>2</v>
      </c>
      <c r="D26" s="345"/>
      <c r="E26" s="346"/>
      <c r="F26" s="325"/>
      <c r="G26" s="345"/>
      <c r="H26" s="409"/>
      <c r="I26" s="427"/>
      <c r="J26" s="320">
        <f t="shared" si="0"/>
        <v>0</v>
      </c>
      <c r="K26" s="319" t="e">
        <f t="shared" ref="K26:K27" si="15">G26*H26/F26</f>
        <v>#DIV/0!</v>
      </c>
      <c r="L26" s="320" t="e">
        <f t="shared" ref="L26:L27" si="16">G26*I26/F26</f>
        <v>#DIV/0!</v>
      </c>
      <c r="M26" s="320" t="e">
        <f t="shared" si="13"/>
        <v>#DIV/0!</v>
      </c>
      <c r="N26" s="321" t="e">
        <f t="shared" si="14"/>
        <v>#DIV/0!</v>
      </c>
    </row>
    <row r="27" spans="1:15" s="322" customFormat="1" ht="18.75" customHeight="1" thickBot="1" x14ac:dyDescent="0.25">
      <c r="A27" s="657"/>
      <c r="B27" s="348" t="str">
        <f>B25</f>
        <v>Прочие материалы</v>
      </c>
      <c r="C27" s="349">
        <v>3</v>
      </c>
      <c r="D27" s="428"/>
      <c r="E27" s="417"/>
      <c r="F27" s="349"/>
      <c r="G27" s="428"/>
      <c r="H27" s="429"/>
      <c r="I27" s="418"/>
      <c r="J27" s="320">
        <f t="shared" si="0"/>
        <v>0</v>
      </c>
      <c r="K27" s="319" t="e">
        <f t="shared" si="15"/>
        <v>#DIV/0!</v>
      </c>
      <c r="L27" s="320" t="e">
        <f t="shared" si="16"/>
        <v>#DIV/0!</v>
      </c>
      <c r="M27" s="320" t="e">
        <f t="shared" si="13"/>
        <v>#DIV/0!</v>
      </c>
      <c r="N27" s="321" t="e">
        <f t="shared" si="14"/>
        <v>#DIV/0!</v>
      </c>
    </row>
    <row r="28" spans="1:15" s="322" customFormat="1" ht="19.5" customHeight="1" thickBot="1" x14ac:dyDescent="0.25">
      <c r="A28" s="352"/>
      <c r="B28" s="334" t="s">
        <v>209</v>
      </c>
      <c r="C28" s="335"/>
      <c r="D28" s="339"/>
      <c r="E28" s="339"/>
      <c r="F28" s="335"/>
      <c r="G28" s="339"/>
      <c r="H28" s="339"/>
      <c r="I28" s="340"/>
      <c r="J28" s="340"/>
      <c r="K28" s="339"/>
      <c r="L28" s="340"/>
      <c r="M28" s="340"/>
      <c r="N28" s="341" t="e">
        <f>SUM(N25:N27)</f>
        <v>#DIV/0!</v>
      </c>
    </row>
    <row r="29" spans="1:15" ht="23.25" customHeight="1" thickBot="1" x14ac:dyDescent="0.25">
      <c r="A29" s="361"/>
      <c r="B29" s="362" t="s">
        <v>210</v>
      </c>
      <c r="C29" s="363"/>
      <c r="D29" s="364"/>
      <c r="E29" s="364">
        <f>E12+E16</f>
        <v>0</v>
      </c>
      <c r="F29" s="363"/>
      <c r="G29" s="364"/>
      <c r="H29" s="364"/>
      <c r="I29" s="365"/>
      <c r="J29" s="365"/>
      <c r="K29" s="364"/>
      <c r="L29" s="365"/>
      <c r="M29" s="365"/>
      <c r="N29" s="366" t="e">
        <f>N13+N18+N23+N28</f>
        <v>#DIV/0!</v>
      </c>
      <c r="O29" s="322"/>
    </row>
    <row r="30" spans="1:15" x14ac:dyDescent="0.2">
      <c r="A30" s="367"/>
      <c r="E30" s="368"/>
      <c r="F30" s="368"/>
      <c r="N30" s="369"/>
      <c r="O30" s="322"/>
    </row>
    <row r="31" spans="1:15" x14ac:dyDescent="0.2">
      <c r="A31" s="370"/>
      <c r="E31" s="368"/>
      <c r="F31" s="368"/>
      <c r="N31" s="369"/>
      <c r="O31" s="322"/>
    </row>
    <row r="32" spans="1:15" ht="27" customHeight="1" x14ac:dyDescent="0.2">
      <c r="A32" s="658" t="s">
        <v>211</v>
      </c>
      <c r="B32" s="658"/>
      <c r="C32" s="658"/>
      <c r="D32" s="658"/>
      <c r="E32" s="658"/>
      <c r="F32" s="658"/>
      <c r="G32" s="658"/>
      <c r="H32" s="658"/>
      <c r="I32" s="658"/>
      <c r="J32" s="658"/>
      <c r="K32" s="658"/>
      <c r="L32" s="658"/>
      <c r="M32" s="658"/>
      <c r="N32" s="658"/>
    </row>
    <row r="33" spans="1:14" ht="28.5" customHeight="1" x14ac:dyDescent="0.2">
      <c r="A33" s="659" t="s">
        <v>212</v>
      </c>
      <c r="B33" s="659"/>
      <c r="C33" s="659"/>
      <c r="D33" s="659"/>
      <c r="E33" s="659"/>
      <c r="F33" s="659"/>
      <c r="G33" s="659"/>
      <c r="H33" s="659"/>
      <c r="I33" s="659"/>
      <c r="J33" s="659"/>
      <c r="K33" s="659"/>
      <c r="L33" s="659"/>
      <c r="M33" s="659"/>
      <c r="N33" s="659"/>
    </row>
    <row r="34" spans="1:14" ht="27.75" customHeight="1" x14ac:dyDescent="0.2">
      <c r="A34" s="660" t="s">
        <v>213</v>
      </c>
      <c r="B34" s="660"/>
      <c r="C34" s="660"/>
      <c r="D34" s="660"/>
      <c r="E34" s="660"/>
      <c r="F34" s="660"/>
      <c r="G34" s="660"/>
      <c r="H34" s="660"/>
      <c r="I34" s="660"/>
      <c r="J34" s="660"/>
      <c r="K34" s="660"/>
      <c r="L34" s="660"/>
      <c r="M34" s="660"/>
      <c r="N34" s="660"/>
    </row>
    <row r="35" spans="1:14" x14ac:dyDescent="0.2">
      <c r="N35" s="294"/>
    </row>
    <row r="36" spans="1:14" s="373" customFormat="1" ht="34.5" customHeight="1" x14ac:dyDescent="0.2">
      <c r="A36" s="661" t="s">
        <v>214</v>
      </c>
      <c r="B36" s="661"/>
      <c r="C36" s="371"/>
      <c r="D36" s="371"/>
      <c r="E36" s="372"/>
      <c r="F36" s="372"/>
      <c r="H36" s="374"/>
      <c r="K36" s="374"/>
    </row>
    <row r="37" spans="1:14" s="373" customFormat="1" x14ac:dyDescent="0.2">
      <c r="A37" s="372"/>
      <c r="B37" s="372"/>
      <c r="C37" s="372"/>
      <c r="D37" s="372"/>
      <c r="E37" s="372"/>
      <c r="F37" s="372"/>
      <c r="H37" s="371"/>
      <c r="K37" s="371"/>
    </row>
    <row r="38" spans="1:14" x14ac:dyDescent="0.2">
      <c r="A38" s="375"/>
      <c r="N38" s="294"/>
    </row>
    <row r="41" spans="1:14" x14ac:dyDescent="0.2">
      <c r="D41" s="430"/>
    </row>
  </sheetData>
  <mergeCells count="21">
    <mergeCell ref="A20:A22"/>
    <mergeCell ref="A2:N2"/>
    <mergeCell ref="A3:N3"/>
    <mergeCell ref="A4:N4"/>
    <mergeCell ref="A6:A7"/>
    <mergeCell ref="B6:B7"/>
    <mergeCell ref="C6:C7"/>
    <mergeCell ref="D6:D7"/>
    <mergeCell ref="E6:E7"/>
    <mergeCell ref="F6:F7"/>
    <mergeCell ref="G6:G7"/>
    <mergeCell ref="H6:J6"/>
    <mergeCell ref="K6:M6"/>
    <mergeCell ref="N6:N7"/>
    <mergeCell ref="A10:A12"/>
    <mergeCell ref="A15:A17"/>
    <mergeCell ref="A25:A27"/>
    <mergeCell ref="A32:N32"/>
    <mergeCell ref="A33:N33"/>
    <mergeCell ref="A34:N34"/>
    <mergeCell ref="A36:B36"/>
  </mergeCells>
  <pageMargins left="0.7" right="0.7" top="0.75" bottom="0.75" header="0.3" footer="0.3"/>
  <pageSetup paperSize="9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M848"/>
  <sheetViews>
    <sheetView showGridLines="0" view="pageBreakPreview" zoomScale="70" zoomScaleNormal="100" zoomScaleSheetLayoutView="70" workbookViewId="0">
      <selection activeCell="H833" sqref="H833"/>
    </sheetView>
  </sheetViews>
  <sheetFormatPr defaultRowHeight="16.5" x14ac:dyDescent="0.2"/>
  <cols>
    <col min="1" max="1" width="7.5703125" style="12" customWidth="1"/>
    <col min="2" max="2" width="20.7109375" style="12" customWidth="1"/>
    <col min="3" max="3" width="76" style="91" customWidth="1"/>
    <col min="4" max="4" width="10" style="15" customWidth="1"/>
    <col min="5" max="5" width="12.28515625" style="12" customWidth="1"/>
    <col min="6" max="6" width="13.5703125" style="16" customWidth="1"/>
    <col min="7" max="7" width="13.42578125" style="16" customWidth="1"/>
    <col min="8" max="8" width="12.28515625" style="17" customWidth="1"/>
    <col min="9" max="9" width="13.140625" style="16" customWidth="1"/>
    <col min="10" max="10" width="13.42578125" style="18" customWidth="1"/>
    <col min="11" max="11" width="10.7109375" style="79" customWidth="1"/>
    <col min="12" max="16384" width="9.140625" style="5"/>
  </cols>
  <sheetData>
    <row r="1" spans="1:11" x14ac:dyDescent="0.2">
      <c r="B1" s="103"/>
      <c r="J1" s="19" t="s">
        <v>75</v>
      </c>
    </row>
    <row r="2" spans="1:11" x14ac:dyDescent="0.2">
      <c r="A2" s="686" t="s">
        <v>35</v>
      </c>
      <c r="B2" s="686"/>
      <c r="C2" s="686"/>
      <c r="D2" s="686"/>
      <c r="E2" s="686"/>
      <c r="F2" s="686"/>
      <c r="G2" s="686"/>
      <c r="H2" s="686"/>
      <c r="I2" s="686"/>
      <c r="J2" s="686"/>
    </row>
    <row r="3" spans="1:11" ht="16.5" customHeight="1" x14ac:dyDescent="0.2">
      <c r="B3" s="20" t="s">
        <v>16</v>
      </c>
      <c r="C3" s="278" t="str">
        <f>'Форма 8.1'!C2:W2</f>
        <v>Здание для размещения вахтового персонала на 60 человек в районе ДНС-2 Тайлаковского месторождения</v>
      </c>
      <c r="D3" s="207"/>
      <c r="E3" s="207"/>
      <c r="F3" s="207"/>
      <c r="G3" s="207"/>
      <c r="H3" s="207"/>
      <c r="I3" s="21"/>
      <c r="J3" s="207"/>
    </row>
    <row r="4" spans="1:11" x14ac:dyDescent="0.2">
      <c r="B4" s="21" t="s">
        <v>17</v>
      </c>
      <c r="C4" s="279" t="str">
        <f>'Форма 8.1'!C3:W3</f>
        <v>Здание для размещения вахтового персонала на 60 человек в районе ДНС-2 Тайлаковского месторождения</v>
      </c>
      <c r="D4" s="22"/>
      <c r="E4" s="22"/>
      <c r="F4" s="22"/>
      <c r="G4" s="22"/>
      <c r="H4" s="22"/>
      <c r="I4" s="276"/>
      <c r="J4" s="22"/>
    </row>
    <row r="5" spans="1:11" ht="17.25" thickBot="1" x14ac:dyDescent="0.25"/>
    <row r="6" spans="1:11" ht="17.25" thickBot="1" x14ac:dyDescent="0.25">
      <c r="A6" s="687" t="s">
        <v>15</v>
      </c>
      <c r="B6" s="690" t="s">
        <v>36</v>
      </c>
      <c r="C6" s="693" t="s">
        <v>37</v>
      </c>
      <c r="D6" s="696" t="s">
        <v>21</v>
      </c>
      <c r="E6" s="699" t="s">
        <v>38</v>
      </c>
      <c r="F6" s="700"/>
      <c r="G6" s="700"/>
      <c r="H6" s="690"/>
      <c r="I6" s="690"/>
      <c r="J6" s="701"/>
    </row>
    <row r="7" spans="1:11" x14ac:dyDescent="0.2">
      <c r="A7" s="688"/>
      <c r="B7" s="691"/>
      <c r="C7" s="694"/>
      <c r="D7" s="697"/>
      <c r="E7" s="702" t="s">
        <v>40</v>
      </c>
      <c r="F7" s="690"/>
      <c r="G7" s="701"/>
      <c r="H7" s="703" t="s">
        <v>39</v>
      </c>
      <c r="I7" s="691"/>
      <c r="J7" s="704"/>
    </row>
    <row r="8" spans="1:11" ht="33.75" thickBot="1" x14ac:dyDescent="0.25">
      <c r="A8" s="689"/>
      <c r="B8" s="692"/>
      <c r="C8" s="695"/>
      <c r="D8" s="698"/>
      <c r="E8" s="23" t="s">
        <v>20</v>
      </c>
      <c r="F8" s="402" t="s">
        <v>41</v>
      </c>
      <c r="G8" s="24" t="s">
        <v>42</v>
      </c>
      <c r="H8" s="404" t="s">
        <v>20</v>
      </c>
      <c r="I8" s="285" t="s">
        <v>43</v>
      </c>
      <c r="J8" s="24" t="s">
        <v>42</v>
      </c>
    </row>
    <row r="9" spans="1:11" ht="17.25" thickBot="1" x14ac:dyDescent="0.25">
      <c r="A9" s="110">
        <v>1</v>
      </c>
      <c r="B9" s="25">
        <v>2</v>
      </c>
      <c r="C9" s="280">
        <v>3</v>
      </c>
      <c r="D9" s="26">
        <v>4</v>
      </c>
      <c r="E9" s="27">
        <v>5</v>
      </c>
      <c r="F9" s="25">
        <v>6</v>
      </c>
      <c r="G9" s="28">
        <v>7</v>
      </c>
      <c r="H9" s="405">
        <v>8</v>
      </c>
      <c r="I9" s="25">
        <v>9</v>
      </c>
      <c r="J9" s="28">
        <v>10</v>
      </c>
    </row>
    <row r="10" spans="1:11" x14ac:dyDescent="0.2">
      <c r="A10" s="29">
        <v>1</v>
      </c>
      <c r="B10" s="433" t="s">
        <v>236</v>
      </c>
      <c r="C10" s="434" t="s">
        <v>774</v>
      </c>
      <c r="D10" s="435" t="s">
        <v>22</v>
      </c>
      <c r="E10" s="286"/>
      <c r="F10" s="287"/>
      <c r="G10" s="288"/>
      <c r="H10" s="277">
        <v>4.0000000000000002E-4</v>
      </c>
      <c r="I10" s="436">
        <v>390640.04</v>
      </c>
      <c r="J10" s="46">
        <f>H10*I10</f>
        <v>156</v>
      </c>
      <c r="K10" s="5"/>
    </row>
    <row r="11" spans="1:11" x14ac:dyDescent="0.2">
      <c r="A11" s="29">
        <v>2</v>
      </c>
      <c r="B11" s="433" t="s">
        <v>236</v>
      </c>
      <c r="C11" s="434" t="s">
        <v>774</v>
      </c>
      <c r="D11" s="435" t="s">
        <v>22</v>
      </c>
      <c r="E11" s="289"/>
      <c r="F11" s="290"/>
      <c r="G11" s="291"/>
      <c r="H11" s="277">
        <v>5.9999999999999995E-4</v>
      </c>
      <c r="I11" s="436">
        <v>390640.04</v>
      </c>
      <c r="J11" s="30">
        <f>H11*I11</f>
        <v>234</v>
      </c>
      <c r="K11" s="5"/>
    </row>
    <row r="12" spans="1:11" x14ac:dyDescent="0.2">
      <c r="A12" s="29">
        <v>3</v>
      </c>
      <c r="B12" s="433" t="s">
        <v>155</v>
      </c>
      <c r="C12" s="434" t="s">
        <v>169</v>
      </c>
      <c r="D12" s="435" t="s">
        <v>22</v>
      </c>
      <c r="E12" s="289"/>
      <c r="F12" s="290"/>
      <c r="G12" s="291"/>
      <c r="H12" s="277">
        <v>0.90080000000000005</v>
      </c>
      <c r="I12" s="436">
        <v>53101</v>
      </c>
      <c r="J12" s="30">
        <f t="shared" ref="J12:J121" si="0">H12*I12</f>
        <v>47833</v>
      </c>
      <c r="K12" s="5"/>
    </row>
    <row r="13" spans="1:11" x14ac:dyDescent="0.2">
      <c r="A13" s="29">
        <v>4</v>
      </c>
      <c r="B13" s="433" t="s">
        <v>156</v>
      </c>
      <c r="C13" s="434" t="s">
        <v>170</v>
      </c>
      <c r="D13" s="435" t="s">
        <v>22</v>
      </c>
      <c r="E13" s="289"/>
      <c r="F13" s="290"/>
      <c r="G13" s="291"/>
      <c r="H13" s="277">
        <v>0.4889</v>
      </c>
      <c r="I13" s="436">
        <v>15864.92</v>
      </c>
      <c r="J13" s="30">
        <f t="shared" si="0"/>
        <v>7756</v>
      </c>
      <c r="K13" s="5"/>
    </row>
    <row r="14" spans="1:11" x14ac:dyDescent="0.2">
      <c r="A14" s="29">
        <v>5</v>
      </c>
      <c r="B14" s="433" t="s">
        <v>237</v>
      </c>
      <c r="C14" s="434" t="s">
        <v>775</v>
      </c>
      <c r="D14" s="435" t="s">
        <v>22</v>
      </c>
      <c r="E14" s="289"/>
      <c r="F14" s="290"/>
      <c r="G14" s="291"/>
      <c r="H14" s="277">
        <v>1.6000000000000001E-3</v>
      </c>
      <c r="I14" s="436">
        <v>16416.740000000002</v>
      </c>
      <c r="J14" s="30">
        <f t="shared" si="0"/>
        <v>26</v>
      </c>
      <c r="K14" s="5"/>
    </row>
    <row r="15" spans="1:11" x14ac:dyDescent="0.2">
      <c r="A15" s="29">
        <v>6</v>
      </c>
      <c r="B15" s="433" t="s">
        <v>1576</v>
      </c>
      <c r="C15" s="434" t="s">
        <v>1646</v>
      </c>
      <c r="D15" s="435" t="s">
        <v>22</v>
      </c>
      <c r="E15" s="289"/>
      <c r="F15" s="290"/>
      <c r="G15" s="291"/>
      <c r="H15" s="277">
        <v>0.26479999999999998</v>
      </c>
      <c r="I15" s="436">
        <v>17098.66</v>
      </c>
      <c r="J15" s="30">
        <f t="shared" si="0"/>
        <v>4528</v>
      </c>
      <c r="K15" s="5"/>
    </row>
    <row r="16" spans="1:11" x14ac:dyDescent="0.2">
      <c r="A16" s="29">
        <v>7</v>
      </c>
      <c r="B16" s="433" t="s">
        <v>238</v>
      </c>
      <c r="C16" s="434" t="s">
        <v>776</v>
      </c>
      <c r="D16" s="435" t="s">
        <v>22</v>
      </c>
      <c r="E16" s="289"/>
      <c r="F16" s="290"/>
      <c r="G16" s="291"/>
      <c r="H16" s="277">
        <v>48.9435</v>
      </c>
      <c r="I16" s="436">
        <v>19066.349999999999</v>
      </c>
      <c r="J16" s="30">
        <f t="shared" si="0"/>
        <v>933174</v>
      </c>
      <c r="K16" s="5"/>
    </row>
    <row r="17" spans="1:11" x14ac:dyDescent="0.2">
      <c r="A17" s="29">
        <v>8</v>
      </c>
      <c r="B17" s="433" t="s">
        <v>239</v>
      </c>
      <c r="C17" s="434" t="s">
        <v>777</v>
      </c>
      <c r="D17" s="435" t="s">
        <v>22</v>
      </c>
      <c r="E17" s="289"/>
      <c r="F17" s="290"/>
      <c r="G17" s="291"/>
      <c r="H17" s="277">
        <v>2.0000000000000001E-4</v>
      </c>
      <c r="I17" s="436">
        <v>70420.429999999993</v>
      </c>
      <c r="J17" s="30">
        <f t="shared" si="0"/>
        <v>14</v>
      </c>
      <c r="K17" s="5"/>
    </row>
    <row r="18" spans="1:11" x14ac:dyDescent="0.2">
      <c r="A18" s="29">
        <v>9</v>
      </c>
      <c r="B18" s="433" t="s">
        <v>240</v>
      </c>
      <c r="C18" s="434" t="s">
        <v>778</v>
      </c>
      <c r="D18" s="435" t="s">
        <v>22</v>
      </c>
      <c r="E18" s="289"/>
      <c r="F18" s="290"/>
      <c r="G18" s="291"/>
      <c r="H18" s="277">
        <v>6.7500000000000004E-2</v>
      </c>
      <c r="I18" s="436">
        <v>81089.179999999993</v>
      </c>
      <c r="J18" s="30">
        <f t="shared" si="0"/>
        <v>5474</v>
      </c>
      <c r="K18" s="5"/>
    </row>
    <row r="19" spans="1:11" x14ac:dyDescent="0.2">
      <c r="A19" s="29">
        <v>10</v>
      </c>
      <c r="B19" s="433" t="s">
        <v>241</v>
      </c>
      <c r="C19" s="434" t="s">
        <v>779</v>
      </c>
      <c r="D19" s="435" t="s">
        <v>22</v>
      </c>
      <c r="E19" s="289"/>
      <c r="F19" s="290"/>
      <c r="G19" s="291"/>
      <c r="H19" s="277">
        <v>1E-4</v>
      </c>
      <c r="I19" s="436">
        <v>81089.179999999993</v>
      </c>
      <c r="J19" s="30">
        <f t="shared" si="0"/>
        <v>8</v>
      </c>
      <c r="K19" s="5"/>
    </row>
    <row r="20" spans="1:11" x14ac:dyDescent="0.2">
      <c r="A20" s="29">
        <v>11</v>
      </c>
      <c r="B20" s="433" t="s">
        <v>242</v>
      </c>
      <c r="C20" s="434" t="s">
        <v>780</v>
      </c>
      <c r="D20" s="435" t="s">
        <v>22</v>
      </c>
      <c r="E20" s="289"/>
      <c r="F20" s="290"/>
      <c r="G20" s="291"/>
      <c r="H20" s="277">
        <v>5.8999999999999999E-3</v>
      </c>
      <c r="I20" s="436">
        <v>88066.2</v>
      </c>
      <c r="J20" s="30">
        <f t="shared" si="0"/>
        <v>520</v>
      </c>
      <c r="K20" s="5"/>
    </row>
    <row r="21" spans="1:11" x14ac:dyDescent="0.2">
      <c r="A21" s="29">
        <v>12</v>
      </c>
      <c r="B21" s="433" t="s">
        <v>242</v>
      </c>
      <c r="C21" s="434" t="s">
        <v>780</v>
      </c>
      <c r="D21" s="435" t="s">
        <v>22</v>
      </c>
      <c r="E21" s="289"/>
      <c r="F21" s="290"/>
      <c r="G21" s="291"/>
      <c r="H21" s="277">
        <v>3.8E-3</v>
      </c>
      <c r="I21" s="436">
        <v>88066.2</v>
      </c>
      <c r="J21" s="30">
        <f t="shared" si="0"/>
        <v>335</v>
      </c>
      <c r="K21" s="5"/>
    </row>
    <row r="22" spans="1:11" x14ac:dyDescent="0.2">
      <c r="A22" s="29">
        <v>13</v>
      </c>
      <c r="B22" s="433" t="s">
        <v>1577</v>
      </c>
      <c r="C22" s="434" t="s">
        <v>1647</v>
      </c>
      <c r="D22" s="435" t="s">
        <v>22</v>
      </c>
      <c r="E22" s="289"/>
      <c r="F22" s="290"/>
      <c r="G22" s="291"/>
      <c r="H22" s="277">
        <v>3.5000000000000001E-3</v>
      </c>
      <c r="I22" s="436">
        <v>47731.09</v>
      </c>
      <c r="J22" s="30">
        <f t="shared" si="0"/>
        <v>167</v>
      </c>
      <c r="K22" s="5"/>
    </row>
    <row r="23" spans="1:11" x14ac:dyDescent="0.2">
      <c r="A23" s="29">
        <v>14</v>
      </c>
      <c r="B23" s="433" t="s">
        <v>243</v>
      </c>
      <c r="C23" s="434" t="s">
        <v>781</v>
      </c>
      <c r="D23" s="435" t="s">
        <v>22</v>
      </c>
      <c r="E23" s="289"/>
      <c r="F23" s="290"/>
      <c r="G23" s="291"/>
      <c r="H23" s="277">
        <v>1.4800000000000001E-2</v>
      </c>
      <c r="I23" s="436">
        <v>57740.26</v>
      </c>
      <c r="J23" s="30">
        <f t="shared" si="0"/>
        <v>855</v>
      </c>
      <c r="K23" s="5"/>
    </row>
    <row r="24" spans="1:11" x14ac:dyDescent="0.2">
      <c r="A24" s="29">
        <v>15</v>
      </c>
      <c r="B24" s="433" t="s">
        <v>244</v>
      </c>
      <c r="C24" s="434" t="s">
        <v>782</v>
      </c>
      <c r="D24" s="435" t="s">
        <v>22</v>
      </c>
      <c r="E24" s="406"/>
      <c r="F24" s="403"/>
      <c r="G24" s="30"/>
      <c r="H24" s="277">
        <v>5.3E-3</v>
      </c>
      <c r="I24" s="436">
        <v>47000.959999999999</v>
      </c>
      <c r="J24" s="30">
        <f t="shared" si="0"/>
        <v>249</v>
      </c>
      <c r="K24" s="5"/>
    </row>
    <row r="25" spans="1:11" x14ac:dyDescent="0.2">
      <c r="A25" s="29">
        <v>16</v>
      </c>
      <c r="B25" s="433" t="s">
        <v>1578</v>
      </c>
      <c r="C25" s="434" t="s">
        <v>1648</v>
      </c>
      <c r="D25" s="435" t="s">
        <v>22</v>
      </c>
      <c r="E25" s="406"/>
      <c r="F25" s="403"/>
      <c r="G25" s="30"/>
      <c r="H25" s="277">
        <v>4.8999999999999998E-3</v>
      </c>
      <c r="I25" s="436">
        <v>42359.45</v>
      </c>
      <c r="J25" s="30">
        <f t="shared" si="0"/>
        <v>208</v>
      </c>
      <c r="K25" s="5"/>
    </row>
    <row r="26" spans="1:11" ht="25.5" x14ac:dyDescent="0.2">
      <c r="A26" s="29">
        <v>17</v>
      </c>
      <c r="B26" s="433" t="s">
        <v>1579</v>
      </c>
      <c r="C26" s="434" t="s">
        <v>1649</v>
      </c>
      <c r="D26" s="435" t="s">
        <v>50</v>
      </c>
      <c r="E26" s="406"/>
      <c r="F26" s="403"/>
      <c r="G26" s="30"/>
      <c r="H26" s="277">
        <v>1023</v>
      </c>
      <c r="I26" s="436">
        <v>263.63</v>
      </c>
      <c r="J26" s="30">
        <f t="shared" si="0"/>
        <v>269693</v>
      </c>
      <c r="K26" s="5"/>
    </row>
    <row r="27" spans="1:11" ht="25.5" x14ac:dyDescent="0.2">
      <c r="A27" s="29">
        <v>18</v>
      </c>
      <c r="B27" s="433" t="s">
        <v>1580</v>
      </c>
      <c r="C27" s="434" t="s">
        <v>1650</v>
      </c>
      <c r="D27" s="435" t="s">
        <v>50</v>
      </c>
      <c r="E27" s="406"/>
      <c r="F27" s="403"/>
      <c r="G27" s="30"/>
      <c r="H27" s="277">
        <v>1023</v>
      </c>
      <c r="I27" s="436">
        <v>452.82</v>
      </c>
      <c r="J27" s="30">
        <f t="shared" si="0"/>
        <v>463235</v>
      </c>
      <c r="K27" s="5"/>
    </row>
    <row r="28" spans="1:11" x14ac:dyDescent="0.2">
      <c r="A28" s="29">
        <v>19</v>
      </c>
      <c r="B28" s="433" t="s">
        <v>245</v>
      </c>
      <c r="C28" s="434" t="s">
        <v>783</v>
      </c>
      <c r="D28" s="435" t="s">
        <v>22</v>
      </c>
      <c r="E28" s="406"/>
      <c r="F28" s="403"/>
      <c r="G28" s="30"/>
      <c r="H28" s="277">
        <v>6.7999999999999996E-3</v>
      </c>
      <c r="I28" s="436">
        <v>137304.69</v>
      </c>
      <c r="J28" s="30">
        <f t="shared" si="0"/>
        <v>934</v>
      </c>
      <c r="K28" s="5"/>
    </row>
    <row r="29" spans="1:11" x14ac:dyDescent="0.2">
      <c r="A29" s="29">
        <v>20</v>
      </c>
      <c r="B29" s="433" t="s">
        <v>246</v>
      </c>
      <c r="C29" s="434" t="s">
        <v>784</v>
      </c>
      <c r="D29" s="435" t="s">
        <v>22</v>
      </c>
      <c r="E29" s="406"/>
      <c r="F29" s="403"/>
      <c r="G29" s="30"/>
      <c r="H29" s="277">
        <v>8.3999999999999995E-3</v>
      </c>
      <c r="I29" s="436">
        <v>85017.21</v>
      </c>
      <c r="J29" s="30">
        <f t="shared" si="0"/>
        <v>714</v>
      </c>
      <c r="K29" s="5"/>
    </row>
    <row r="30" spans="1:11" x14ac:dyDescent="0.2">
      <c r="A30" s="29">
        <v>21</v>
      </c>
      <c r="B30" s="433" t="s">
        <v>246</v>
      </c>
      <c r="C30" s="434" t="s">
        <v>784</v>
      </c>
      <c r="D30" s="435" t="s">
        <v>22</v>
      </c>
      <c r="E30" s="406"/>
      <c r="F30" s="403"/>
      <c r="G30" s="30"/>
      <c r="H30" s="277">
        <v>1.4999999999999999E-2</v>
      </c>
      <c r="I30" s="436">
        <v>85017.21</v>
      </c>
      <c r="J30" s="30">
        <f t="shared" si="0"/>
        <v>1275</v>
      </c>
      <c r="K30" s="5"/>
    </row>
    <row r="31" spans="1:11" x14ac:dyDescent="0.2">
      <c r="A31" s="29">
        <v>22</v>
      </c>
      <c r="B31" s="433" t="s">
        <v>157</v>
      </c>
      <c r="C31" s="434" t="s">
        <v>171</v>
      </c>
      <c r="D31" s="435" t="s">
        <v>22</v>
      </c>
      <c r="E31" s="406"/>
      <c r="F31" s="403"/>
      <c r="G31" s="30"/>
      <c r="H31" s="277">
        <v>1.3102</v>
      </c>
      <c r="I31" s="436">
        <v>31984.74</v>
      </c>
      <c r="J31" s="30">
        <f t="shared" si="0"/>
        <v>41906</v>
      </c>
      <c r="K31" s="5"/>
    </row>
    <row r="32" spans="1:11" x14ac:dyDescent="0.2">
      <c r="A32" s="29">
        <v>23</v>
      </c>
      <c r="B32" s="433" t="s">
        <v>44</v>
      </c>
      <c r="C32" s="434" t="s">
        <v>172</v>
      </c>
      <c r="D32" s="435" t="s">
        <v>23</v>
      </c>
      <c r="E32" s="406"/>
      <c r="F32" s="403"/>
      <c r="G32" s="30"/>
      <c r="H32" s="277">
        <v>8.4641999999999999</v>
      </c>
      <c r="I32" s="436">
        <v>47.09</v>
      </c>
      <c r="J32" s="30">
        <f t="shared" si="0"/>
        <v>399</v>
      </c>
      <c r="K32" s="5"/>
    </row>
    <row r="33" spans="1:11" x14ac:dyDescent="0.2">
      <c r="A33" s="29">
        <v>24</v>
      </c>
      <c r="B33" s="433" t="s">
        <v>44</v>
      </c>
      <c r="C33" s="434" t="s">
        <v>172</v>
      </c>
      <c r="D33" s="435" t="s">
        <v>23</v>
      </c>
      <c r="E33" s="406"/>
      <c r="F33" s="403"/>
      <c r="G33" s="30"/>
      <c r="H33" s="277">
        <v>177.53460000000001</v>
      </c>
      <c r="I33" s="436">
        <v>47.09</v>
      </c>
      <c r="J33" s="30">
        <f t="shared" si="0"/>
        <v>8360</v>
      </c>
      <c r="K33" s="5"/>
    </row>
    <row r="34" spans="1:11" x14ac:dyDescent="0.2">
      <c r="A34" s="29">
        <v>25</v>
      </c>
      <c r="B34" s="433" t="s">
        <v>247</v>
      </c>
      <c r="C34" s="434" t="s">
        <v>785</v>
      </c>
      <c r="D34" s="435" t="s">
        <v>24</v>
      </c>
      <c r="E34" s="406"/>
      <c r="F34" s="403"/>
      <c r="G34" s="30"/>
      <c r="H34" s="277">
        <v>2.036</v>
      </c>
      <c r="I34" s="436">
        <v>135.1</v>
      </c>
      <c r="J34" s="30">
        <f t="shared" si="0"/>
        <v>275</v>
      </c>
      <c r="K34" s="5"/>
    </row>
    <row r="35" spans="1:11" x14ac:dyDescent="0.2">
      <c r="A35" s="29">
        <v>26</v>
      </c>
      <c r="B35" s="433" t="s">
        <v>247</v>
      </c>
      <c r="C35" s="434" t="s">
        <v>785</v>
      </c>
      <c r="D35" s="435" t="s">
        <v>24</v>
      </c>
      <c r="E35" s="406"/>
      <c r="F35" s="403"/>
      <c r="G35" s="30"/>
      <c r="H35" s="277">
        <v>1.1879</v>
      </c>
      <c r="I35" s="436">
        <v>135.1</v>
      </c>
      <c r="J35" s="30">
        <f t="shared" si="0"/>
        <v>160</v>
      </c>
      <c r="K35" s="5"/>
    </row>
    <row r="36" spans="1:11" x14ac:dyDescent="0.2">
      <c r="A36" s="29">
        <v>27</v>
      </c>
      <c r="B36" s="433" t="s">
        <v>59</v>
      </c>
      <c r="C36" s="434" t="s">
        <v>97</v>
      </c>
      <c r="D36" s="435" t="s">
        <v>22</v>
      </c>
      <c r="E36" s="406"/>
      <c r="F36" s="403"/>
      <c r="G36" s="30"/>
      <c r="H36" s="277">
        <v>5.5999999999999999E-3</v>
      </c>
      <c r="I36" s="436">
        <v>50658.48</v>
      </c>
      <c r="J36" s="30">
        <f t="shared" si="0"/>
        <v>284</v>
      </c>
      <c r="K36" s="5"/>
    </row>
    <row r="37" spans="1:11" x14ac:dyDescent="0.2">
      <c r="A37" s="29">
        <v>28</v>
      </c>
      <c r="B37" s="433" t="s">
        <v>59</v>
      </c>
      <c r="C37" s="434" t="s">
        <v>97</v>
      </c>
      <c r="D37" s="435" t="s">
        <v>22</v>
      </c>
      <c r="E37" s="406"/>
      <c r="F37" s="403"/>
      <c r="G37" s="30"/>
      <c r="H37" s="277">
        <v>1.49E-2</v>
      </c>
      <c r="I37" s="436">
        <v>50658.48</v>
      </c>
      <c r="J37" s="30">
        <f t="shared" si="0"/>
        <v>755</v>
      </c>
      <c r="K37" s="5"/>
    </row>
    <row r="38" spans="1:11" x14ac:dyDescent="0.2">
      <c r="A38" s="29">
        <v>29</v>
      </c>
      <c r="B38" s="433" t="s">
        <v>248</v>
      </c>
      <c r="C38" s="434" t="s">
        <v>786</v>
      </c>
      <c r="D38" s="435" t="s">
        <v>22</v>
      </c>
      <c r="E38" s="406"/>
      <c r="F38" s="403"/>
      <c r="G38" s="30"/>
      <c r="H38" s="277">
        <v>3.0200000000000001E-2</v>
      </c>
      <c r="I38" s="436">
        <v>55029.49</v>
      </c>
      <c r="J38" s="30">
        <f t="shared" si="0"/>
        <v>1662</v>
      </c>
      <c r="K38" s="5"/>
    </row>
    <row r="39" spans="1:11" x14ac:dyDescent="0.2">
      <c r="A39" s="29">
        <v>30</v>
      </c>
      <c r="B39" s="433" t="s">
        <v>249</v>
      </c>
      <c r="C39" s="434" t="s">
        <v>787</v>
      </c>
      <c r="D39" s="435" t="s">
        <v>22</v>
      </c>
      <c r="E39" s="406"/>
      <c r="F39" s="403"/>
      <c r="G39" s="30"/>
      <c r="H39" s="277">
        <v>2.0000000000000001E-4</v>
      </c>
      <c r="I39" s="436">
        <v>261400.34</v>
      </c>
      <c r="J39" s="30">
        <f t="shared" si="0"/>
        <v>52</v>
      </c>
      <c r="K39" s="5"/>
    </row>
    <row r="40" spans="1:11" x14ac:dyDescent="0.2">
      <c r="A40" s="29">
        <v>31</v>
      </c>
      <c r="B40" s="433" t="s">
        <v>134</v>
      </c>
      <c r="C40" s="434" t="s">
        <v>137</v>
      </c>
      <c r="D40" s="435" t="s">
        <v>22</v>
      </c>
      <c r="E40" s="406"/>
      <c r="F40" s="403"/>
      <c r="G40" s="30"/>
      <c r="H40" s="277">
        <v>0.3155</v>
      </c>
      <c r="I40" s="436">
        <v>27503.38</v>
      </c>
      <c r="J40" s="30">
        <f t="shared" si="0"/>
        <v>8677</v>
      </c>
      <c r="K40" s="5"/>
    </row>
    <row r="41" spans="1:11" ht="25.5" x14ac:dyDescent="0.2">
      <c r="A41" s="29">
        <v>32</v>
      </c>
      <c r="B41" s="433" t="s">
        <v>1581</v>
      </c>
      <c r="C41" s="434" t="s">
        <v>1651</v>
      </c>
      <c r="D41" s="435" t="s">
        <v>50</v>
      </c>
      <c r="E41" s="406"/>
      <c r="F41" s="403"/>
      <c r="G41" s="30"/>
      <c r="H41" s="277">
        <v>573.94000000000005</v>
      </c>
      <c r="I41" s="436">
        <v>280.81</v>
      </c>
      <c r="J41" s="30">
        <f t="shared" si="0"/>
        <v>161168</v>
      </c>
      <c r="K41" s="5"/>
    </row>
    <row r="42" spans="1:11" x14ac:dyDescent="0.2">
      <c r="A42" s="29">
        <v>33</v>
      </c>
      <c r="B42" s="433" t="s">
        <v>1582</v>
      </c>
      <c r="C42" s="434" t="s">
        <v>1652</v>
      </c>
      <c r="D42" s="435" t="s">
        <v>50</v>
      </c>
      <c r="E42" s="406"/>
      <c r="F42" s="403"/>
      <c r="G42" s="30"/>
      <c r="H42" s="277">
        <v>52.02</v>
      </c>
      <c r="I42" s="436">
        <v>1187.5899999999999</v>
      </c>
      <c r="J42" s="30">
        <f t="shared" si="0"/>
        <v>61778</v>
      </c>
      <c r="K42" s="5"/>
    </row>
    <row r="43" spans="1:11" x14ac:dyDescent="0.2">
      <c r="A43" s="29">
        <v>34</v>
      </c>
      <c r="B43" s="433" t="s">
        <v>250</v>
      </c>
      <c r="C43" s="434" t="s">
        <v>788</v>
      </c>
      <c r="D43" s="435" t="s">
        <v>22</v>
      </c>
      <c r="E43" s="406"/>
      <c r="F43" s="403"/>
      <c r="G43" s="30"/>
      <c r="H43" s="277">
        <v>5.0000000000000001E-4</v>
      </c>
      <c r="I43" s="436">
        <v>13571.02</v>
      </c>
      <c r="J43" s="30">
        <f t="shared" si="0"/>
        <v>7</v>
      </c>
      <c r="K43" s="5"/>
    </row>
    <row r="44" spans="1:11" x14ac:dyDescent="0.2">
      <c r="A44" s="29">
        <v>35</v>
      </c>
      <c r="B44" s="433" t="s">
        <v>251</v>
      </c>
      <c r="C44" s="434" t="s">
        <v>789</v>
      </c>
      <c r="D44" s="435" t="s">
        <v>22</v>
      </c>
      <c r="E44" s="406"/>
      <c r="F44" s="403"/>
      <c r="G44" s="30"/>
      <c r="H44" s="277">
        <v>1.9E-3</v>
      </c>
      <c r="I44" s="436">
        <v>39008.15</v>
      </c>
      <c r="J44" s="30">
        <f t="shared" si="0"/>
        <v>74</v>
      </c>
      <c r="K44" s="5"/>
    </row>
    <row r="45" spans="1:11" x14ac:dyDescent="0.2">
      <c r="A45" s="29">
        <v>36</v>
      </c>
      <c r="B45" s="433" t="s">
        <v>1583</v>
      </c>
      <c r="C45" s="434" t="s">
        <v>1653</v>
      </c>
      <c r="D45" s="435" t="s">
        <v>22</v>
      </c>
      <c r="E45" s="406"/>
      <c r="F45" s="403"/>
      <c r="G45" s="30"/>
      <c r="H45" s="277">
        <v>0.18990000000000001</v>
      </c>
      <c r="I45" s="436">
        <v>47108.21</v>
      </c>
      <c r="J45" s="30">
        <f t="shared" si="0"/>
        <v>8946</v>
      </c>
      <c r="K45" s="5"/>
    </row>
    <row r="46" spans="1:11" x14ac:dyDescent="0.2">
      <c r="A46" s="29">
        <v>37</v>
      </c>
      <c r="B46" s="433" t="s">
        <v>158</v>
      </c>
      <c r="C46" s="434" t="s">
        <v>173</v>
      </c>
      <c r="D46" s="435" t="s">
        <v>22</v>
      </c>
      <c r="E46" s="406"/>
      <c r="F46" s="403"/>
      <c r="G46" s="30"/>
      <c r="H46" s="277">
        <v>17.158300000000001</v>
      </c>
      <c r="I46" s="436">
        <v>18099.8</v>
      </c>
      <c r="J46" s="30">
        <f t="shared" si="0"/>
        <v>310562</v>
      </c>
      <c r="K46" s="5"/>
    </row>
    <row r="47" spans="1:11" x14ac:dyDescent="0.2">
      <c r="A47" s="29">
        <v>38</v>
      </c>
      <c r="B47" s="433" t="s">
        <v>252</v>
      </c>
      <c r="C47" s="434" t="s">
        <v>790</v>
      </c>
      <c r="D47" s="435" t="s">
        <v>22</v>
      </c>
      <c r="E47" s="406"/>
      <c r="F47" s="403"/>
      <c r="G47" s="30"/>
      <c r="H47" s="277">
        <v>3.44E-2</v>
      </c>
      <c r="I47" s="436">
        <v>33847.25</v>
      </c>
      <c r="J47" s="30">
        <f t="shared" si="0"/>
        <v>1164</v>
      </c>
      <c r="K47" s="5"/>
    </row>
    <row r="48" spans="1:11" x14ac:dyDescent="0.2">
      <c r="A48" s="29">
        <v>39</v>
      </c>
      <c r="B48" s="433" t="s">
        <v>253</v>
      </c>
      <c r="C48" s="434" t="s">
        <v>791</v>
      </c>
      <c r="D48" s="435" t="s">
        <v>22</v>
      </c>
      <c r="E48" s="406"/>
      <c r="F48" s="403"/>
      <c r="G48" s="30"/>
      <c r="H48" s="277">
        <v>1.8100000000000002E-2</v>
      </c>
      <c r="I48" s="436">
        <v>67952.58</v>
      </c>
      <c r="J48" s="30">
        <f t="shared" si="0"/>
        <v>1230</v>
      </c>
      <c r="K48" s="5"/>
    </row>
    <row r="49" spans="1:11" x14ac:dyDescent="0.2">
      <c r="A49" s="29">
        <v>40</v>
      </c>
      <c r="B49" s="433" t="s">
        <v>254</v>
      </c>
      <c r="C49" s="434" t="s">
        <v>792</v>
      </c>
      <c r="D49" s="435" t="s">
        <v>22</v>
      </c>
      <c r="E49" s="406"/>
      <c r="F49" s="403"/>
      <c r="G49" s="30"/>
      <c r="H49" s="277">
        <v>6.9999999999999999E-4</v>
      </c>
      <c r="I49" s="436">
        <v>4093.86</v>
      </c>
      <c r="J49" s="30">
        <f t="shared" si="0"/>
        <v>3</v>
      </c>
      <c r="K49" s="5"/>
    </row>
    <row r="50" spans="1:11" x14ac:dyDescent="0.2">
      <c r="A50" s="29">
        <v>41</v>
      </c>
      <c r="B50" s="433" t="s">
        <v>255</v>
      </c>
      <c r="C50" s="434" t="s">
        <v>793</v>
      </c>
      <c r="D50" s="435" t="s">
        <v>22</v>
      </c>
      <c r="E50" s="406"/>
      <c r="F50" s="403"/>
      <c r="G50" s="30"/>
      <c r="H50" s="277">
        <v>4.3E-3</v>
      </c>
      <c r="I50" s="436">
        <v>50099.46</v>
      </c>
      <c r="J50" s="30">
        <f t="shared" si="0"/>
        <v>215</v>
      </c>
      <c r="K50" s="5"/>
    </row>
    <row r="51" spans="1:11" x14ac:dyDescent="0.2">
      <c r="A51" s="29">
        <v>42</v>
      </c>
      <c r="B51" s="433" t="s">
        <v>255</v>
      </c>
      <c r="C51" s="434" t="s">
        <v>793</v>
      </c>
      <c r="D51" s="435" t="s">
        <v>22</v>
      </c>
      <c r="E51" s="406"/>
      <c r="F51" s="403"/>
      <c r="G51" s="30"/>
      <c r="H51" s="277">
        <v>2.5999999999999999E-3</v>
      </c>
      <c r="I51" s="436">
        <v>50099.46</v>
      </c>
      <c r="J51" s="30">
        <f t="shared" si="0"/>
        <v>130</v>
      </c>
      <c r="K51" s="5"/>
    </row>
    <row r="52" spans="1:11" x14ac:dyDescent="0.2">
      <c r="A52" s="29">
        <v>43</v>
      </c>
      <c r="B52" s="433" t="s">
        <v>1584</v>
      </c>
      <c r="C52" s="434" t="s">
        <v>1654</v>
      </c>
      <c r="D52" s="435" t="s">
        <v>23</v>
      </c>
      <c r="E52" s="406"/>
      <c r="F52" s="403"/>
      <c r="G52" s="30"/>
      <c r="H52" s="277">
        <v>22.859400000000001</v>
      </c>
      <c r="I52" s="436">
        <v>195.28</v>
      </c>
      <c r="J52" s="30">
        <f t="shared" si="0"/>
        <v>4464</v>
      </c>
      <c r="K52" s="5"/>
    </row>
    <row r="53" spans="1:11" x14ac:dyDescent="0.2">
      <c r="A53" s="29">
        <v>44</v>
      </c>
      <c r="B53" s="433" t="s">
        <v>60</v>
      </c>
      <c r="C53" s="434" t="s">
        <v>138</v>
      </c>
      <c r="D53" s="435" t="s">
        <v>22</v>
      </c>
      <c r="E53" s="406"/>
      <c r="F53" s="403"/>
      <c r="G53" s="30"/>
      <c r="H53" s="277">
        <v>0.65569999999999995</v>
      </c>
      <c r="I53" s="436">
        <v>33764.1</v>
      </c>
      <c r="J53" s="30">
        <f t="shared" si="0"/>
        <v>22139</v>
      </c>
      <c r="K53" s="5"/>
    </row>
    <row r="54" spans="1:11" x14ac:dyDescent="0.2">
      <c r="A54" s="29">
        <v>45</v>
      </c>
      <c r="B54" s="433" t="s">
        <v>60</v>
      </c>
      <c r="C54" s="434" t="s">
        <v>138</v>
      </c>
      <c r="D54" s="435" t="s">
        <v>22</v>
      </c>
      <c r="E54" s="406"/>
      <c r="F54" s="403"/>
      <c r="G54" s="30"/>
      <c r="H54" s="277">
        <v>1.5100000000000001E-2</v>
      </c>
      <c r="I54" s="436">
        <v>33764.1</v>
      </c>
      <c r="J54" s="30">
        <f t="shared" si="0"/>
        <v>510</v>
      </c>
      <c r="K54" s="5"/>
    </row>
    <row r="55" spans="1:11" x14ac:dyDescent="0.2">
      <c r="A55" s="29">
        <v>46</v>
      </c>
      <c r="B55" s="433" t="s">
        <v>256</v>
      </c>
      <c r="C55" s="434" t="s">
        <v>794</v>
      </c>
      <c r="D55" s="435" t="s">
        <v>22</v>
      </c>
      <c r="E55" s="406"/>
      <c r="F55" s="403"/>
      <c r="G55" s="30"/>
      <c r="H55" s="277">
        <v>7.3700000000000002E-2</v>
      </c>
      <c r="I55" s="436">
        <v>45429.52</v>
      </c>
      <c r="J55" s="30">
        <f t="shared" si="0"/>
        <v>3348</v>
      </c>
      <c r="K55" s="5"/>
    </row>
    <row r="56" spans="1:11" x14ac:dyDescent="0.2">
      <c r="A56" s="29">
        <v>47</v>
      </c>
      <c r="B56" s="433" t="s">
        <v>1585</v>
      </c>
      <c r="C56" s="434" t="s">
        <v>1655</v>
      </c>
      <c r="D56" s="435" t="s">
        <v>22</v>
      </c>
      <c r="E56" s="406"/>
      <c r="F56" s="403"/>
      <c r="G56" s="30"/>
      <c r="H56" s="277">
        <v>0.18590000000000001</v>
      </c>
      <c r="I56" s="436">
        <v>44573.919999999998</v>
      </c>
      <c r="J56" s="30">
        <f t="shared" si="0"/>
        <v>8286</v>
      </c>
      <c r="K56" s="5"/>
    </row>
    <row r="57" spans="1:11" x14ac:dyDescent="0.2">
      <c r="A57" s="29">
        <v>48</v>
      </c>
      <c r="B57" s="433" t="s">
        <v>1586</v>
      </c>
      <c r="C57" s="434" t="s">
        <v>1656</v>
      </c>
      <c r="D57" s="435" t="s">
        <v>22</v>
      </c>
      <c r="E57" s="406"/>
      <c r="F57" s="403"/>
      <c r="G57" s="30"/>
      <c r="H57" s="277">
        <v>8.0000000000000004E-4</v>
      </c>
      <c r="I57" s="436">
        <v>41229.68</v>
      </c>
      <c r="J57" s="30">
        <f t="shared" si="0"/>
        <v>33</v>
      </c>
      <c r="K57" s="5"/>
    </row>
    <row r="58" spans="1:11" x14ac:dyDescent="0.2">
      <c r="A58" s="29">
        <v>49</v>
      </c>
      <c r="B58" s="433" t="s">
        <v>257</v>
      </c>
      <c r="C58" s="434" t="s">
        <v>795</v>
      </c>
      <c r="D58" s="435" t="s">
        <v>22</v>
      </c>
      <c r="E58" s="406"/>
      <c r="F58" s="403"/>
      <c r="G58" s="30"/>
      <c r="H58" s="277">
        <v>1.5E-3</v>
      </c>
      <c r="I58" s="436">
        <v>53504.6</v>
      </c>
      <c r="J58" s="30">
        <f t="shared" si="0"/>
        <v>80</v>
      </c>
      <c r="K58" s="5"/>
    </row>
    <row r="59" spans="1:11" x14ac:dyDescent="0.2">
      <c r="A59" s="29">
        <v>50</v>
      </c>
      <c r="B59" s="433" t="s">
        <v>145</v>
      </c>
      <c r="C59" s="434" t="s">
        <v>151</v>
      </c>
      <c r="D59" s="435" t="s">
        <v>22</v>
      </c>
      <c r="E59" s="406"/>
      <c r="F59" s="403"/>
      <c r="G59" s="30"/>
      <c r="H59" s="277">
        <v>0.15790000000000001</v>
      </c>
      <c r="I59" s="436">
        <v>25993.4</v>
      </c>
      <c r="J59" s="30">
        <f t="shared" si="0"/>
        <v>4104</v>
      </c>
      <c r="K59" s="5"/>
    </row>
    <row r="60" spans="1:11" x14ac:dyDescent="0.2">
      <c r="A60" s="29">
        <v>51</v>
      </c>
      <c r="B60" s="433" t="s">
        <v>258</v>
      </c>
      <c r="C60" s="434" t="s">
        <v>796</v>
      </c>
      <c r="D60" s="435" t="s">
        <v>22</v>
      </c>
      <c r="E60" s="406"/>
      <c r="F60" s="403"/>
      <c r="G60" s="30"/>
      <c r="H60" s="277">
        <v>2.5999999999999999E-3</v>
      </c>
      <c r="I60" s="436">
        <v>44469.96</v>
      </c>
      <c r="J60" s="30">
        <f t="shared" si="0"/>
        <v>116</v>
      </c>
      <c r="K60" s="5"/>
    </row>
    <row r="61" spans="1:11" ht="25.5" x14ac:dyDescent="0.2">
      <c r="A61" s="29">
        <v>52</v>
      </c>
      <c r="B61" s="433" t="s">
        <v>259</v>
      </c>
      <c r="C61" s="434" t="s">
        <v>797</v>
      </c>
      <c r="D61" s="435" t="s">
        <v>22</v>
      </c>
      <c r="E61" s="277"/>
      <c r="F61" s="436"/>
      <c r="G61" s="30"/>
      <c r="H61" s="277">
        <v>2.53E-2</v>
      </c>
      <c r="I61" s="436">
        <v>61533.79</v>
      </c>
      <c r="J61" s="30">
        <f t="shared" si="0"/>
        <v>1557</v>
      </c>
      <c r="K61" s="5"/>
    </row>
    <row r="62" spans="1:11" ht="25.5" x14ac:dyDescent="0.2">
      <c r="A62" s="29">
        <v>53</v>
      </c>
      <c r="B62" s="433" t="s">
        <v>260</v>
      </c>
      <c r="C62" s="434" t="s">
        <v>798</v>
      </c>
      <c r="D62" s="435" t="s">
        <v>22</v>
      </c>
      <c r="E62" s="277"/>
      <c r="F62" s="436"/>
      <c r="G62" s="30"/>
      <c r="H62" s="277">
        <v>3.1099999999999999E-2</v>
      </c>
      <c r="I62" s="436">
        <v>49224.41</v>
      </c>
      <c r="J62" s="30">
        <f t="shared" si="0"/>
        <v>1531</v>
      </c>
      <c r="K62" s="5"/>
    </row>
    <row r="63" spans="1:11" ht="25.5" x14ac:dyDescent="0.2">
      <c r="A63" s="29">
        <v>54</v>
      </c>
      <c r="B63" s="433" t="s">
        <v>159</v>
      </c>
      <c r="C63" s="434" t="s">
        <v>174</v>
      </c>
      <c r="D63" s="435" t="s">
        <v>22</v>
      </c>
      <c r="E63" s="406"/>
      <c r="F63" s="403"/>
      <c r="G63" s="30"/>
      <c r="H63" s="277">
        <v>9.5600000000000004E-2</v>
      </c>
      <c r="I63" s="436">
        <v>45102.35</v>
      </c>
      <c r="J63" s="30">
        <f t="shared" si="0"/>
        <v>4312</v>
      </c>
      <c r="K63" s="5"/>
    </row>
    <row r="64" spans="1:11" x14ac:dyDescent="0.2">
      <c r="A64" s="29">
        <v>55</v>
      </c>
      <c r="B64" s="433" t="s">
        <v>261</v>
      </c>
      <c r="C64" s="434" t="s">
        <v>799</v>
      </c>
      <c r="D64" s="435" t="s">
        <v>22</v>
      </c>
      <c r="E64" s="406"/>
      <c r="F64" s="403"/>
      <c r="G64" s="30"/>
      <c r="H64" s="277">
        <v>0.2049</v>
      </c>
      <c r="I64" s="436">
        <v>44320.45</v>
      </c>
      <c r="J64" s="30">
        <f t="shared" si="0"/>
        <v>9081</v>
      </c>
      <c r="K64" s="5"/>
    </row>
    <row r="65" spans="1:11" x14ac:dyDescent="0.2">
      <c r="A65" s="29">
        <v>56</v>
      </c>
      <c r="B65" s="433" t="s">
        <v>262</v>
      </c>
      <c r="C65" s="434" t="s">
        <v>800</v>
      </c>
      <c r="D65" s="435" t="s">
        <v>24</v>
      </c>
      <c r="E65" s="406"/>
      <c r="F65" s="403"/>
      <c r="G65" s="30"/>
      <c r="H65" s="277">
        <v>0.1</v>
      </c>
      <c r="I65" s="436">
        <v>94.84</v>
      </c>
      <c r="J65" s="30">
        <f t="shared" si="0"/>
        <v>9</v>
      </c>
      <c r="K65" s="5"/>
    </row>
    <row r="66" spans="1:11" x14ac:dyDescent="0.2">
      <c r="A66" s="29">
        <v>57</v>
      </c>
      <c r="B66" s="433" t="s">
        <v>262</v>
      </c>
      <c r="C66" s="434" t="s">
        <v>800</v>
      </c>
      <c r="D66" s="435" t="s">
        <v>24</v>
      </c>
      <c r="E66" s="406"/>
      <c r="F66" s="403"/>
      <c r="G66" s="30"/>
      <c r="H66" s="277">
        <v>2.56</v>
      </c>
      <c r="I66" s="436">
        <v>94.84</v>
      </c>
      <c r="J66" s="30">
        <f t="shared" si="0"/>
        <v>243</v>
      </c>
      <c r="K66" s="5"/>
    </row>
    <row r="67" spans="1:11" x14ac:dyDescent="0.2">
      <c r="A67" s="29">
        <v>58</v>
      </c>
      <c r="B67" s="433" t="s">
        <v>263</v>
      </c>
      <c r="C67" s="434" t="s">
        <v>801</v>
      </c>
      <c r="D67" s="435" t="s">
        <v>24</v>
      </c>
      <c r="E67" s="406"/>
      <c r="F67" s="403"/>
      <c r="G67" s="30"/>
      <c r="H67" s="277">
        <v>6.665</v>
      </c>
      <c r="I67" s="436">
        <v>125.34</v>
      </c>
      <c r="J67" s="30">
        <f t="shared" si="0"/>
        <v>835</v>
      </c>
      <c r="K67" s="5"/>
    </row>
    <row r="68" spans="1:11" x14ac:dyDescent="0.2">
      <c r="A68" s="29">
        <v>59</v>
      </c>
      <c r="B68" s="433" t="s">
        <v>264</v>
      </c>
      <c r="C68" s="434" t="s">
        <v>802</v>
      </c>
      <c r="D68" s="435" t="s">
        <v>50</v>
      </c>
      <c r="E68" s="406"/>
      <c r="F68" s="403"/>
      <c r="G68" s="30"/>
      <c r="H68" s="277">
        <v>1218</v>
      </c>
      <c r="I68" s="436">
        <v>31.11</v>
      </c>
      <c r="J68" s="30">
        <f t="shared" si="0"/>
        <v>37892</v>
      </c>
      <c r="K68" s="5"/>
    </row>
    <row r="69" spans="1:11" x14ac:dyDescent="0.2">
      <c r="A69" s="29">
        <v>60</v>
      </c>
      <c r="B69" s="433" t="s">
        <v>1587</v>
      </c>
      <c r="C69" s="434" t="s">
        <v>1657</v>
      </c>
      <c r="D69" s="435" t="s">
        <v>50</v>
      </c>
      <c r="E69" s="406"/>
      <c r="F69" s="403"/>
      <c r="G69" s="30"/>
      <c r="H69" s="277">
        <v>1165</v>
      </c>
      <c r="I69" s="436">
        <v>24.65</v>
      </c>
      <c r="J69" s="30">
        <f t="shared" si="0"/>
        <v>28717</v>
      </c>
      <c r="K69" s="5"/>
    </row>
    <row r="70" spans="1:11" x14ac:dyDescent="0.2">
      <c r="A70" s="29">
        <v>61</v>
      </c>
      <c r="B70" s="433" t="s">
        <v>265</v>
      </c>
      <c r="C70" s="434" t="s">
        <v>803</v>
      </c>
      <c r="D70" s="435" t="s">
        <v>50</v>
      </c>
      <c r="E70" s="406"/>
      <c r="F70" s="403"/>
      <c r="G70" s="30"/>
      <c r="H70" s="277">
        <v>2563.7199999999998</v>
      </c>
      <c r="I70" s="436">
        <v>22.52</v>
      </c>
      <c r="J70" s="30">
        <f t="shared" si="0"/>
        <v>57735</v>
      </c>
      <c r="K70" s="5"/>
    </row>
    <row r="71" spans="1:11" x14ac:dyDescent="0.2">
      <c r="A71" s="29">
        <v>62</v>
      </c>
      <c r="B71" s="433" t="s">
        <v>266</v>
      </c>
      <c r="C71" s="434" t="s">
        <v>804</v>
      </c>
      <c r="D71" s="435" t="s">
        <v>22</v>
      </c>
      <c r="E71" s="406"/>
      <c r="F71" s="403"/>
      <c r="G71" s="30"/>
      <c r="H71" s="277">
        <v>7.1499999999999994E-2</v>
      </c>
      <c r="I71" s="436">
        <v>81255.88</v>
      </c>
      <c r="J71" s="30">
        <f t="shared" si="0"/>
        <v>5810</v>
      </c>
      <c r="K71" s="5"/>
    </row>
    <row r="72" spans="1:11" x14ac:dyDescent="0.2">
      <c r="A72" s="29">
        <v>63</v>
      </c>
      <c r="B72" s="433" t="s">
        <v>1588</v>
      </c>
      <c r="C72" s="434" t="s">
        <v>1658</v>
      </c>
      <c r="D72" s="435" t="s">
        <v>50</v>
      </c>
      <c r="E72" s="406"/>
      <c r="F72" s="403"/>
      <c r="G72" s="30"/>
      <c r="H72" s="277">
        <v>312</v>
      </c>
      <c r="I72" s="436">
        <v>142.59</v>
      </c>
      <c r="J72" s="30">
        <f t="shared" si="0"/>
        <v>44488</v>
      </c>
      <c r="K72" s="5"/>
    </row>
    <row r="73" spans="1:11" x14ac:dyDescent="0.2">
      <c r="A73" s="29">
        <v>64</v>
      </c>
      <c r="B73" s="433" t="s">
        <v>1589</v>
      </c>
      <c r="C73" s="434" t="s">
        <v>1659</v>
      </c>
      <c r="D73" s="435" t="s">
        <v>50</v>
      </c>
      <c r="E73" s="406"/>
      <c r="F73" s="403"/>
      <c r="G73" s="30"/>
      <c r="H73" s="277">
        <v>230.233</v>
      </c>
      <c r="I73" s="436">
        <v>137.91999999999999</v>
      </c>
      <c r="J73" s="30">
        <f t="shared" si="0"/>
        <v>31754</v>
      </c>
      <c r="K73" s="5"/>
    </row>
    <row r="74" spans="1:11" x14ac:dyDescent="0.2">
      <c r="A74" s="29">
        <v>65</v>
      </c>
      <c r="B74" s="433" t="s">
        <v>267</v>
      </c>
      <c r="C74" s="434" t="s">
        <v>805</v>
      </c>
      <c r="D74" s="435" t="s">
        <v>22</v>
      </c>
      <c r="E74" s="406"/>
      <c r="F74" s="403"/>
      <c r="G74" s="30"/>
      <c r="H74" s="277">
        <v>1E-3</v>
      </c>
      <c r="I74" s="436">
        <v>52765.43</v>
      </c>
      <c r="J74" s="30">
        <f t="shared" si="0"/>
        <v>53</v>
      </c>
      <c r="K74" s="5"/>
    </row>
    <row r="75" spans="1:11" x14ac:dyDescent="0.2">
      <c r="A75" s="29">
        <v>66</v>
      </c>
      <c r="B75" s="433" t="s">
        <v>61</v>
      </c>
      <c r="C75" s="434" t="s">
        <v>102</v>
      </c>
      <c r="D75" s="435" t="s">
        <v>22</v>
      </c>
      <c r="E75" s="277">
        <v>9.98E-2</v>
      </c>
      <c r="F75" s="436">
        <v>40000</v>
      </c>
      <c r="G75" s="30">
        <f t="shared" ref="G75:G76" si="1">E75*F75</f>
        <v>3992</v>
      </c>
      <c r="H75" s="277"/>
      <c r="I75" s="436"/>
      <c r="J75" s="30"/>
      <c r="K75" s="5"/>
    </row>
    <row r="76" spans="1:11" x14ac:dyDescent="0.2">
      <c r="A76" s="29">
        <v>67</v>
      </c>
      <c r="B76" s="433" t="s">
        <v>61</v>
      </c>
      <c r="C76" s="434" t="s">
        <v>102</v>
      </c>
      <c r="D76" s="435" t="s">
        <v>22</v>
      </c>
      <c r="E76" s="277">
        <v>5.0000000000000001E-4</v>
      </c>
      <c r="F76" s="436">
        <v>40000</v>
      </c>
      <c r="G76" s="30">
        <f t="shared" si="1"/>
        <v>20</v>
      </c>
      <c r="H76" s="277"/>
      <c r="I76" s="436"/>
      <c r="J76" s="30"/>
      <c r="K76" s="5"/>
    </row>
    <row r="77" spans="1:11" x14ac:dyDescent="0.2">
      <c r="A77" s="29">
        <v>68</v>
      </c>
      <c r="B77" s="433" t="s">
        <v>45</v>
      </c>
      <c r="C77" s="434" t="s">
        <v>806</v>
      </c>
      <c r="D77" s="435" t="s">
        <v>22</v>
      </c>
      <c r="E77" s="277"/>
      <c r="F77" s="436"/>
      <c r="G77" s="30"/>
      <c r="H77" s="277">
        <v>4.1799999999999997E-2</v>
      </c>
      <c r="I77" s="436">
        <v>51280.93</v>
      </c>
      <c r="J77" s="30">
        <f t="shared" si="0"/>
        <v>2144</v>
      </c>
      <c r="K77" s="5"/>
    </row>
    <row r="78" spans="1:11" x14ac:dyDescent="0.2">
      <c r="A78" s="29">
        <v>69</v>
      </c>
      <c r="B78" s="433" t="s">
        <v>268</v>
      </c>
      <c r="C78" s="434" t="s">
        <v>807</v>
      </c>
      <c r="D78" s="435" t="s">
        <v>22</v>
      </c>
      <c r="E78" s="406"/>
      <c r="F78" s="403"/>
      <c r="G78" s="30"/>
      <c r="H78" s="277">
        <v>1.9E-3</v>
      </c>
      <c r="I78" s="436">
        <v>34488.94</v>
      </c>
      <c r="J78" s="30">
        <f t="shared" si="0"/>
        <v>66</v>
      </c>
      <c r="K78" s="5"/>
    </row>
    <row r="79" spans="1:11" x14ac:dyDescent="0.2">
      <c r="A79" s="29">
        <v>70</v>
      </c>
      <c r="B79" s="433" t="s">
        <v>269</v>
      </c>
      <c r="C79" s="434" t="s">
        <v>808</v>
      </c>
      <c r="D79" s="435" t="s">
        <v>22</v>
      </c>
      <c r="E79" s="406"/>
      <c r="F79" s="403"/>
      <c r="G79" s="30"/>
      <c r="H79" s="277">
        <v>0.41060000000000002</v>
      </c>
      <c r="I79" s="436">
        <v>3633.4</v>
      </c>
      <c r="J79" s="30">
        <f t="shared" si="0"/>
        <v>1492</v>
      </c>
      <c r="K79" s="5"/>
    </row>
    <row r="80" spans="1:11" x14ac:dyDescent="0.2">
      <c r="A80" s="29">
        <v>71</v>
      </c>
      <c r="B80" s="433" t="s">
        <v>270</v>
      </c>
      <c r="C80" s="434" t="s">
        <v>809</v>
      </c>
      <c r="D80" s="435" t="s">
        <v>22</v>
      </c>
      <c r="E80" s="406"/>
      <c r="F80" s="403"/>
      <c r="G80" s="30"/>
      <c r="H80" s="277">
        <v>0.68500000000000005</v>
      </c>
      <c r="I80" s="436">
        <v>3861.48</v>
      </c>
      <c r="J80" s="30">
        <f t="shared" si="0"/>
        <v>2645</v>
      </c>
      <c r="K80" s="5"/>
    </row>
    <row r="81" spans="1:11" ht="25.5" x14ac:dyDescent="0.2">
      <c r="A81" s="29">
        <v>72</v>
      </c>
      <c r="B81" s="433" t="s">
        <v>271</v>
      </c>
      <c r="C81" s="434" t="s">
        <v>810</v>
      </c>
      <c r="D81" s="435" t="s">
        <v>22</v>
      </c>
      <c r="E81" s="406"/>
      <c r="F81" s="403"/>
      <c r="G81" s="30"/>
      <c r="H81" s="277">
        <v>1E-3</v>
      </c>
      <c r="I81" s="436">
        <v>3495.34</v>
      </c>
      <c r="J81" s="30">
        <f t="shared" si="0"/>
        <v>3</v>
      </c>
      <c r="K81" s="5"/>
    </row>
    <row r="82" spans="1:11" x14ac:dyDescent="0.2">
      <c r="A82" s="29">
        <v>73</v>
      </c>
      <c r="B82" s="433" t="s">
        <v>272</v>
      </c>
      <c r="C82" s="434" t="s">
        <v>811</v>
      </c>
      <c r="D82" s="435" t="s">
        <v>22</v>
      </c>
      <c r="E82" s="406"/>
      <c r="F82" s="403"/>
      <c r="G82" s="30"/>
      <c r="H82" s="277">
        <v>4.0000000000000001E-3</v>
      </c>
      <c r="I82" s="436">
        <v>20922.62</v>
      </c>
      <c r="J82" s="30">
        <f t="shared" si="0"/>
        <v>84</v>
      </c>
      <c r="K82" s="5"/>
    </row>
    <row r="83" spans="1:11" x14ac:dyDescent="0.2">
      <c r="A83" s="29">
        <v>74</v>
      </c>
      <c r="B83" s="433" t="s">
        <v>272</v>
      </c>
      <c r="C83" s="434" t="s">
        <v>811</v>
      </c>
      <c r="D83" s="435" t="s">
        <v>22</v>
      </c>
      <c r="E83" s="406"/>
      <c r="F83" s="403"/>
      <c r="G83" s="30"/>
      <c r="H83" s="277">
        <v>5.0000000000000001E-4</v>
      </c>
      <c r="I83" s="436">
        <v>20922.62</v>
      </c>
      <c r="J83" s="30">
        <f t="shared" si="0"/>
        <v>10</v>
      </c>
      <c r="K83" s="5"/>
    </row>
    <row r="84" spans="1:11" x14ac:dyDescent="0.2">
      <c r="A84" s="29">
        <v>75</v>
      </c>
      <c r="B84" s="433" t="s">
        <v>273</v>
      </c>
      <c r="C84" s="434" t="s">
        <v>812</v>
      </c>
      <c r="D84" s="435" t="s">
        <v>22</v>
      </c>
      <c r="E84" s="406"/>
      <c r="F84" s="403"/>
      <c r="G84" s="30"/>
      <c r="H84" s="277">
        <v>2E-3</v>
      </c>
      <c r="I84" s="436">
        <v>75592.53</v>
      </c>
      <c r="J84" s="30">
        <f t="shared" si="0"/>
        <v>151</v>
      </c>
      <c r="K84" s="5"/>
    </row>
    <row r="85" spans="1:11" x14ac:dyDescent="0.2">
      <c r="A85" s="29">
        <v>76</v>
      </c>
      <c r="B85" s="433" t="s">
        <v>274</v>
      </c>
      <c r="C85" s="434" t="s">
        <v>813</v>
      </c>
      <c r="D85" s="435" t="s">
        <v>22</v>
      </c>
      <c r="E85" s="277"/>
      <c r="F85" s="436"/>
      <c r="G85" s="30"/>
      <c r="H85" s="277">
        <v>7.9899999999999999E-2</v>
      </c>
      <c r="I85" s="436">
        <v>70704.23</v>
      </c>
      <c r="J85" s="30">
        <f t="shared" si="0"/>
        <v>5649</v>
      </c>
      <c r="K85" s="5"/>
    </row>
    <row r="86" spans="1:11" x14ac:dyDescent="0.2">
      <c r="A86" s="29">
        <v>77</v>
      </c>
      <c r="B86" s="433" t="s">
        <v>275</v>
      </c>
      <c r="C86" s="434" t="s">
        <v>814</v>
      </c>
      <c r="D86" s="435" t="s">
        <v>22</v>
      </c>
      <c r="E86" s="277"/>
      <c r="F86" s="436"/>
      <c r="G86" s="30"/>
      <c r="H86" s="277">
        <v>6.3E-3</v>
      </c>
      <c r="I86" s="436">
        <v>71691.399999999994</v>
      </c>
      <c r="J86" s="30">
        <f t="shared" si="0"/>
        <v>452</v>
      </c>
      <c r="K86" s="5"/>
    </row>
    <row r="87" spans="1:11" x14ac:dyDescent="0.2">
      <c r="A87" s="29">
        <v>78</v>
      </c>
      <c r="B87" s="433" t="s">
        <v>46</v>
      </c>
      <c r="C87" s="434" t="s">
        <v>139</v>
      </c>
      <c r="D87" s="435" t="s">
        <v>22</v>
      </c>
      <c r="E87" s="406"/>
      <c r="F87" s="403"/>
      <c r="G87" s="30"/>
      <c r="H87" s="277">
        <v>0.49819999999999998</v>
      </c>
      <c r="I87" s="436">
        <v>110000</v>
      </c>
      <c r="J87" s="30">
        <f t="shared" si="0"/>
        <v>54802</v>
      </c>
      <c r="K87" s="5"/>
    </row>
    <row r="88" spans="1:11" x14ac:dyDescent="0.2">
      <c r="A88" s="29">
        <v>79</v>
      </c>
      <c r="B88" s="433" t="s">
        <v>276</v>
      </c>
      <c r="C88" s="434" t="s">
        <v>815</v>
      </c>
      <c r="D88" s="435" t="s">
        <v>22</v>
      </c>
      <c r="E88" s="406"/>
      <c r="F88" s="403"/>
      <c r="G88" s="30"/>
      <c r="H88" s="277">
        <v>1.2200000000000001E-2</v>
      </c>
      <c r="I88" s="436">
        <v>110000</v>
      </c>
      <c r="J88" s="30">
        <f t="shared" si="0"/>
        <v>1342</v>
      </c>
      <c r="K88" s="5"/>
    </row>
    <row r="89" spans="1:11" x14ac:dyDescent="0.2">
      <c r="A89" s="29">
        <v>80</v>
      </c>
      <c r="B89" s="433" t="s">
        <v>62</v>
      </c>
      <c r="C89" s="434" t="s">
        <v>98</v>
      </c>
      <c r="D89" s="435" t="s">
        <v>22</v>
      </c>
      <c r="E89" s="406"/>
      <c r="F89" s="403"/>
      <c r="G89" s="30"/>
      <c r="H89" s="277">
        <v>5.0000000000000001E-4</v>
      </c>
      <c r="I89" s="436">
        <v>110000</v>
      </c>
      <c r="J89" s="30">
        <f t="shared" si="0"/>
        <v>55</v>
      </c>
      <c r="K89" s="5"/>
    </row>
    <row r="90" spans="1:11" x14ac:dyDescent="0.2">
      <c r="A90" s="29">
        <v>81</v>
      </c>
      <c r="B90" s="433" t="s">
        <v>62</v>
      </c>
      <c r="C90" s="434" t="s">
        <v>98</v>
      </c>
      <c r="D90" s="435" t="s">
        <v>22</v>
      </c>
      <c r="E90" s="406"/>
      <c r="F90" s="403"/>
      <c r="G90" s="30"/>
      <c r="H90" s="277">
        <v>0.62749999999999995</v>
      </c>
      <c r="I90" s="436">
        <v>110000</v>
      </c>
      <c r="J90" s="30">
        <f t="shared" si="0"/>
        <v>69025</v>
      </c>
      <c r="K90" s="5"/>
    </row>
    <row r="91" spans="1:11" x14ac:dyDescent="0.2">
      <c r="A91" s="29">
        <v>82</v>
      </c>
      <c r="B91" s="433" t="s">
        <v>277</v>
      </c>
      <c r="C91" s="434" t="s">
        <v>816</v>
      </c>
      <c r="D91" s="435" t="s">
        <v>22</v>
      </c>
      <c r="E91" s="277">
        <v>3.5999999999999999E-3</v>
      </c>
      <c r="F91" s="436">
        <v>110000</v>
      </c>
      <c r="G91" s="30">
        <f t="shared" ref="G91" si="2">E91*F91</f>
        <v>396</v>
      </c>
      <c r="H91" s="277"/>
      <c r="I91" s="436"/>
      <c r="J91" s="30"/>
      <c r="K91" s="5"/>
    </row>
    <row r="92" spans="1:11" x14ac:dyDescent="0.2">
      <c r="A92" s="29">
        <v>83</v>
      </c>
      <c r="B92" s="433" t="s">
        <v>278</v>
      </c>
      <c r="C92" s="434" t="s">
        <v>817</v>
      </c>
      <c r="D92" s="435" t="s">
        <v>22</v>
      </c>
      <c r="E92" s="406"/>
      <c r="F92" s="403"/>
      <c r="G92" s="30"/>
      <c r="H92" s="277">
        <v>0.41889999999999999</v>
      </c>
      <c r="I92" s="436">
        <v>110000</v>
      </c>
      <c r="J92" s="30">
        <f t="shared" si="0"/>
        <v>46079</v>
      </c>
      <c r="K92" s="5"/>
    </row>
    <row r="93" spans="1:11" x14ac:dyDescent="0.2">
      <c r="A93" s="29">
        <v>84</v>
      </c>
      <c r="B93" s="433" t="s">
        <v>160</v>
      </c>
      <c r="C93" s="434" t="s">
        <v>175</v>
      </c>
      <c r="D93" s="435" t="s">
        <v>22</v>
      </c>
      <c r="E93" s="406"/>
      <c r="F93" s="403"/>
      <c r="G93" s="30"/>
      <c r="H93" s="277">
        <v>2.98E-2</v>
      </c>
      <c r="I93" s="436">
        <v>110000</v>
      </c>
      <c r="J93" s="30">
        <f t="shared" si="0"/>
        <v>3278</v>
      </c>
      <c r="K93" s="5"/>
    </row>
    <row r="94" spans="1:11" x14ac:dyDescent="0.2">
      <c r="A94" s="29">
        <v>85</v>
      </c>
      <c r="B94" s="433" t="s">
        <v>160</v>
      </c>
      <c r="C94" s="434" t="s">
        <v>175</v>
      </c>
      <c r="D94" s="435" t="s">
        <v>22</v>
      </c>
      <c r="E94" s="406"/>
      <c r="F94" s="403"/>
      <c r="G94" s="30"/>
      <c r="H94" s="277">
        <v>5.1999999999999998E-3</v>
      </c>
      <c r="I94" s="436">
        <v>110000</v>
      </c>
      <c r="J94" s="30">
        <f t="shared" si="0"/>
        <v>572</v>
      </c>
      <c r="K94" s="5"/>
    </row>
    <row r="95" spans="1:11" x14ac:dyDescent="0.2">
      <c r="A95" s="29">
        <v>86</v>
      </c>
      <c r="B95" s="433" t="s">
        <v>63</v>
      </c>
      <c r="C95" s="434" t="s">
        <v>99</v>
      </c>
      <c r="D95" s="435" t="s">
        <v>22</v>
      </c>
      <c r="E95" s="406"/>
      <c r="F95" s="403"/>
      <c r="G95" s="30"/>
      <c r="H95" s="277">
        <v>0.1363</v>
      </c>
      <c r="I95" s="436">
        <v>110000</v>
      </c>
      <c r="J95" s="30">
        <f t="shared" si="0"/>
        <v>14993</v>
      </c>
      <c r="K95" s="5"/>
    </row>
    <row r="96" spans="1:11" x14ac:dyDescent="0.2">
      <c r="A96" s="29">
        <v>87</v>
      </c>
      <c r="B96" s="433" t="s">
        <v>1590</v>
      </c>
      <c r="C96" s="434" t="s">
        <v>1660</v>
      </c>
      <c r="D96" s="435" t="s">
        <v>22</v>
      </c>
      <c r="E96" s="406"/>
      <c r="F96" s="403"/>
      <c r="G96" s="30"/>
      <c r="H96" s="277">
        <v>5.1499999999999997E-2</v>
      </c>
      <c r="I96" s="436">
        <v>10811.23</v>
      </c>
      <c r="J96" s="30">
        <f t="shared" si="0"/>
        <v>557</v>
      </c>
      <c r="K96" s="5"/>
    </row>
    <row r="97" spans="1:11" x14ac:dyDescent="0.2">
      <c r="A97" s="29">
        <v>88</v>
      </c>
      <c r="B97" s="433" t="s">
        <v>1591</v>
      </c>
      <c r="C97" s="434" t="s">
        <v>1661</v>
      </c>
      <c r="D97" s="435" t="s">
        <v>50</v>
      </c>
      <c r="E97" s="406"/>
      <c r="F97" s="403"/>
      <c r="G97" s="30"/>
      <c r="H97" s="277">
        <v>99.974000000000004</v>
      </c>
      <c r="I97" s="436">
        <v>183.98</v>
      </c>
      <c r="J97" s="30">
        <f t="shared" si="0"/>
        <v>18393</v>
      </c>
      <c r="K97" s="5"/>
    </row>
    <row r="98" spans="1:11" x14ac:dyDescent="0.2">
      <c r="A98" s="29">
        <v>89</v>
      </c>
      <c r="B98" s="433" t="s">
        <v>279</v>
      </c>
      <c r="C98" s="434" t="s">
        <v>818</v>
      </c>
      <c r="D98" s="435" t="s">
        <v>50</v>
      </c>
      <c r="E98" s="406"/>
      <c r="F98" s="403"/>
      <c r="G98" s="30"/>
      <c r="H98" s="277">
        <v>1.38E-2</v>
      </c>
      <c r="I98" s="436">
        <v>144.87</v>
      </c>
      <c r="J98" s="30">
        <f t="shared" si="0"/>
        <v>2</v>
      </c>
      <c r="K98" s="5"/>
    </row>
    <row r="99" spans="1:11" x14ac:dyDescent="0.2">
      <c r="A99" s="29">
        <v>90</v>
      </c>
      <c r="B99" s="433" t="s">
        <v>47</v>
      </c>
      <c r="C99" s="434" t="s">
        <v>176</v>
      </c>
      <c r="D99" s="435" t="s">
        <v>23</v>
      </c>
      <c r="E99" s="406"/>
      <c r="F99" s="403"/>
      <c r="G99" s="30"/>
      <c r="H99" s="277">
        <v>2.5958000000000001</v>
      </c>
      <c r="I99" s="436">
        <v>358.31</v>
      </c>
      <c r="J99" s="30">
        <f t="shared" si="0"/>
        <v>930</v>
      </c>
      <c r="K99" s="5"/>
    </row>
    <row r="100" spans="1:11" x14ac:dyDescent="0.2">
      <c r="A100" s="29">
        <v>91</v>
      </c>
      <c r="B100" s="433" t="s">
        <v>47</v>
      </c>
      <c r="C100" s="434" t="s">
        <v>176</v>
      </c>
      <c r="D100" s="435" t="s">
        <v>23</v>
      </c>
      <c r="E100" s="406"/>
      <c r="F100" s="403"/>
      <c r="G100" s="30"/>
      <c r="H100" s="277">
        <v>1.1574</v>
      </c>
      <c r="I100" s="436">
        <v>358.31</v>
      </c>
      <c r="J100" s="30">
        <f t="shared" si="0"/>
        <v>415</v>
      </c>
      <c r="K100" s="5"/>
    </row>
    <row r="101" spans="1:11" ht="25.5" x14ac:dyDescent="0.2">
      <c r="A101" s="29">
        <v>92</v>
      </c>
      <c r="B101" s="433" t="s">
        <v>280</v>
      </c>
      <c r="C101" s="434" t="s">
        <v>819</v>
      </c>
      <c r="D101" s="435" t="s">
        <v>22</v>
      </c>
      <c r="E101" s="277">
        <v>3.5000000000000001E-3</v>
      </c>
      <c r="F101" s="436">
        <v>33000</v>
      </c>
      <c r="G101" s="30">
        <f t="shared" ref="G101:G102" si="3">E101*F101</f>
        <v>116</v>
      </c>
      <c r="H101" s="277"/>
      <c r="I101" s="436"/>
      <c r="J101" s="30"/>
      <c r="K101" s="5"/>
    </row>
    <row r="102" spans="1:11" x14ac:dyDescent="0.2">
      <c r="A102" s="29">
        <v>93</v>
      </c>
      <c r="B102" s="433" t="s">
        <v>281</v>
      </c>
      <c r="C102" s="434" t="s">
        <v>820</v>
      </c>
      <c r="D102" s="435" t="s">
        <v>22</v>
      </c>
      <c r="E102" s="277">
        <v>0.1087</v>
      </c>
      <c r="F102" s="436">
        <v>37000</v>
      </c>
      <c r="G102" s="30">
        <f t="shared" si="3"/>
        <v>4022</v>
      </c>
      <c r="H102" s="277"/>
      <c r="I102" s="436"/>
      <c r="J102" s="30"/>
      <c r="K102" s="5"/>
    </row>
    <row r="103" spans="1:11" x14ac:dyDescent="0.2">
      <c r="A103" s="29">
        <v>94</v>
      </c>
      <c r="B103" s="433" t="s">
        <v>282</v>
      </c>
      <c r="C103" s="434" t="s">
        <v>821</v>
      </c>
      <c r="D103" s="435" t="s">
        <v>24</v>
      </c>
      <c r="E103" s="406"/>
      <c r="F103" s="403"/>
      <c r="G103" s="30"/>
      <c r="H103" s="277">
        <v>16.177</v>
      </c>
      <c r="I103" s="436">
        <v>122.36</v>
      </c>
      <c r="J103" s="30">
        <f t="shared" si="0"/>
        <v>1979</v>
      </c>
      <c r="K103" s="5"/>
    </row>
    <row r="104" spans="1:11" x14ac:dyDescent="0.2">
      <c r="A104" s="29">
        <v>95</v>
      </c>
      <c r="B104" s="433" t="s">
        <v>283</v>
      </c>
      <c r="C104" s="434" t="s">
        <v>822</v>
      </c>
      <c r="D104" s="435" t="s">
        <v>50</v>
      </c>
      <c r="E104" s="406"/>
      <c r="F104" s="403"/>
      <c r="G104" s="30"/>
      <c r="H104" s="277">
        <v>389.7638</v>
      </c>
      <c r="I104" s="436">
        <v>51.71</v>
      </c>
      <c r="J104" s="30">
        <f t="shared" si="0"/>
        <v>20155</v>
      </c>
      <c r="K104" s="5"/>
    </row>
    <row r="105" spans="1:11" x14ac:dyDescent="0.2">
      <c r="A105" s="29">
        <v>96</v>
      </c>
      <c r="B105" s="433" t="s">
        <v>284</v>
      </c>
      <c r="C105" s="434" t="s">
        <v>823</v>
      </c>
      <c r="D105" s="435" t="s">
        <v>24</v>
      </c>
      <c r="E105" s="406"/>
      <c r="F105" s="403"/>
      <c r="G105" s="30"/>
      <c r="H105" s="277">
        <v>3.1379999999999999</v>
      </c>
      <c r="I105" s="436">
        <v>124.86</v>
      </c>
      <c r="J105" s="30">
        <f t="shared" si="0"/>
        <v>392</v>
      </c>
      <c r="K105" s="5"/>
    </row>
    <row r="106" spans="1:11" x14ac:dyDescent="0.2">
      <c r="A106" s="29">
        <v>97</v>
      </c>
      <c r="B106" s="433" t="s">
        <v>284</v>
      </c>
      <c r="C106" s="434" t="s">
        <v>823</v>
      </c>
      <c r="D106" s="435" t="s">
        <v>24</v>
      </c>
      <c r="E106" s="406"/>
      <c r="F106" s="403"/>
      <c r="G106" s="30"/>
      <c r="H106" s="277">
        <v>3.1684999999999999</v>
      </c>
      <c r="I106" s="436">
        <v>124.86</v>
      </c>
      <c r="J106" s="30">
        <f t="shared" si="0"/>
        <v>396</v>
      </c>
      <c r="K106" s="5"/>
    </row>
    <row r="107" spans="1:11" x14ac:dyDescent="0.2">
      <c r="A107" s="29">
        <v>98</v>
      </c>
      <c r="B107" s="433" t="s">
        <v>285</v>
      </c>
      <c r="C107" s="434" t="s">
        <v>824</v>
      </c>
      <c r="D107" s="435" t="s">
        <v>1425</v>
      </c>
      <c r="E107" s="406"/>
      <c r="F107" s="403"/>
      <c r="G107" s="30"/>
      <c r="H107" s="277">
        <v>0.43659999999999999</v>
      </c>
      <c r="I107" s="436">
        <v>1852.64</v>
      </c>
      <c r="J107" s="30">
        <f t="shared" si="0"/>
        <v>809</v>
      </c>
      <c r="K107" s="5"/>
    </row>
    <row r="108" spans="1:11" x14ac:dyDescent="0.2">
      <c r="A108" s="29">
        <v>99</v>
      </c>
      <c r="B108" s="433" t="s">
        <v>285</v>
      </c>
      <c r="C108" s="434" t="s">
        <v>824</v>
      </c>
      <c r="D108" s="435" t="s">
        <v>1425</v>
      </c>
      <c r="E108" s="406"/>
      <c r="F108" s="403"/>
      <c r="G108" s="30"/>
      <c r="H108" s="277">
        <v>0.70509999999999995</v>
      </c>
      <c r="I108" s="436">
        <v>1852.64</v>
      </c>
      <c r="J108" s="30">
        <f t="shared" si="0"/>
        <v>1306</v>
      </c>
      <c r="K108" s="5"/>
    </row>
    <row r="109" spans="1:11" x14ac:dyDescent="0.2">
      <c r="A109" s="29">
        <v>100</v>
      </c>
      <c r="B109" s="433" t="s">
        <v>286</v>
      </c>
      <c r="C109" s="434" t="s">
        <v>825</v>
      </c>
      <c r="D109" s="435" t="s">
        <v>1426</v>
      </c>
      <c r="E109" s="406"/>
      <c r="F109" s="403"/>
      <c r="G109" s="30"/>
      <c r="H109" s="277">
        <v>1819.395</v>
      </c>
      <c r="I109" s="436">
        <v>186.27</v>
      </c>
      <c r="J109" s="30">
        <f t="shared" si="0"/>
        <v>338899</v>
      </c>
      <c r="K109" s="5"/>
    </row>
    <row r="110" spans="1:11" x14ac:dyDescent="0.2">
      <c r="A110" s="29">
        <v>101</v>
      </c>
      <c r="B110" s="433" t="s">
        <v>287</v>
      </c>
      <c r="C110" s="434" t="s">
        <v>826</v>
      </c>
      <c r="D110" s="435" t="s">
        <v>24</v>
      </c>
      <c r="E110" s="406"/>
      <c r="F110" s="403"/>
      <c r="G110" s="30"/>
      <c r="H110" s="277">
        <v>3.8786</v>
      </c>
      <c r="I110" s="436">
        <v>144.13999999999999</v>
      </c>
      <c r="J110" s="30">
        <f t="shared" si="0"/>
        <v>559</v>
      </c>
      <c r="K110" s="5"/>
    </row>
    <row r="111" spans="1:11" x14ac:dyDescent="0.2">
      <c r="A111" s="29">
        <v>102</v>
      </c>
      <c r="B111" s="433" t="s">
        <v>287</v>
      </c>
      <c r="C111" s="434" t="s">
        <v>826</v>
      </c>
      <c r="D111" s="435" t="s">
        <v>24</v>
      </c>
      <c r="E111" s="406"/>
      <c r="F111" s="403"/>
      <c r="G111" s="30"/>
      <c r="H111" s="277">
        <v>2.4016999999999999</v>
      </c>
      <c r="I111" s="436">
        <v>144.13999999999999</v>
      </c>
      <c r="J111" s="30">
        <f t="shared" si="0"/>
        <v>346</v>
      </c>
      <c r="K111" s="5"/>
    </row>
    <row r="112" spans="1:11" x14ac:dyDescent="0.2">
      <c r="A112" s="29">
        <v>103</v>
      </c>
      <c r="B112" s="433" t="s">
        <v>146</v>
      </c>
      <c r="C112" s="434" t="s">
        <v>152</v>
      </c>
      <c r="D112" s="435" t="s">
        <v>24</v>
      </c>
      <c r="E112" s="406"/>
      <c r="F112" s="403"/>
      <c r="G112" s="30"/>
      <c r="H112" s="277">
        <v>96.42</v>
      </c>
      <c r="I112" s="436">
        <v>106.76</v>
      </c>
      <c r="J112" s="30">
        <f t="shared" si="0"/>
        <v>10294</v>
      </c>
      <c r="K112" s="5"/>
    </row>
    <row r="113" spans="1:11" x14ac:dyDescent="0.2">
      <c r="A113" s="29">
        <v>104</v>
      </c>
      <c r="B113" s="433" t="s">
        <v>288</v>
      </c>
      <c r="C113" s="434" t="s">
        <v>827</v>
      </c>
      <c r="D113" s="435" t="s">
        <v>24</v>
      </c>
      <c r="E113" s="406"/>
      <c r="F113" s="403"/>
      <c r="G113" s="30"/>
      <c r="H113" s="277">
        <v>236.1</v>
      </c>
      <c r="I113" s="436">
        <v>49.55</v>
      </c>
      <c r="J113" s="30">
        <f t="shared" si="0"/>
        <v>11699</v>
      </c>
      <c r="K113" s="5"/>
    </row>
    <row r="114" spans="1:11" x14ac:dyDescent="0.2">
      <c r="A114" s="29">
        <v>105</v>
      </c>
      <c r="B114" s="433" t="s">
        <v>289</v>
      </c>
      <c r="C114" s="434" t="s">
        <v>828</v>
      </c>
      <c r="D114" s="435" t="s">
        <v>22</v>
      </c>
      <c r="E114" s="406"/>
      <c r="F114" s="403"/>
      <c r="G114" s="30"/>
      <c r="H114" s="277">
        <v>1.9E-3</v>
      </c>
      <c r="I114" s="436">
        <v>38922.76</v>
      </c>
      <c r="J114" s="30">
        <f t="shared" si="0"/>
        <v>74</v>
      </c>
      <c r="K114" s="5"/>
    </row>
    <row r="115" spans="1:11" x14ac:dyDescent="0.2">
      <c r="A115" s="29">
        <v>106</v>
      </c>
      <c r="B115" s="433" t="s">
        <v>1592</v>
      </c>
      <c r="C115" s="434" t="s">
        <v>1662</v>
      </c>
      <c r="D115" s="435" t="s">
        <v>22</v>
      </c>
      <c r="E115" s="277"/>
      <c r="F115" s="436"/>
      <c r="G115" s="30"/>
      <c r="H115" s="277">
        <v>0.32679999999999998</v>
      </c>
      <c r="I115" s="436">
        <v>20054.52</v>
      </c>
      <c r="J115" s="30">
        <f t="shared" si="0"/>
        <v>6554</v>
      </c>
      <c r="K115" s="5"/>
    </row>
    <row r="116" spans="1:11" x14ac:dyDescent="0.2">
      <c r="A116" s="29">
        <v>107</v>
      </c>
      <c r="B116" s="433" t="s">
        <v>64</v>
      </c>
      <c r="C116" s="434" t="s">
        <v>65</v>
      </c>
      <c r="D116" s="435" t="s">
        <v>22</v>
      </c>
      <c r="E116" s="406"/>
      <c r="F116" s="403"/>
      <c r="G116" s="30"/>
      <c r="H116" s="277">
        <v>0.4461</v>
      </c>
      <c r="I116" s="436">
        <v>64245.66</v>
      </c>
      <c r="J116" s="30">
        <f t="shared" si="0"/>
        <v>28660</v>
      </c>
      <c r="K116" s="5"/>
    </row>
    <row r="117" spans="1:11" x14ac:dyDescent="0.2">
      <c r="A117" s="29">
        <v>108</v>
      </c>
      <c r="B117" s="433" t="s">
        <v>64</v>
      </c>
      <c r="C117" s="434" t="s">
        <v>65</v>
      </c>
      <c r="D117" s="435" t="s">
        <v>22</v>
      </c>
      <c r="E117" s="406"/>
      <c r="F117" s="403"/>
      <c r="G117" s="30"/>
      <c r="H117" s="277">
        <v>1E-3</v>
      </c>
      <c r="I117" s="436">
        <v>64245.66</v>
      </c>
      <c r="J117" s="30">
        <f t="shared" si="0"/>
        <v>64</v>
      </c>
      <c r="K117" s="5"/>
    </row>
    <row r="118" spans="1:11" x14ac:dyDescent="0.2">
      <c r="A118" s="29">
        <v>109</v>
      </c>
      <c r="B118" s="433" t="s">
        <v>290</v>
      </c>
      <c r="C118" s="434" t="s">
        <v>829</v>
      </c>
      <c r="D118" s="435" t="s">
        <v>1427</v>
      </c>
      <c r="E118" s="406"/>
      <c r="F118" s="403"/>
      <c r="G118" s="30"/>
      <c r="H118" s="277">
        <v>3</v>
      </c>
      <c r="I118" s="436">
        <v>430.92</v>
      </c>
      <c r="J118" s="30">
        <f t="shared" si="0"/>
        <v>1293</v>
      </c>
      <c r="K118" s="5"/>
    </row>
    <row r="119" spans="1:11" ht="25.5" x14ac:dyDescent="0.2">
      <c r="A119" s="29">
        <v>110</v>
      </c>
      <c r="B119" s="433" t="s">
        <v>1593</v>
      </c>
      <c r="C119" s="434" t="s">
        <v>1663</v>
      </c>
      <c r="D119" s="435" t="s">
        <v>50</v>
      </c>
      <c r="E119" s="406"/>
      <c r="F119" s="403"/>
      <c r="G119" s="30"/>
      <c r="H119" s="277">
        <v>727.85</v>
      </c>
      <c r="I119" s="436">
        <v>401.39</v>
      </c>
      <c r="J119" s="30">
        <f t="shared" si="0"/>
        <v>292152</v>
      </c>
      <c r="K119" s="5"/>
    </row>
    <row r="120" spans="1:11" x14ac:dyDescent="0.2">
      <c r="A120" s="29">
        <v>111</v>
      </c>
      <c r="B120" s="433" t="s">
        <v>291</v>
      </c>
      <c r="C120" s="434" t="s">
        <v>830</v>
      </c>
      <c r="D120" s="435" t="s">
        <v>50</v>
      </c>
      <c r="E120" s="406"/>
      <c r="F120" s="403"/>
      <c r="G120" s="30"/>
      <c r="H120" s="277">
        <v>266.9443</v>
      </c>
      <c r="I120" s="436">
        <v>27.08</v>
      </c>
      <c r="J120" s="30">
        <f t="shared" si="0"/>
        <v>7229</v>
      </c>
      <c r="K120" s="5"/>
    </row>
    <row r="121" spans="1:11" x14ac:dyDescent="0.2">
      <c r="A121" s="29">
        <v>112</v>
      </c>
      <c r="B121" s="433" t="s">
        <v>1594</v>
      </c>
      <c r="C121" s="434" t="s">
        <v>1664</v>
      </c>
      <c r="D121" s="435" t="s">
        <v>22</v>
      </c>
      <c r="E121" s="406"/>
      <c r="F121" s="403"/>
      <c r="G121" s="30"/>
      <c r="H121" s="277">
        <v>0.30690000000000001</v>
      </c>
      <c r="I121" s="436">
        <v>36643.089999999997</v>
      </c>
      <c r="J121" s="30">
        <f t="shared" si="0"/>
        <v>11246</v>
      </c>
      <c r="K121" s="5"/>
    </row>
    <row r="122" spans="1:11" x14ac:dyDescent="0.2">
      <c r="A122" s="29">
        <v>113</v>
      </c>
      <c r="B122" s="433" t="s">
        <v>292</v>
      </c>
      <c r="C122" s="434" t="s">
        <v>831</v>
      </c>
      <c r="D122" s="435" t="s">
        <v>22</v>
      </c>
      <c r="E122" s="406"/>
      <c r="F122" s="403"/>
      <c r="G122" s="30"/>
      <c r="H122" s="277">
        <v>1.6451</v>
      </c>
      <c r="I122" s="436">
        <v>22888.54</v>
      </c>
      <c r="J122" s="30">
        <f t="shared" ref="J122:J185" si="4">H122*I122</f>
        <v>37654</v>
      </c>
      <c r="K122" s="5"/>
    </row>
    <row r="123" spans="1:11" x14ac:dyDescent="0.2">
      <c r="A123" s="29">
        <v>114</v>
      </c>
      <c r="B123" s="433" t="s">
        <v>293</v>
      </c>
      <c r="C123" s="434" t="s">
        <v>832</v>
      </c>
      <c r="D123" s="435" t="s">
        <v>50</v>
      </c>
      <c r="E123" s="406"/>
      <c r="F123" s="403"/>
      <c r="G123" s="30"/>
      <c r="H123" s="277">
        <v>1588.3040000000001</v>
      </c>
      <c r="I123" s="436">
        <v>29.86</v>
      </c>
      <c r="J123" s="30">
        <f t="shared" si="4"/>
        <v>47427</v>
      </c>
      <c r="K123" s="5"/>
    </row>
    <row r="124" spans="1:11" x14ac:dyDescent="0.2">
      <c r="A124" s="29">
        <v>115</v>
      </c>
      <c r="B124" s="433" t="s">
        <v>1595</v>
      </c>
      <c r="C124" s="434" t="s">
        <v>1665</v>
      </c>
      <c r="D124" s="435" t="s">
        <v>22</v>
      </c>
      <c r="E124" s="406"/>
      <c r="F124" s="403"/>
      <c r="G124" s="30"/>
      <c r="H124" s="277">
        <v>3.17</v>
      </c>
      <c r="I124" s="436">
        <v>5759.5</v>
      </c>
      <c r="J124" s="30">
        <f t="shared" si="4"/>
        <v>18258</v>
      </c>
      <c r="K124" s="5"/>
    </row>
    <row r="125" spans="1:11" x14ac:dyDescent="0.2">
      <c r="A125" s="29">
        <v>116</v>
      </c>
      <c r="B125" s="433" t="s">
        <v>1596</v>
      </c>
      <c r="C125" s="434" t="s">
        <v>1666</v>
      </c>
      <c r="D125" s="435" t="s">
        <v>22</v>
      </c>
      <c r="E125" s="406"/>
      <c r="F125" s="403"/>
      <c r="G125" s="30"/>
      <c r="H125" s="277">
        <v>1.3299999999999999E-2</v>
      </c>
      <c r="I125" s="436">
        <v>65755.88</v>
      </c>
      <c r="J125" s="30">
        <f t="shared" si="4"/>
        <v>875</v>
      </c>
      <c r="K125" s="5"/>
    </row>
    <row r="126" spans="1:11" x14ac:dyDescent="0.2">
      <c r="A126" s="29">
        <v>117</v>
      </c>
      <c r="B126" s="433" t="s">
        <v>294</v>
      </c>
      <c r="C126" s="434" t="s">
        <v>833</v>
      </c>
      <c r="D126" s="435" t="s">
        <v>22</v>
      </c>
      <c r="E126" s="406"/>
      <c r="F126" s="403"/>
      <c r="G126" s="30"/>
      <c r="H126" s="277">
        <v>1.411</v>
      </c>
      <c r="I126" s="436">
        <v>40000</v>
      </c>
      <c r="J126" s="30">
        <f t="shared" si="4"/>
        <v>56440</v>
      </c>
      <c r="K126" s="5"/>
    </row>
    <row r="127" spans="1:11" x14ac:dyDescent="0.2">
      <c r="A127" s="29">
        <v>118</v>
      </c>
      <c r="B127" s="433" t="s">
        <v>147</v>
      </c>
      <c r="C127" s="434" t="s">
        <v>153</v>
      </c>
      <c r="D127" s="435" t="s">
        <v>24</v>
      </c>
      <c r="E127" s="406"/>
      <c r="F127" s="403"/>
      <c r="G127" s="30"/>
      <c r="H127" s="277">
        <v>117.4734</v>
      </c>
      <c r="I127" s="436">
        <v>13.77</v>
      </c>
      <c r="J127" s="30">
        <f t="shared" si="4"/>
        <v>1618</v>
      </c>
      <c r="K127" s="5"/>
    </row>
    <row r="128" spans="1:11" x14ac:dyDescent="0.2">
      <c r="A128" s="29">
        <v>119</v>
      </c>
      <c r="B128" s="433" t="s">
        <v>295</v>
      </c>
      <c r="C128" s="434" t="s">
        <v>834</v>
      </c>
      <c r="D128" s="435" t="s">
        <v>22</v>
      </c>
      <c r="E128" s="406"/>
      <c r="F128" s="403"/>
      <c r="G128" s="30"/>
      <c r="H128" s="277">
        <v>0.4415</v>
      </c>
      <c r="I128" s="436">
        <v>27574.35</v>
      </c>
      <c r="J128" s="30">
        <f t="shared" si="4"/>
        <v>12174</v>
      </c>
      <c r="K128" s="5"/>
    </row>
    <row r="129" spans="1:11" x14ac:dyDescent="0.2">
      <c r="A129" s="29">
        <v>120</v>
      </c>
      <c r="B129" s="433" t="s">
        <v>1597</v>
      </c>
      <c r="C129" s="434" t="s">
        <v>1667</v>
      </c>
      <c r="D129" s="435" t="s">
        <v>50</v>
      </c>
      <c r="E129" s="406"/>
      <c r="F129" s="403"/>
      <c r="G129" s="30"/>
      <c r="H129" s="277">
        <v>52.44</v>
      </c>
      <c r="I129" s="436">
        <v>28.31</v>
      </c>
      <c r="J129" s="30">
        <f t="shared" si="4"/>
        <v>1485</v>
      </c>
      <c r="K129" s="5"/>
    </row>
    <row r="130" spans="1:11" x14ac:dyDescent="0.2">
      <c r="A130" s="29">
        <v>121</v>
      </c>
      <c r="B130" s="433" t="s">
        <v>296</v>
      </c>
      <c r="C130" s="434" t="s">
        <v>835</v>
      </c>
      <c r="D130" s="435" t="s">
        <v>1428</v>
      </c>
      <c r="E130" s="406"/>
      <c r="F130" s="403"/>
      <c r="G130" s="30"/>
      <c r="H130" s="277">
        <v>1.9E-3</v>
      </c>
      <c r="I130" s="436">
        <v>612.55999999999995</v>
      </c>
      <c r="J130" s="30">
        <f t="shared" si="4"/>
        <v>1</v>
      </c>
      <c r="K130" s="5"/>
    </row>
    <row r="131" spans="1:11" x14ac:dyDescent="0.2">
      <c r="A131" s="29">
        <v>122</v>
      </c>
      <c r="B131" s="433" t="s">
        <v>1598</v>
      </c>
      <c r="C131" s="434" t="s">
        <v>1668</v>
      </c>
      <c r="D131" s="435" t="s">
        <v>24</v>
      </c>
      <c r="E131" s="406"/>
      <c r="F131" s="403"/>
      <c r="G131" s="30"/>
      <c r="H131" s="277">
        <v>81.86</v>
      </c>
      <c r="I131" s="436">
        <v>45.87</v>
      </c>
      <c r="J131" s="30">
        <f t="shared" si="4"/>
        <v>3755</v>
      </c>
      <c r="K131" s="5"/>
    </row>
    <row r="132" spans="1:11" x14ac:dyDescent="0.2">
      <c r="A132" s="29">
        <v>123</v>
      </c>
      <c r="B132" s="433" t="s">
        <v>297</v>
      </c>
      <c r="C132" s="434" t="s">
        <v>836</v>
      </c>
      <c r="D132" s="435" t="s">
        <v>22</v>
      </c>
      <c r="E132" s="406"/>
      <c r="F132" s="403"/>
      <c r="G132" s="30"/>
      <c r="H132" s="277">
        <v>2.6499999999999999E-2</v>
      </c>
      <c r="I132" s="436">
        <v>92886</v>
      </c>
      <c r="J132" s="30">
        <f t="shared" si="4"/>
        <v>2461</v>
      </c>
      <c r="K132" s="5"/>
    </row>
    <row r="133" spans="1:11" x14ac:dyDescent="0.2">
      <c r="A133" s="29">
        <v>124</v>
      </c>
      <c r="B133" s="433" t="s">
        <v>148</v>
      </c>
      <c r="C133" s="434" t="s">
        <v>154</v>
      </c>
      <c r="D133" s="435" t="s">
        <v>22</v>
      </c>
      <c r="E133" s="406"/>
      <c r="F133" s="403"/>
      <c r="G133" s="30"/>
      <c r="H133" s="277">
        <v>1.3584000000000001</v>
      </c>
      <c r="I133" s="436">
        <v>47156.37</v>
      </c>
      <c r="J133" s="30">
        <f t="shared" si="4"/>
        <v>64057</v>
      </c>
      <c r="K133" s="5"/>
    </row>
    <row r="134" spans="1:11" ht="25.5" x14ac:dyDescent="0.2">
      <c r="A134" s="29">
        <v>125</v>
      </c>
      <c r="B134" s="433" t="s">
        <v>1599</v>
      </c>
      <c r="C134" s="434" t="s">
        <v>1669</v>
      </c>
      <c r="D134" s="435" t="s">
        <v>22</v>
      </c>
      <c r="E134" s="406"/>
      <c r="F134" s="403"/>
      <c r="G134" s="30"/>
      <c r="H134" s="277">
        <v>0.40910000000000002</v>
      </c>
      <c r="I134" s="436">
        <v>64161.02</v>
      </c>
      <c r="J134" s="30">
        <f t="shared" si="4"/>
        <v>26248</v>
      </c>
      <c r="K134" s="5"/>
    </row>
    <row r="135" spans="1:11" x14ac:dyDescent="0.2">
      <c r="A135" s="29">
        <v>126</v>
      </c>
      <c r="B135" s="433" t="s">
        <v>1600</v>
      </c>
      <c r="C135" s="434" t="s">
        <v>1670</v>
      </c>
      <c r="D135" s="435" t="s">
        <v>22</v>
      </c>
      <c r="E135" s="406"/>
      <c r="F135" s="403"/>
      <c r="G135" s="30"/>
      <c r="H135" s="277">
        <v>4.7899999999999998E-2</v>
      </c>
      <c r="I135" s="436">
        <v>85315.88</v>
      </c>
      <c r="J135" s="30">
        <f t="shared" si="4"/>
        <v>4087</v>
      </c>
      <c r="K135" s="5"/>
    </row>
    <row r="136" spans="1:11" x14ac:dyDescent="0.2">
      <c r="A136" s="29">
        <v>127</v>
      </c>
      <c r="B136" s="433" t="s">
        <v>298</v>
      </c>
      <c r="C136" s="434" t="s">
        <v>837</v>
      </c>
      <c r="D136" s="435" t="s">
        <v>22</v>
      </c>
      <c r="E136" s="406"/>
      <c r="F136" s="403"/>
      <c r="G136" s="30"/>
      <c r="H136" s="277">
        <v>7.9000000000000008E-3</v>
      </c>
      <c r="I136" s="436">
        <v>125287.31</v>
      </c>
      <c r="J136" s="30">
        <f t="shared" si="4"/>
        <v>990</v>
      </c>
      <c r="K136" s="5"/>
    </row>
    <row r="137" spans="1:11" x14ac:dyDescent="0.2">
      <c r="A137" s="29">
        <v>128</v>
      </c>
      <c r="B137" s="433" t="s">
        <v>299</v>
      </c>
      <c r="C137" s="434" t="s">
        <v>838</v>
      </c>
      <c r="D137" s="435" t="s">
        <v>24</v>
      </c>
      <c r="E137" s="406"/>
      <c r="F137" s="403"/>
      <c r="G137" s="30"/>
      <c r="H137" s="277">
        <v>2.2000000000000002</v>
      </c>
      <c r="I137" s="436">
        <v>160.88</v>
      </c>
      <c r="J137" s="30">
        <f t="shared" si="4"/>
        <v>354</v>
      </c>
      <c r="K137" s="5"/>
    </row>
    <row r="138" spans="1:11" x14ac:dyDescent="0.2">
      <c r="A138" s="29">
        <v>129</v>
      </c>
      <c r="B138" s="433" t="s">
        <v>1601</v>
      </c>
      <c r="C138" s="434" t="s">
        <v>1671</v>
      </c>
      <c r="D138" s="435" t="s">
        <v>22</v>
      </c>
      <c r="E138" s="406"/>
      <c r="F138" s="403"/>
      <c r="G138" s="30"/>
      <c r="H138" s="277">
        <v>0.1173</v>
      </c>
      <c r="I138" s="436">
        <v>25329.23</v>
      </c>
      <c r="J138" s="30">
        <f t="shared" si="4"/>
        <v>2971</v>
      </c>
      <c r="K138" s="5"/>
    </row>
    <row r="139" spans="1:11" x14ac:dyDescent="0.2">
      <c r="A139" s="29">
        <v>130</v>
      </c>
      <c r="B139" s="433" t="s">
        <v>300</v>
      </c>
      <c r="C139" s="434" t="s">
        <v>839</v>
      </c>
      <c r="D139" s="435" t="s">
        <v>24</v>
      </c>
      <c r="E139" s="406"/>
      <c r="F139" s="403"/>
      <c r="G139" s="30"/>
      <c r="H139" s="277">
        <v>22.52</v>
      </c>
      <c r="I139" s="436">
        <v>49.43</v>
      </c>
      <c r="J139" s="30">
        <f t="shared" si="4"/>
        <v>1113</v>
      </c>
      <c r="K139" s="5"/>
    </row>
    <row r="140" spans="1:11" x14ac:dyDescent="0.2">
      <c r="A140" s="29">
        <v>131</v>
      </c>
      <c r="B140" s="433" t="s">
        <v>1602</v>
      </c>
      <c r="C140" s="434" t="s">
        <v>1672</v>
      </c>
      <c r="D140" s="435" t="s">
        <v>24</v>
      </c>
      <c r="E140" s="406"/>
      <c r="F140" s="403"/>
      <c r="G140" s="30"/>
      <c r="H140" s="277">
        <v>0.54959999999999998</v>
      </c>
      <c r="I140" s="436">
        <v>121.72</v>
      </c>
      <c r="J140" s="30">
        <f t="shared" si="4"/>
        <v>67</v>
      </c>
      <c r="K140" s="5"/>
    </row>
    <row r="141" spans="1:11" x14ac:dyDescent="0.2">
      <c r="A141" s="29">
        <v>132</v>
      </c>
      <c r="B141" s="433" t="s">
        <v>1603</v>
      </c>
      <c r="C141" s="434" t="s">
        <v>1673</v>
      </c>
      <c r="D141" s="435" t="s">
        <v>22</v>
      </c>
      <c r="E141" s="406"/>
      <c r="F141" s="403"/>
      <c r="G141" s="30"/>
      <c r="H141" s="277">
        <v>0.50529999999999997</v>
      </c>
      <c r="I141" s="436">
        <v>38300.300000000003</v>
      </c>
      <c r="J141" s="30">
        <f t="shared" si="4"/>
        <v>19353</v>
      </c>
      <c r="K141" s="5"/>
    </row>
    <row r="142" spans="1:11" x14ac:dyDescent="0.2">
      <c r="A142" s="29">
        <v>133</v>
      </c>
      <c r="B142" s="433" t="s">
        <v>301</v>
      </c>
      <c r="C142" s="434" t="s">
        <v>840</v>
      </c>
      <c r="D142" s="435" t="s">
        <v>22</v>
      </c>
      <c r="E142" s="406"/>
      <c r="F142" s="403"/>
      <c r="G142" s="30"/>
      <c r="H142" s="277">
        <v>0.17419999999999999</v>
      </c>
      <c r="I142" s="436">
        <v>36856.19</v>
      </c>
      <c r="J142" s="30">
        <f t="shared" si="4"/>
        <v>6420</v>
      </c>
      <c r="K142" s="5"/>
    </row>
    <row r="143" spans="1:11" x14ac:dyDescent="0.2">
      <c r="A143" s="29">
        <v>134</v>
      </c>
      <c r="B143" s="433" t="s">
        <v>302</v>
      </c>
      <c r="C143" s="434" t="s">
        <v>841</v>
      </c>
      <c r="D143" s="435" t="s">
        <v>22</v>
      </c>
      <c r="E143" s="277">
        <v>5.1999999999999998E-2</v>
      </c>
      <c r="F143" s="436">
        <v>38000</v>
      </c>
      <c r="G143" s="30">
        <f t="shared" ref="G143" si="5">E143*F143</f>
        <v>1976</v>
      </c>
      <c r="H143" s="277"/>
      <c r="I143" s="436"/>
      <c r="J143" s="30"/>
      <c r="K143" s="5"/>
    </row>
    <row r="144" spans="1:11" x14ac:dyDescent="0.2">
      <c r="A144" s="29">
        <v>135</v>
      </c>
      <c r="B144" s="433" t="s">
        <v>303</v>
      </c>
      <c r="C144" s="434" t="s">
        <v>815</v>
      </c>
      <c r="D144" s="435" t="s">
        <v>24</v>
      </c>
      <c r="E144" s="406"/>
      <c r="F144" s="403"/>
      <c r="G144" s="30"/>
      <c r="H144" s="277">
        <v>183.69749999999999</v>
      </c>
      <c r="I144" s="436">
        <v>130</v>
      </c>
      <c r="J144" s="30">
        <f t="shared" si="4"/>
        <v>23881</v>
      </c>
      <c r="K144" s="5"/>
    </row>
    <row r="145" spans="1:11" x14ac:dyDescent="0.2">
      <c r="A145" s="29">
        <v>136</v>
      </c>
      <c r="B145" s="433" t="s">
        <v>304</v>
      </c>
      <c r="C145" s="434" t="s">
        <v>842</v>
      </c>
      <c r="D145" s="435" t="s">
        <v>22</v>
      </c>
      <c r="E145" s="406"/>
      <c r="F145" s="403"/>
      <c r="G145" s="30"/>
      <c r="H145" s="277">
        <v>1.4E-2</v>
      </c>
      <c r="I145" s="436">
        <v>63892.13</v>
      </c>
      <c r="J145" s="30">
        <f t="shared" si="4"/>
        <v>894</v>
      </c>
      <c r="K145" s="5"/>
    </row>
    <row r="146" spans="1:11" x14ac:dyDescent="0.2">
      <c r="A146" s="29">
        <v>137</v>
      </c>
      <c r="B146" s="433" t="s">
        <v>1604</v>
      </c>
      <c r="C146" s="434" t="s">
        <v>1674</v>
      </c>
      <c r="D146" s="435" t="s">
        <v>22</v>
      </c>
      <c r="E146" s="406"/>
      <c r="F146" s="403"/>
      <c r="G146" s="30"/>
      <c r="H146" s="277">
        <v>1.7321</v>
      </c>
      <c r="I146" s="436">
        <v>71831.839999999997</v>
      </c>
      <c r="J146" s="30">
        <f t="shared" si="4"/>
        <v>124420</v>
      </c>
      <c r="K146" s="5"/>
    </row>
    <row r="147" spans="1:11" x14ac:dyDescent="0.2">
      <c r="A147" s="29">
        <v>138</v>
      </c>
      <c r="B147" s="433" t="s">
        <v>305</v>
      </c>
      <c r="C147" s="434" t="s">
        <v>843</v>
      </c>
      <c r="D147" s="435" t="s">
        <v>24</v>
      </c>
      <c r="E147" s="406"/>
      <c r="F147" s="403"/>
      <c r="G147" s="30"/>
      <c r="H147" s="277">
        <v>0.18410000000000001</v>
      </c>
      <c r="I147" s="436">
        <v>150.83000000000001</v>
      </c>
      <c r="J147" s="30">
        <f t="shared" si="4"/>
        <v>28</v>
      </c>
      <c r="K147" s="5"/>
    </row>
    <row r="148" spans="1:11" x14ac:dyDescent="0.2">
      <c r="A148" s="29">
        <v>139</v>
      </c>
      <c r="B148" s="433" t="s">
        <v>306</v>
      </c>
      <c r="C148" s="434" t="s">
        <v>844</v>
      </c>
      <c r="D148" s="435" t="s">
        <v>24</v>
      </c>
      <c r="E148" s="406"/>
      <c r="F148" s="403"/>
      <c r="G148" s="30"/>
      <c r="H148" s="277">
        <v>3.1930000000000001</v>
      </c>
      <c r="I148" s="436">
        <v>95.42</v>
      </c>
      <c r="J148" s="30">
        <f t="shared" si="4"/>
        <v>305</v>
      </c>
      <c r="K148" s="5"/>
    </row>
    <row r="149" spans="1:11" x14ac:dyDescent="0.2">
      <c r="A149" s="29">
        <v>140</v>
      </c>
      <c r="B149" s="433" t="s">
        <v>307</v>
      </c>
      <c r="C149" s="434" t="s">
        <v>845</v>
      </c>
      <c r="D149" s="435" t="s">
        <v>22</v>
      </c>
      <c r="E149" s="406"/>
      <c r="F149" s="403"/>
      <c r="G149" s="30"/>
      <c r="H149" s="277">
        <v>5.0000000000000001E-4</v>
      </c>
      <c r="I149" s="436">
        <v>62361.82</v>
      </c>
      <c r="J149" s="30">
        <f t="shared" si="4"/>
        <v>31</v>
      </c>
      <c r="K149" s="5"/>
    </row>
    <row r="150" spans="1:11" x14ac:dyDescent="0.2">
      <c r="A150" s="29">
        <v>141</v>
      </c>
      <c r="B150" s="433" t="s">
        <v>149</v>
      </c>
      <c r="C150" s="434" t="s">
        <v>65</v>
      </c>
      <c r="D150" s="435" t="s">
        <v>24</v>
      </c>
      <c r="E150" s="406"/>
      <c r="F150" s="403"/>
      <c r="G150" s="30"/>
      <c r="H150" s="277">
        <v>187.44669999999999</v>
      </c>
      <c r="I150" s="436">
        <v>64.239999999999995</v>
      </c>
      <c r="J150" s="30">
        <f t="shared" si="4"/>
        <v>12042</v>
      </c>
      <c r="K150" s="5"/>
    </row>
    <row r="151" spans="1:11" x14ac:dyDescent="0.2">
      <c r="A151" s="29">
        <v>142</v>
      </c>
      <c r="B151" s="433" t="s">
        <v>1605</v>
      </c>
      <c r="C151" s="434" t="s">
        <v>1675</v>
      </c>
      <c r="D151" s="435" t="s">
        <v>1717</v>
      </c>
      <c r="E151" s="406"/>
      <c r="F151" s="403"/>
      <c r="G151" s="30"/>
      <c r="H151" s="277">
        <v>19</v>
      </c>
      <c r="I151" s="436">
        <v>15900.22</v>
      </c>
      <c r="J151" s="30">
        <f t="shared" si="4"/>
        <v>302104</v>
      </c>
      <c r="K151" s="5"/>
    </row>
    <row r="152" spans="1:11" x14ac:dyDescent="0.2">
      <c r="A152" s="29">
        <v>143</v>
      </c>
      <c r="B152" s="433" t="s">
        <v>308</v>
      </c>
      <c r="C152" s="434" t="s">
        <v>846</v>
      </c>
      <c r="D152" s="435" t="s">
        <v>24</v>
      </c>
      <c r="E152" s="406"/>
      <c r="F152" s="403"/>
      <c r="G152" s="30"/>
      <c r="H152" s="277">
        <v>0.14000000000000001</v>
      </c>
      <c r="I152" s="436">
        <v>107.97</v>
      </c>
      <c r="J152" s="30">
        <f t="shared" si="4"/>
        <v>15</v>
      </c>
      <c r="K152" s="5"/>
    </row>
    <row r="153" spans="1:11" x14ac:dyDescent="0.2">
      <c r="A153" s="29">
        <v>144</v>
      </c>
      <c r="B153" s="433" t="s">
        <v>309</v>
      </c>
      <c r="C153" s="434" t="s">
        <v>847</v>
      </c>
      <c r="D153" s="435" t="s">
        <v>24</v>
      </c>
      <c r="E153" s="406"/>
      <c r="F153" s="403"/>
      <c r="G153" s="30"/>
      <c r="H153" s="277">
        <v>1.736</v>
      </c>
      <c r="I153" s="436">
        <v>106.54</v>
      </c>
      <c r="J153" s="30">
        <f t="shared" si="4"/>
        <v>185</v>
      </c>
      <c r="K153" s="5"/>
    </row>
    <row r="154" spans="1:11" x14ac:dyDescent="0.2">
      <c r="A154" s="29">
        <v>145</v>
      </c>
      <c r="B154" s="433" t="s">
        <v>310</v>
      </c>
      <c r="C154" s="434" t="s">
        <v>848</v>
      </c>
      <c r="D154" s="435" t="s">
        <v>24</v>
      </c>
      <c r="E154" s="406"/>
      <c r="F154" s="403"/>
      <c r="G154" s="30"/>
      <c r="H154" s="277">
        <v>1.2090000000000001</v>
      </c>
      <c r="I154" s="436">
        <v>97.01</v>
      </c>
      <c r="J154" s="30">
        <f t="shared" si="4"/>
        <v>117</v>
      </c>
      <c r="K154" s="5"/>
    </row>
    <row r="155" spans="1:11" x14ac:dyDescent="0.2">
      <c r="A155" s="29">
        <v>146</v>
      </c>
      <c r="B155" s="433" t="s">
        <v>311</v>
      </c>
      <c r="C155" s="434" t="s">
        <v>849</v>
      </c>
      <c r="D155" s="435" t="s">
        <v>24</v>
      </c>
      <c r="E155" s="406"/>
      <c r="F155" s="403"/>
      <c r="G155" s="30"/>
      <c r="H155" s="277">
        <v>3.7000000000000002E-3</v>
      </c>
      <c r="I155" s="436">
        <v>102.93</v>
      </c>
      <c r="J155" s="438">
        <f t="shared" si="4"/>
        <v>0.4</v>
      </c>
      <c r="K155" s="5"/>
    </row>
    <row r="156" spans="1:11" x14ac:dyDescent="0.2">
      <c r="A156" s="29">
        <v>147</v>
      </c>
      <c r="B156" s="433" t="s">
        <v>312</v>
      </c>
      <c r="C156" s="434" t="s">
        <v>850</v>
      </c>
      <c r="D156" s="435" t="s">
        <v>24</v>
      </c>
      <c r="E156" s="406"/>
      <c r="F156" s="403"/>
      <c r="G156" s="30"/>
      <c r="H156" s="277">
        <v>1E-3</v>
      </c>
      <c r="I156" s="436">
        <v>92.95</v>
      </c>
      <c r="J156" s="438">
        <f t="shared" si="4"/>
        <v>0.1</v>
      </c>
      <c r="K156" s="5"/>
    </row>
    <row r="157" spans="1:11" x14ac:dyDescent="0.2">
      <c r="A157" s="29">
        <v>148</v>
      </c>
      <c r="B157" s="433" t="s">
        <v>1606</v>
      </c>
      <c r="C157" s="434" t="s">
        <v>1676</v>
      </c>
      <c r="D157" s="435" t="s">
        <v>55</v>
      </c>
      <c r="E157" s="406"/>
      <c r="F157" s="403"/>
      <c r="G157" s="30"/>
      <c r="H157" s="277">
        <v>580.10799999999995</v>
      </c>
      <c r="I157" s="436">
        <v>25.13</v>
      </c>
      <c r="J157" s="30">
        <f t="shared" si="4"/>
        <v>14578</v>
      </c>
      <c r="K157" s="5"/>
    </row>
    <row r="158" spans="1:11" x14ac:dyDescent="0.2">
      <c r="A158" s="29">
        <v>149</v>
      </c>
      <c r="B158" s="433" t="s">
        <v>1607</v>
      </c>
      <c r="C158" s="434" t="s">
        <v>1677</v>
      </c>
      <c r="D158" s="435" t="s">
        <v>55</v>
      </c>
      <c r="E158" s="406"/>
      <c r="F158" s="403"/>
      <c r="G158" s="30"/>
      <c r="H158" s="277">
        <v>378.79199999999997</v>
      </c>
      <c r="I158" s="436">
        <v>39.520000000000003</v>
      </c>
      <c r="J158" s="30">
        <f t="shared" si="4"/>
        <v>14970</v>
      </c>
      <c r="K158" s="5"/>
    </row>
    <row r="159" spans="1:11" x14ac:dyDescent="0.2">
      <c r="A159" s="29">
        <v>150</v>
      </c>
      <c r="B159" s="433" t="s">
        <v>1608</v>
      </c>
      <c r="C159" s="434" t="s">
        <v>1678</v>
      </c>
      <c r="D159" s="435" t="s">
        <v>55</v>
      </c>
      <c r="E159" s="406"/>
      <c r="F159" s="403"/>
      <c r="G159" s="30"/>
      <c r="H159" s="277">
        <v>100.752</v>
      </c>
      <c r="I159" s="436">
        <v>29.91</v>
      </c>
      <c r="J159" s="30">
        <f t="shared" si="4"/>
        <v>3013</v>
      </c>
      <c r="K159" s="5"/>
    </row>
    <row r="160" spans="1:11" x14ac:dyDescent="0.2">
      <c r="A160" s="29">
        <v>151</v>
      </c>
      <c r="B160" s="433" t="s">
        <v>313</v>
      </c>
      <c r="C160" s="434" t="s">
        <v>851</v>
      </c>
      <c r="D160" s="435" t="s">
        <v>24</v>
      </c>
      <c r="E160" s="406"/>
      <c r="F160" s="403"/>
      <c r="G160" s="30"/>
      <c r="H160" s="277">
        <v>618.26</v>
      </c>
      <c r="I160" s="436">
        <v>90.27</v>
      </c>
      <c r="J160" s="30">
        <f t="shared" si="4"/>
        <v>55810</v>
      </c>
      <c r="K160" s="5"/>
    </row>
    <row r="161" spans="1:11" x14ac:dyDescent="0.2">
      <c r="A161" s="29">
        <v>152</v>
      </c>
      <c r="B161" s="433" t="s">
        <v>314</v>
      </c>
      <c r="C161" s="434" t="s">
        <v>852</v>
      </c>
      <c r="D161" s="435" t="s">
        <v>24</v>
      </c>
      <c r="E161" s="406"/>
      <c r="F161" s="403"/>
      <c r="G161" s="30"/>
      <c r="H161" s="277">
        <v>2.7000000000000001E-3</v>
      </c>
      <c r="I161" s="436">
        <v>703.35</v>
      </c>
      <c r="J161" s="30">
        <f t="shared" si="4"/>
        <v>2</v>
      </c>
      <c r="K161" s="5"/>
    </row>
    <row r="162" spans="1:11" x14ac:dyDescent="0.2">
      <c r="A162" s="29">
        <v>153</v>
      </c>
      <c r="B162" s="433" t="s">
        <v>315</v>
      </c>
      <c r="C162" s="434" t="s">
        <v>853</v>
      </c>
      <c r="D162" s="435" t="s">
        <v>56</v>
      </c>
      <c r="E162" s="406"/>
      <c r="F162" s="403"/>
      <c r="G162" s="30"/>
      <c r="H162" s="277">
        <v>29.9</v>
      </c>
      <c r="I162" s="436">
        <v>30.77</v>
      </c>
      <c r="J162" s="30">
        <f t="shared" si="4"/>
        <v>920</v>
      </c>
      <c r="K162" s="5"/>
    </row>
    <row r="163" spans="1:11" x14ac:dyDescent="0.2">
      <c r="A163" s="29">
        <v>154</v>
      </c>
      <c r="B163" s="433" t="s">
        <v>316</v>
      </c>
      <c r="C163" s="434" t="s">
        <v>854</v>
      </c>
      <c r="D163" s="435" t="s">
        <v>24</v>
      </c>
      <c r="E163" s="406"/>
      <c r="F163" s="403"/>
      <c r="G163" s="30"/>
      <c r="H163" s="277">
        <v>33.999000000000002</v>
      </c>
      <c r="I163" s="436">
        <v>123.91</v>
      </c>
      <c r="J163" s="30">
        <f t="shared" si="4"/>
        <v>4213</v>
      </c>
      <c r="K163" s="5"/>
    </row>
    <row r="164" spans="1:11" x14ac:dyDescent="0.2">
      <c r="A164" s="29">
        <v>155</v>
      </c>
      <c r="B164" s="433" t="s">
        <v>317</v>
      </c>
      <c r="C164" s="434" t="s">
        <v>855</v>
      </c>
      <c r="D164" s="435" t="s">
        <v>22</v>
      </c>
      <c r="E164" s="406"/>
      <c r="F164" s="403"/>
      <c r="G164" s="30"/>
      <c r="H164" s="277">
        <v>5.0000000000000001E-4</v>
      </c>
      <c r="I164" s="436">
        <v>70182.92</v>
      </c>
      <c r="J164" s="30">
        <f t="shared" si="4"/>
        <v>35</v>
      </c>
      <c r="K164" s="5"/>
    </row>
    <row r="165" spans="1:11" x14ac:dyDescent="0.2">
      <c r="A165" s="29">
        <v>156</v>
      </c>
      <c r="B165" s="433" t="s">
        <v>318</v>
      </c>
      <c r="C165" s="434" t="s">
        <v>856</v>
      </c>
      <c r="D165" s="435" t="s">
        <v>22</v>
      </c>
      <c r="E165" s="406"/>
      <c r="F165" s="403"/>
      <c r="G165" s="30"/>
      <c r="H165" s="277">
        <v>2.5999999999999999E-3</v>
      </c>
      <c r="I165" s="436">
        <v>73245.38</v>
      </c>
      <c r="J165" s="30">
        <f t="shared" si="4"/>
        <v>190</v>
      </c>
      <c r="K165" s="5"/>
    </row>
    <row r="166" spans="1:11" x14ac:dyDescent="0.2">
      <c r="A166" s="29">
        <v>157</v>
      </c>
      <c r="B166" s="433" t="s">
        <v>319</v>
      </c>
      <c r="C166" s="434" t="s">
        <v>857</v>
      </c>
      <c r="D166" s="435" t="s">
        <v>22</v>
      </c>
      <c r="E166" s="406"/>
      <c r="F166" s="403"/>
      <c r="G166" s="30"/>
      <c r="H166" s="277">
        <v>3.2000000000000002E-3</v>
      </c>
      <c r="I166" s="436">
        <v>65884.710000000006</v>
      </c>
      <c r="J166" s="30">
        <f t="shared" si="4"/>
        <v>211</v>
      </c>
      <c r="K166" s="5"/>
    </row>
    <row r="167" spans="1:11" x14ac:dyDescent="0.2">
      <c r="A167" s="29">
        <v>158</v>
      </c>
      <c r="B167" s="433" t="s">
        <v>320</v>
      </c>
      <c r="C167" s="434" t="s">
        <v>858</v>
      </c>
      <c r="D167" s="435" t="s">
        <v>22</v>
      </c>
      <c r="E167" s="406"/>
      <c r="F167" s="403"/>
      <c r="G167" s="30"/>
      <c r="H167" s="277">
        <v>2.9999999999999997E-4</v>
      </c>
      <c r="I167" s="436">
        <v>65884.710000000006</v>
      </c>
      <c r="J167" s="30">
        <f t="shared" si="4"/>
        <v>20</v>
      </c>
      <c r="K167" s="5"/>
    </row>
    <row r="168" spans="1:11" x14ac:dyDescent="0.2">
      <c r="A168" s="29">
        <v>159</v>
      </c>
      <c r="B168" s="433" t="s">
        <v>321</v>
      </c>
      <c r="C168" s="434" t="s">
        <v>859</v>
      </c>
      <c r="D168" s="435" t="s">
        <v>1426</v>
      </c>
      <c r="E168" s="406"/>
      <c r="F168" s="403"/>
      <c r="G168" s="30"/>
      <c r="H168" s="277">
        <v>10</v>
      </c>
      <c r="I168" s="436">
        <v>7</v>
      </c>
      <c r="J168" s="30">
        <f t="shared" si="4"/>
        <v>70</v>
      </c>
      <c r="K168" s="5"/>
    </row>
    <row r="169" spans="1:11" x14ac:dyDescent="0.2">
      <c r="A169" s="29">
        <v>160</v>
      </c>
      <c r="B169" s="433" t="s">
        <v>322</v>
      </c>
      <c r="C169" s="434" t="s">
        <v>860</v>
      </c>
      <c r="D169" s="435" t="s">
        <v>1426</v>
      </c>
      <c r="E169" s="406"/>
      <c r="F169" s="403"/>
      <c r="G169" s="30"/>
      <c r="H169" s="277">
        <v>19.600000000000001</v>
      </c>
      <c r="I169" s="436">
        <v>7.86</v>
      </c>
      <c r="J169" s="30">
        <f t="shared" si="4"/>
        <v>154</v>
      </c>
      <c r="K169" s="5"/>
    </row>
    <row r="170" spans="1:11" x14ac:dyDescent="0.2">
      <c r="A170" s="29">
        <v>161</v>
      </c>
      <c r="B170" s="433" t="s">
        <v>323</v>
      </c>
      <c r="C170" s="434" t="s">
        <v>861</v>
      </c>
      <c r="D170" s="435" t="s">
        <v>1426</v>
      </c>
      <c r="E170" s="406"/>
      <c r="F170" s="403"/>
      <c r="G170" s="30"/>
      <c r="H170" s="277">
        <v>18.8</v>
      </c>
      <c r="I170" s="436">
        <v>8.73</v>
      </c>
      <c r="J170" s="30">
        <f t="shared" si="4"/>
        <v>164</v>
      </c>
      <c r="K170" s="5"/>
    </row>
    <row r="171" spans="1:11" x14ac:dyDescent="0.2">
      <c r="A171" s="29">
        <v>162</v>
      </c>
      <c r="B171" s="433" t="s">
        <v>324</v>
      </c>
      <c r="C171" s="434" t="s">
        <v>862</v>
      </c>
      <c r="D171" s="435" t="s">
        <v>1426</v>
      </c>
      <c r="E171" s="406"/>
      <c r="F171" s="403"/>
      <c r="G171" s="30"/>
      <c r="H171" s="277">
        <v>1.6</v>
      </c>
      <c r="I171" s="436">
        <v>11.74</v>
      </c>
      <c r="J171" s="30">
        <f t="shared" si="4"/>
        <v>19</v>
      </c>
      <c r="K171" s="5"/>
    </row>
    <row r="172" spans="1:11" x14ac:dyDescent="0.2">
      <c r="A172" s="29">
        <v>163</v>
      </c>
      <c r="B172" s="433" t="s">
        <v>325</v>
      </c>
      <c r="C172" s="434" t="s">
        <v>863</v>
      </c>
      <c r="D172" s="435" t="s">
        <v>1426</v>
      </c>
      <c r="E172" s="406"/>
      <c r="F172" s="403"/>
      <c r="G172" s="30"/>
      <c r="H172" s="277">
        <v>29.1</v>
      </c>
      <c r="I172" s="436">
        <v>46.43</v>
      </c>
      <c r="J172" s="30">
        <f t="shared" si="4"/>
        <v>1351</v>
      </c>
      <c r="K172" s="5"/>
    </row>
    <row r="173" spans="1:11" x14ac:dyDescent="0.2">
      <c r="A173" s="29">
        <v>164</v>
      </c>
      <c r="B173" s="433" t="s">
        <v>48</v>
      </c>
      <c r="C173" s="434" t="s">
        <v>177</v>
      </c>
      <c r="D173" s="435" t="s">
        <v>24</v>
      </c>
      <c r="E173" s="406"/>
      <c r="F173" s="403"/>
      <c r="G173" s="30"/>
      <c r="H173" s="277">
        <v>0.13289999999999999</v>
      </c>
      <c r="I173" s="436">
        <v>29.69</v>
      </c>
      <c r="J173" s="30">
        <f t="shared" si="4"/>
        <v>4</v>
      </c>
      <c r="K173" s="5"/>
    </row>
    <row r="174" spans="1:11" x14ac:dyDescent="0.2">
      <c r="A174" s="29">
        <v>165</v>
      </c>
      <c r="B174" s="433" t="s">
        <v>48</v>
      </c>
      <c r="C174" s="434" t="s">
        <v>177</v>
      </c>
      <c r="D174" s="435" t="s">
        <v>24</v>
      </c>
      <c r="E174" s="406"/>
      <c r="F174" s="403"/>
      <c r="G174" s="30"/>
      <c r="H174" s="277">
        <v>55.598999999999997</v>
      </c>
      <c r="I174" s="436">
        <v>29.69</v>
      </c>
      <c r="J174" s="30">
        <f t="shared" si="4"/>
        <v>1651</v>
      </c>
      <c r="K174" s="5"/>
    </row>
    <row r="175" spans="1:11" x14ac:dyDescent="0.2">
      <c r="A175" s="29">
        <v>166</v>
      </c>
      <c r="B175" s="433" t="s">
        <v>326</v>
      </c>
      <c r="C175" s="434" t="s">
        <v>864</v>
      </c>
      <c r="D175" s="435" t="s">
        <v>24</v>
      </c>
      <c r="E175" s="406"/>
      <c r="F175" s="403"/>
      <c r="G175" s="30"/>
      <c r="H175" s="277">
        <v>2.5999999999999999E-3</v>
      </c>
      <c r="I175" s="436">
        <v>118.55</v>
      </c>
      <c r="J175" s="438">
        <f t="shared" si="4"/>
        <v>0.3</v>
      </c>
      <c r="K175" s="5"/>
    </row>
    <row r="176" spans="1:11" x14ac:dyDescent="0.2">
      <c r="A176" s="29">
        <v>167</v>
      </c>
      <c r="B176" s="433" t="s">
        <v>327</v>
      </c>
      <c r="C176" s="434" t="s">
        <v>865</v>
      </c>
      <c r="D176" s="435" t="s">
        <v>24</v>
      </c>
      <c r="E176" s="406"/>
      <c r="F176" s="403"/>
      <c r="G176" s="30"/>
      <c r="H176" s="277">
        <v>1.677</v>
      </c>
      <c r="I176" s="436">
        <v>670.92</v>
      </c>
      <c r="J176" s="30">
        <f t="shared" si="4"/>
        <v>1125</v>
      </c>
      <c r="K176" s="5"/>
    </row>
    <row r="177" spans="1:11" ht="25.5" x14ac:dyDescent="0.2">
      <c r="A177" s="29">
        <v>168</v>
      </c>
      <c r="B177" s="433" t="s">
        <v>1609</v>
      </c>
      <c r="C177" s="434" t="s">
        <v>1679</v>
      </c>
      <c r="D177" s="435" t="s">
        <v>56</v>
      </c>
      <c r="E177" s="406"/>
      <c r="F177" s="403"/>
      <c r="G177" s="30"/>
      <c r="H177" s="277">
        <v>205.858</v>
      </c>
      <c r="I177" s="436">
        <v>250.85</v>
      </c>
      <c r="J177" s="30">
        <f t="shared" si="4"/>
        <v>51639</v>
      </c>
      <c r="K177" s="5"/>
    </row>
    <row r="178" spans="1:11" x14ac:dyDescent="0.2">
      <c r="A178" s="29">
        <v>169</v>
      </c>
      <c r="B178" s="433" t="s">
        <v>1610</v>
      </c>
      <c r="C178" s="434" t="s">
        <v>1680</v>
      </c>
      <c r="D178" s="435" t="s">
        <v>50</v>
      </c>
      <c r="E178" s="406"/>
      <c r="F178" s="403"/>
      <c r="G178" s="30"/>
      <c r="H178" s="277">
        <v>1046</v>
      </c>
      <c r="I178" s="436">
        <v>334.09</v>
      </c>
      <c r="J178" s="30">
        <f t="shared" si="4"/>
        <v>349458</v>
      </c>
      <c r="K178" s="5"/>
    </row>
    <row r="179" spans="1:11" x14ac:dyDescent="0.2">
      <c r="A179" s="29">
        <v>170</v>
      </c>
      <c r="B179" s="433" t="s">
        <v>328</v>
      </c>
      <c r="C179" s="434" t="s">
        <v>866</v>
      </c>
      <c r="D179" s="435" t="s">
        <v>24</v>
      </c>
      <c r="E179" s="406"/>
      <c r="F179" s="403"/>
      <c r="G179" s="30"/>
      <c r="H179" s="277">
        <v>14.188000000000001</v>
      </c>
      <c r="I179" s="436">
        <v>184.77</v>
      </c>
      <c r="J179" s="30">
        <f t="shared" si="4"/>
        <v>2622</v>
      </c>
      <c r="K179" s="5"/>
    </row>
    <row r="180" spans="1:11" x14ac:dyDescent="0.2">
      <c r="A180" s="29">
        <v>171</v>
      </c>
      <c r="B180" s="433" t="s">
        <v>329</v>
      </c>
      <c r="C180" s="434" t="s">
        <v>867</v>
      </c>
      <c r="D180" s="435" t="s">
        <v>56</v>
      </c>
      <c r="E180" s="406"/>
      <c r="F180" s="403"/>
      <c r="G180" s="30"/>
      <c r="H180" s="277">
        <v>32</v>
      </c>
      <c r="I180" s="436">
        <v>35.89</v>
      </c>
      <c r="J180" s="30">
        <f t="shared" si="4"/>
        <v>1148</v>
      </c>
      <c r="K180" s="5"/>
    </row>
    <row r="181" spans="1:11" x14ac:dyDescent="0.2">
      <c r="A181" s="29">
        <v>172</v>
      </c>
      <c r="B181" s="433" t="s">
        <v>330</v>
      </c>
      <c r="C181" s="434" t="s">
        <v>868</v>
      </c>
      <c r="D181" s="435" t="s">
        <v>22</v>
      </c>
      <c r="E181" s="406"/>
      <c r="F181" s="403"/>
      <c r="G181" s="30"/>
      <c r="H181" s="277">
        <v>1E-4</v>
      </c>
      <c r="I181" s="436">
        <v>204541.3</v>
      </c>
      <c r="J181" s="30">
        <f t="shared" si="4"/>
        <v>20</v>
      </c>
      <c r="K181" s="5"/>
    </row>
    <row r="182" spans="1:11" x14ac:dyDescent="0.2">
      <c r="A182" s="29">
        <v>173</v>
      </c>
      <c r="B182" s="433" t="s">
        <v>331</v>
      </c>
      <c r="C182" s="434" t="s">
        <v>869</v>
      </c>
      <c r="D182" s="435" t="s">
        <v>101</v>
      </c>
      <c r="E182" s="406"/>
      <c r="F182" s="403"/>
      <c r="G182" s="30"/>
      <c r="H182" s="277">
        <v>28.05</v>
      </c>
      <c r="I182" s="436">
        <v>910.92</v>
      </c>
      <c r="J182" s="30">
        <f t="shared" si="4"/>
        <v>25551</v>
      </c>
      <c r="K182" s="5"/>
    </row>
    <row r="183" spans="1:11" x14ac:dyDescent="0.2">
      <c r="A183" s="29">
        <v>174</v>
      </c>
      <c r="B183" s="433" t="s">
        <v>331</v>
      </c>
      <c r="C183" s="434" t="s">
        <v>869</v>
      </c>
      <c r="D183" s="435" t="s">
        <v>101</v>
      </c>
      <c r="E183" s="406"/>
      <c r="F183" s="403"/>
      <c r="G183" s="30"/>
      <c r="H183" s="277">
        <v>70.89</v>
      </c>
      <c r="I183" s="436">
        <v>910.92</v>
      </c>
      <c r="J183" s="30">
        <f t="shared" si="4"/>
        <v>64575</v>
      </c>
      <c r="K183" s="5"/>
    </row>
    <row r="184" spans="1:11" x14ac:dyDescent="0.2">
      <c r="A184" s="29">
        <v>175</v>
      </c>
      <c r="B184" s="433" t="s">
        <v>49</v>
      </c>
      <c r="C184" s="434" t="s">
        <v>103</v>
      </c>
      <c r="D184" s="435" t="s">
        <v>22</v>
      </c>
      <c r="E184" s="406"/>
      <c r="F184" s="403"/>
      <c r="G184" s="30"/>
      <c r="H184" s="277">
        <v>1E-4</v>
      </c>
      <c r="I184" s="436">
        <v>60937.81</v>
      </c>
      <c r="J184" s="30">
        <f t="shared" si="4"/>
        <v>6</v>
      </c>
      <c r="K184" s="5"/>
    </row>
    <row r="185" spans="1:11" x14ac:dyDescent="0.2">
      <c r="A185" s="29">
        <v>176</v>
      </c>
      <c r="B185" s="433" t="s">
        <v>49</v>
      </c>
      <c r="C185" s="434" t="s">
        <v>103</v>
      </c>
      <c r="D185" s="435" t="s">
        <v>22</v>
      </c>
      <c r="E185" s="406"/>
      <c r="F185" s="403"/>
      <c r="G185" s="30"/>
      <c r="H185" s="277">
        <v>2.3E-2</v>
      </c>
      <c r="I185" s="436">
        <v>60937.81</v>
      </c>
      <c r="J185" s="30">
        <f t="shared" si="4"/>
        <v>1402</v>
      </c>
      <c r="K185" s="5"/>
    </row>
    <row r="186" spans="1:11" x14ac:dyDescent="0.2">
      <c r="A186" s="29">
        <v>177</v>
      </c>
      <c r="B186" s="433" t="s">
        <v>332</v>
      </c>
      <c r="C186" s="434" t="s">
        <v>870</v>
      </c>
      <c r="D186" s="435" t="s">
        <v>1429</v>
      </c>
      <c r="E186" s="277"/>
      <c r="F186" s="436"/>
      <c r="G186" s="30"/>
      <c r="H186" s="277">
        <v>1.0561</v>
      </c>
      <c r="I186" s="436">
        <v>671.24</v>
      </c>
      <c r="J186" s="30">
        <f t="shared" ref="J186:J249" si="6">H186*I186</f>
        <v>709</v>
      </c>
      <c r="K186" s="5"/>
    </row>
    <row r="187" spans="1:11" x14ac:dyDescent="0.2">
      <c r="A187" s="29">
        <v>178</v>
      </c>
      <c r="B187" s="433" t="s">
        <v>333</v>
      </c>
      <c r="C187" s="434" t="s">
        <v>871</v>
      </c>
      <c r="D187" s="435" t="s">
        <v>55</v>
      </c>
      <c r="E187" s="277"/>
      <c r="F187" s="436"/>
      <c r="G187" s="30"/>
      <c r="H187" s="277">
        <v>291.7</v>
      </c>
      <c r="I187" s="436">
        <v>25.74</v>
      </c>
      <c r="J187" s="30">
        <f t="shared" si="6"/>
        <v>7508</v>
      </c>
      <c r="K187" s="5"/>
    </row>
    <row r="188" spans="1:11" x14ac:dyDescent="0.2">
      <c r="A188" s="29">
        <v>179</v>
      </c>
      <c r="B188" s="433" t="s">
        <v>333</v>
      </c>
      <c r="C188" s="434" t="s">
        <v>871</v>
      </c>
      <c r="D188" s="435" t="s">
        <v>55</v>
      </c>
      <c r="E188" s="406"/>
      <c r="F188" s="403"/>
      <c r="G188" s="30"/>
      <c r="H188" s="277">
        <v>739.5</v>
      </c>
      <c r="I188" s="436">
        <v>25.74</v>
      </c>
      <c r="J188" s="30">
        <f t="shared" si="6"/>
        <v>19035</v>
      </c>
      <c r="K188" s="5"/>
    </row>
    <row r="189" spans="1:11" x14ac:dyDescent="0.2">
      <c r="A189" s="29">
        <v>180</v>
      </c>
      <c r="B189" s="433" t="s">
        <v>334</v>
      </c>
      <c r="C189" s="434" t="s">
        <v>872</v>
      </c>
      <c r="D189" s="435" t="s">
        <v>24</v>
      </c>
      <c r="E189" s="406"/>
      <c r="F189" s="403"/>
      <c r="G189" s="30"/>
      <c r="H189" s="277">
        <v>4.1300000000000003E-2</v>
      </c>
      <c r="I189" s="436">
        <v>1697.09</v>
      </c>
      <c r="J189" s="30">
        <f t="shared" si="6"/>
        <v>70</v>
      </c>
      <c r="K189" s="5"/>
    </row>
    <row r="190" spans="1:11" ht="25.5" x14ac:dyDescent="0.2">
      <c r="A190" s="29">
        <v>181</v>
      </c>
      <c r="B190" s="433" t="s">
        <v>335</v>
      </c>
      <c r="C190" s="434" t="s">
        <v>873</v>
      </c>
      <c r="D190" s="435" t="s">
        <v>24</v>
      </c>
      <c r="E190" s="406"/>
      <c r="F190" s="403"/>
      <c r="G190" s="30"/>
      <c r="H190" s="277">
        <v>44.5869</v>
      </c>
      <c r="I190" s="436">
        <v>348.94</v>
      </c>
      <c r="J190" s="30">
        <f t="shared" si="6"/>
        <v>15558</v>
      </c>
      <c r="K190" s="5"/>
    </row>
    <row r="191" spans="1:11" x14ac:dyDescent="0.2">
      <c r="A191" s="29">
        <v>182</v>
      </c>
      <c r="B191" s="433" t="s">
        <v>336</v>
      </c>
      <c r="C191" s="434" t="s">
        <v>874</v>
      </c>
      <c r="D191" s="435" t="s">
        <v>24</v>
      </c>
      <c r="E191" s="406"/>
      <c r="F191" s="403"/>
      <c r="G191" s="30"/>
      <c r="H191" s="277">
        <v>1.907</v>
      </c>
      <c r="I191" s="436">
        <v>430.94</v>
      </c>
      <c r="J191" s="30">
        <f t="shared" si="6"/>
        <v>822</v>
      </c>
      <c r="K191" s="5"/>
    </row>
    <row r="192" spans="1:11" x14ac:dyDescent="0.2">
      <c r="A192" s="29">
        <v>183</v>
      </c>
      <c r="B192" s="433" t="s">
        <v>337</v>
      </c>
      <c r="C192" s="434" t="s">
        <v>875</v>
      </c>
      <c r="D192" s="435" t="s">
        <v>56</v>
      </c>
      <c r="E192" s="277"/>
      <c r="F192" s="436"/>
      <c r="G192" s="30"/>
      <c r="H192" s="277">
        <v>2</v>
      </c>
      <c r="I192" s="436">
        <v>3979.04</v>
      </c>
      <c r="J192" s="30">
        <f t="shared" si="6"/>
        <v>7958</v>
      </c>
      <c r="K192" s="5"/>
    </row>
    <row r="193" spans="1:11" x14ac:dyDescent="0.2">
      <c r="A193" s="29">
        <v>184</v>
      </c>
      <c r="B193" s="433" t="s">
        <v>338</v>
      </c>
      <c r="C193" s="434" t="s">
        <v>876</v>
      </c>
      <c r="D193" s="435" t="s">
        <v>22</v>
      </c>
      <c r="E193" s="277"/>
      <c r="F193" s="436"/>
      <c r="G193" s="30"/>
      <c r="H193" s="277">
        <v>2E-3</v>
      </c>
      <c r="I193" s="436">
        <v>59085.599999999999</v>
      </c>
      <c r="J193" s="30">
        <f t="shared" si="6"/>
        <v>118</v>
      </c>
      <c r="K193" s="5"/>
    </row>
    <row r="194" spans="1:11" x14ac:dyDescent="0.2">
      <c r="A194" s="29">
        <v>185</v>
      </c>
      <c r="B194" s="433" t="s">
        <v>339</v>
      </c>
      <c r="C194" s="434" t="s">
        <v>877</v>
      </c>
      <c r="D194" s="435" t="s">
        <v>22</v>
      </c>
      <c r="E194" s="406"/>
      <c r="F194" s="403"/>
      <c r="G194" s="30"/>
      <c r="H194" s="277">
        <v>2.0000000000000001E-4</v>
      </c>
      <c r="I194" s="436">
        <v>89855.57</v>
      </c>
      <c r="J194" s="30">
        <f t="shared" si="6"/>
        <v>18</v>
      </c>
      <c r="K194" s="5"/>
    </row>
    <row r="195" spans="1:11" x14ac:dyDescent="0.2">
      <c r="A195" s="29">
        <v>186</v>
      </c>
      <c r="B195" s="433" t="s">
        <v>340</v>
      </c>
      <c r="C195" s="434" t="s">
        <v>878</v>
      </c>
      <c r="D195" s="435" t="s">
        <v>22</v>
      </c>
      <c r="E195" s="406"/>
      <c r="F195" s="403"/>
      <c r="G195" s="30"/>
      <c r="H195" s="277">
        <v>2.4199999999999999E-2</v>
      </c>
      <c r="I195" s="436">
        <v>91001.97</v>
      </c>
      <c r="J195" s="30">
        <f t="shared" si="6"/>
        <v>2202</v>
      </c>
      <c r="K195" s="5"/>
    </row>
    <row r="196" spans="1:11" x14ac:dyDescent="0.2">
      <c r="A196" s="29">
        <v>187</v>
      </c>
      <c r="B196" s="433" t="s">
        <v>341</v>
      </c>
      <c r="C196" s="434" t="s">
        <v>879</v>
      </c>
      <c r="D196" s="435" t="s">
        <v>22</v>
      </c>
      <c r="E196" s="406"/>
      <c r="F196" s="403"/>
      <c r="G196" s="30"/>
      <c r="H196" s="277">
        <v>1.0800000000000001E-2</v>
      </c>
      <c r="I196" s="436">
        <v>88074.08</v>
      </c>
      <c r="J196" s="30">
        <f t="shared" si="6"/>
        <v>951</v>
      </c>
      <c r="K196" s="5"/>
    </row>
    <row r="197" spans="1:11" x14ac:dyDescent="0.2">
      <c r="A197" s="29">
        <v>188</v>
      </c>
      <c r="B197" s="433" t="s">
        <v>341</v>
      </c>
      <c r="C197" s="434" t="s">
        <v>879</v>
      </c>
      <c r="D197" s="435" t="s">
        <v>22</v>
      </c>
      <c r="E197" s="406"/>
      <c r="F197" s="403"/>
      <c r="G197" s="30"/>
      <c r="H197" s="277">
        <v>2.8000000000000001E-2</v>
      </c>
      <c r="I197" s="436">
        <v>88074.08</v>
      </c>
      <c r="J197" s="30">
        <f t="shared" si="6"/>
        <v>2466</v>
      </c>
      <c r="K197" s="5"/>
    </row>
    <row r="198" spans="1:11" x14ac:dyDescent="0.2">
      <c r="A198" s="29">
        <v>189</v>
      </c>
      <c r="B198" s="433" t="s">
        <v>342</v>
      </c>
      <c r="C198" s="434" t="s">
        <v>880</v>
      </c>
      <c r="D198" s="435" t="s">
        <v>22</v>
      </c>
      <c r="E198" s="406"/>
      <c r="F198" s="403"/>
      <c r="G198" s="30"/>
      <c r="H198" s="277">
        <v>0.14000000000000001</v>
      </c>
      <c r="I198" s="436">
        <v>89758.39</v>
      </c>
      <c r="J198" s="30">
        <f t="shared" si="6"/>
        <v>12566</v>
      </c>
      <c r="K198" s="5"/>
    </row>
    <row r="199" spans="1:11" x14ac:dyDescent="0.2">
      <c r="A199" s="29">
        <v>190</v>
      </c>
      <c r="B199" s="433" t="s">
        <v>343</v>
      </c>
      <c r="C199" s="434" t="s">
        <v>881</v>
      </c>
      <c r="D199" s="435" t="s">
        <v>1426</v>
      </c>
      <c r="E199" s="406"/>
      <c r="F199" s="403"/>
      <c r="G199" s="30"/>
      <c r="H199" s="277">
        <v>1819.395</v>
      </c>
      <c r="I199" s="436">
        <v>68.94</v>
      </c>
      <c r="J199" s="30">
        <f t="shared" si="6"/>
        <v>125429</v>
      </c>
      <c r="K199" s="5"/>
    </row>
    <row r="200" spans="1:11" x14ac:dyDescent="0.2">
      <c r="A200" s="29">
        <v>191</v>
      </c>
      <c r="B200" s="433" t="s">
        <v>344</v>
      </c>
      <c r="C200" s="434" t="s">
        <v>882</v>
      </c>
      <c r="D200" s="435" t="s">
        <v>1427</v>
      </c>
      <c r="E200" s="406"/>
      <c r="F200" s="403"/>
      <c r="G200" s="30"/>
      <c r="H200" s="277">
        <v>0.16400000000000001</v>
      </c>
      <c r="I200" s="436">
        <v>270.22000000000003</v>
      </c>
      <c r="J200" s="30">
        <f t="shared" si="6"/>
        <v>44</v>
      </c>
      <c r="K200" s="5"/>
    </row>
    <row r="201" spans="1:11" x14ac:dyDescent="0.2">
      <c r="A201" s="29">
        <v>192</v>
      </c>
      <c r="B201" s="433" t="s">
        <v>344</v>
      </c>
      <c r="C201" s="434" t="s">
        <v>882</v>
      </c>
      <c r="D201" s="435" t="s">
        <v>1427</v>
      </c>
      <c r="E201" s="406"/>
      <c r="F201" s="403"/>
      <c r="G201" s="30"/>
      <c r="H201" s="277">
        <v>32.333399999999997</v>
      </c>
      <c r="I201" s="436">
        <v>270.22000000000003</v>
      </c>
      <c r="J201" s="30">
        <f t="shared" si="6"/>
        <v>8737</v>
      </c>
      <c r="K201" s="5"/>
    </row>
    <row r="202" spans="1:11" x14ac:dyDescent="0.2">
      <c r="A202" s="29">
        <v>193</v>
      </c>
      <c r="B202" s="433" t="s">
        <v>345</v>
      </c>
      <c r="C202" s="434" t="s">
        <v>883</v>
      </c>
      <c r="D202" s="435" t="s">
        <v>50</v>
      </c>
      <c r="E202" s="406"/>
      <c r="F202" s="403"/>
      <c r="G202" s="30"/>
      <c r="H202" s="277">
        <v>8.1799999999999998E-2</v>
      </c>
      <c r="I202" s="436">
        <v>1003.93</v>
      </c>
      <c r="J202" s="30">
        <f t="shared" si="6"/>
        <v>82</v>
      </c>
      <c r="K202" s="5"/>
    </row>
    <row r="203" spans="1:11" x14ac:dyDescent="0.2">
      <c r="A203" s="29">
        <v>194</v>
      </c>
      <c r="B203" s="433" t="s">
        <v>1611</v>
      </c>
      <c r="C203" s="434" t="s">
        <v>1681</v>
      </c>
      <c r="D203" s="435" t="s">
        <v>1426</v>
      </c>
      <c r="E203" s="406"/>
      <c r="F203" s="403"/>
      <c r="G203" s="30"/>
      <c r="H203" s="277">
        <v>99.545000000000002</v>
      </c>
      <c r="I203" s="436">
        <v>32.25</v>
      </c>
      <c r="J203" s="30">
        <f t="shared" si="6"/>
        <v>3210</v>
      </c>
      <c r="K203" s="5"/>
    </row>
    <row r="204" spans="1:11" x14ac:dyDescent="0.2">
      <c r="A204" s="29">
        <v>195</v>
      </c>
      <c r="B204" s="433" t="s">
        <v>135</v>
      </c>
      <c r="C204" s="434" t="s">
        <v>140</v>
      </c>
      <c r="D204" s="435" t="s">
        <v>55</v>
      </c>
      <c r="E204" s="406"/>
      <c r="F204" s="403"/>
      <c r="G204" s="30"/>
      <c r="H204" s="277">
        <v>49.72</v>
      </c>
      <c r="I204" s="436">
        <v>80.22</v>
      </c>
      <c r="J204" s="30">
        <f t="shared" si="6"/>
        <v>3989</v>
      </c>
      <c r="K204" s="5"/>
    </row>
    <row r="205" spans="1:11" ht="25.5" x14ac:dyDescent="0.2">
      <c r="A205" s="29">
        <v>196</v>
      </c>
      <c r="B205" s="433" t="s">
        <v>66</v>
      </c>
      <c r="C205" s="434" t="s">
        <v>141</v>
      </c>
      <c r="D205" s="435" t="s">
        <v>23</v>
      </c>
      <c r="E205" s="406"/>
      <c r="F205" s="403"/>
      <c r="G205" s="30"/>
      <c r="H205" s="277">
        <v>6.9500000000000006E-2</v>
      </c>
      <c r="I205" s="436">
        <v>2365.3000000000002</v>
      </c>
      <c r="J205" s="30">
        <f t="shared" si="6"/>
        <v>164</v>
      </c>
      <c r="K205" s="5"/>
    </row>
    <row r="206" spans="1:11" ht="25.5" x14ac:dyDescent="0.2">
      <c r="A206" s="29">
        <v>197</v>
      </c>
      <c r="B206" s="433" t="s">
        <v>1612</v>
      </c>
      <c r="C206" s="434" t="s">
        <v>1682</v>
      </c>
      <c r="D206" s="435" t="s">
        <v>23</v>
      </c>
      <c r="E206" s="406"/>
      <c r="F206" s="403"/>
      <c r="G206" s="30"/>
      <c r="H206" s="277">
        <v>0.12</v>
      </c>
      <c r="I206" s="436">
        <v>2346.19</v>
      </c>
      <c r="J206" s="30">
        <f t="shared" si="6"/>
        <v>282</v>
      </c>
      <c r="K206" s="5"/>
    </row>
    <row r="207" spans="1:11" ht="25.5" x14ac:dyDescent="0.2">
      <c r="A207" s="29">
        <v>198</v>
      </c>
      <c r="B207" s="433" t="s">
        <v>67</v>
      </c>
      <c r="C207" s="434" t="s">
        <v>104</v>
      </c>
      <c r="D207" s="435" t="s">
        <v>23</v>
      </c>
      <c r="E207" s="406"/>
      <c r="F207" s="403"/>
      <c r="G207" s="30"/>
      <c r="H207" s="277">
        <v>6.4799999999999996E-2</v>
      </c>
      <c r="I207" s="436">
        <v>7001.47</v>
      </c>
      <c r="J207" s="30">
        <f t="shared" si="6"/>
        <v>454</v>
      </c>
      <c r="K207" s="5"/>
    </row>
    <row r="208" spans="1:11" ht="25.5" x14ac:dyDescent="0.2">
      <c r="A208" s="29">
        <v>199</v>
      </c>
      <c r="B208" s="433" t="s">
        <v>346</v>
      </c>
      <c r="C208" s="434" t="s">
        <v>884</v>
      </c>
      <c r="D208" s="435" t="s">
        <v>23</v>
      </c>
      <c r="E208" s="406"/>
      <c r="F208" s="403"/>
      <c r="G208" s="30"/>
      <c r="H208" s="277">
        <v>1.6903999999999999</v>
      </c>
      <c r="I208" s="436">
        <v>6623.01</v>
      </c>
      <c r="J208" s="30">
        <f t="shared" si="6"/>
        <v>11196</v>
      </c>
      <c r="K208" s="5"/>
    </row>
    <row r="209" spans="1:11" ht="25.5" x14ac:dyDescent="0.2">
      <c r="A209" s="29">
        <v>200</v>
      </c>
      <c r="B209" s="433" t="s">
        <v>347</v>
      </c>
      <c r="C209" s="434" t="s">
        <v>885</v>
      </c>
      <c r="D209" s="435" t="s">
        <v>23</v>
      </c>
      <c r="E209" s="406"/>
      <c r="F209" s="403"/>
      <c r="G209" s="30"/>
      <c r="H209" s="277">
        <v>18.4558</v>
      </c>
      <c r="I209" s="436">
        <v>5599.88</v>
      </c>
      <c r="J209" s="30">
        <f t="shared" si="6"/>
        <v>103350</v>
      </c>
      <c r="K209" s="5"/>
    </row>
    <row r="210" spans="1:11" ht="25.5" x14ac:dyDescent="0.2">
      <c r="A210" s="29">
        <v>201</v>
      </c>
      <c r="B210" s="433" t="s">
        <v>1613</v>
      </c>
      <c r="C210" s="434" t="s">
        <v>1683</v>
      </c>
      <c r="D210" s="435" t="s">
        <v>23</v>
      </c>
      <c r="E210" s="406"/>
      <c r="F210" s="403"/>
      <c r="G210" s="30"/>
      <c r="H210" s="277">
        <v>0.37959999999999999</v>
      </c>
      <c r="I210" s="436">
        <v>4490.07</v>
      </c>
      <c r="J210" s="30">
        <f t="shared" si="6"/>
        <v>1704</v>
      </c>
      <c r="K210" s="5"/>
    </row>
    <row r="211" spans="1:11" ht="25.5" x14ac:dyDescent="0.2">
      <c r="A211" s="29">
        <v>202</v>
      </c>
      <c r="B211" s="433" t="s">
        <v>348</v>
      </c>
      <c r="C211" s="434" t="s">
        <v>886</v>
      </c>
      <c r="D211" s="435" t="s">
        <v>23</v>
      </c>
      <c r="E211" s="406"/>
      <c r="F211" s="403"/>
      <c r="G211" s="30"/>
      <c r="H211" s="277">
        <v>0.63400000000000001</v>
      </c>
      <c r="I211" s="436">
        <v>6590.82</v>
      </c>
      <c r="J211" s="30">
        <f t="shared" si="6"/>
        <v>4179</v>
      </c>
      <c r="K211" s="5"/>
    </row>
    <row r="212" spans="1:11" ht="25.5" x14ac:dyDescent="0.2">
      <c r="A212" s="29">
        <v>203</v>
      </c>
      <c r="B212" s="433" t="s">
        <v>349</v>
      </c>
      <c r="C212" s="434" t="s">
        <v>887</v>
      </c>
      <c r="D212" s="435" t="s">
        <v>23</v>
      </c>
      <c r="E212" s="406"/>
      <c r="F212" s="403"/>
      <c r="G212" s="30"/>
      <c r="H212" s="277">
        <v>2.1999999999999999E-2</v>
      </c>
      <c r="I212" s="436">
        <v>7252.77</v>
      </c>
      <c r="J212" s="30">
        <f t="shared" si="6"/>
        <v>160</v>
      </c>
      <c r="K212" s="5"/>
    </row>
    <row r="213" spans="1:11" ht="25.5" x14ac:dyDescent="0.2">
      <c r="A213" s="29">
        <v>204</v>
      </c>
      <c r="B213" s="433" t="s">
        <v>1614</v>
      </c>
      <c r="C213" s="434" t="s">
        <v>1684</v>
      </c>
      <c r="D213" s="435" t="s">
        <v>23</v>
      </c>
      <c r="E213" s="406"/>
      <c r="F213" s="403"/>
      <c r="G213" s="30"/>
      <c r="H213" s="277">
        <v>0.12</v>
      </c>
      <c r="I213" s="436">
        <v>5342.15</v>
      </c>
      <c r="J213" s="30">
        <f t="shared" si="6"/>
        <v>641</v>
      </c>
      <c r="K213" s="5"/>
    </row>
    <row r="214" spans="1:11" ht="25.5" x14ac:dyDescent="0.2">
      <c r="A214" s="29">
        <v>205</v>
      </c>
      <c r="B214" s="433" t="s">
        <v>161</v>
      </c>
      <c r="C214" s="434" t="s">
        <v>178</v>
      </c>
      <c r="D214" s="435" t="s">
        <v>23</v>
      </c>
      <c r="E214" s="406"/>
      <c r="F214" s="403"/>
      <c r="G214" s="30"/>
      <c r="H214" s="277">
        <v>0.46789999999999998</v>
      </c>
      <c r="I214" s="436">
        <v>4732.5</v>
      </c>
      <c r="J214" s="30">
        <f t="shared" si="6"/>
        <v>2214</v>
      </c>
      <c r="K214" s="5"/>
    </row>
    <row r="215" spans="1:11" ht="25.5" x14ac:dyDescent="0.2">
      <c r="A215" s="29">
        <v>206</v>
      </c>
      <c r="B215" s="433" t="s">
        <v>350</v>
      </c>
      <c r="C215" s="434" t="s">
        <v>888</v>
      </c>
      <c r="D215" s="435" t="s">
        <v>23</v>
      </c>
      <c r="E215" s="406"/>
      <c r="F215" s="403"/>
      <c r="G215" s="30"/>
      <c r="H215" s="277">
        <v>2.3300000000000001E-2</v>
      </c>
      <c r="I215" s="436">
        <v>5010.88</v>
      </c>
      <c r="J215" s="30">
        <f t="shared" si="6"/>
        <v>117</v>
      </c>
      <c r="K215" s="5"/>
    </row>
    <row r="216" spans="1:11" ht="25.5" x14ac:dyDescent="0.2">
      <c r="A216" s="29">
        <v>207</v>
      </c>
      <c r="B216" s="433" t="s">
        <v>351</v>
      </c>
      <c r="C216" s="434" t="s">
        <v>889</v>
      </c>
      <c r="D216" s="435" t="s">
        <v>23</v>
      </c>
      <c r="E216" s="406"/>
      <c r="F216" s="403"/>
      <c r="G216" s="30"/>
      <c r="H216" s="277">
        <v>0.90300000000000002</v>
      </c>
      <c r="I216" s="436">
        <v>4316</v>
      </c>
      <c r="J216" s="30">
        <f t="shared" si="6"/>
        <v>3897</v>
      </c>
      <c r="K216" s="5"/>
    </row>
    <row r="217" spans="1:11" ht="25.5" x14ac:dyDescent="0.2">
      <c r="A217" s="29">
        <v>208</v>
      </c>
      <c r="B217" s="433" t="s">
        <v>352</v>
      </c>
      <c r="C217" s="434" t="s">
        <v>890</v>
      </c>
      <c r="D217" s="435" t="s">
        <v>23</v>
      </c>
      <c r="E217" s="406"/>
      <c r="F217" s="403"/>
      <c r="G217" s="30"/>
      <c r="H217" s="277">
        <v>8.77</v>
      </c>
      <c r="I217" s="436">
        <v>6021.41</v>
      </c>
      <c r="J217" s="30">
        <f t="shared" si="6"/>
        <v>52808</v>
      </c>
      <c r="K217" s="5"/>
    </row>
    <row r="218" spans="1:11" ht="25.5" x14ac:dyDescent="0.2">
      <c r="A218" s="29">
        <v>209</v>
      </c>
      <c r="B218" s="433" t="s">
        <v>162</v>
      </c>
      <c r="C218" s="434" t="s">
        <v>179</v>
      </c>
      <c r="D218" s="435" t="s">
        <v>23</v>
      </c>
      <c r="E218" s="406"/>
      <c r="F218" s="403"/>
      <c r="G218" s="30"/>
      <c r="H218" s="277">
        <v>1.2496</v>
      </c>
      <c r="I218" s="436">
        <v>5028.3999999999996</v>
      </c>
      <c r="J218" s="30">
        <f t="shared" si="6"/>
        <v>6283</v>
      </c>
      <c r="K218" s="5"/>
    </row>
    <row r="219" spans="1:11" ht="25.5" x14ac:dyDescent="0.2">
      <c r="A219" s="29">
        <v>210</v>
      </c>
      <c r="B219" s="433" t="s">
        <v>353</v>
      </c>
      <c r="C219" s="434" t="s">
        <v>891</v>
      </c>
      <c r="D219" s="435" t="s">
        <v>23</v>
      </c>
      <c r="E219" s="406"/>
      <c r="F219" s="403"/>
      <c r="G219" s="30"/>
      <c r="H219" s="277">
        <v>1.482</v>
      </c>
      <c r="I219" s="436">
        <v>3679.43</v>
      </c>
      <c r="J219" s="30">
        <f t="shared" si="6"/>
        <v>5453</v>
      </c>
      <c r="K219" s="5"/>
    </row>
    <row r="220" spans="1:11" ht="25.5" x14ac:dyDescent="0.2">
      <c r="A220" s="29">
        <v>211</v>
      </c>
      <c r="B220" s="433" t="s">
        <v>354</v>
      </c>
      <c r="C220" s="434" t="s">
        <v>892</v>
      </c>
      <c r="D220" s="435" t="s">
        <v>23</v>
      </c>
      <c r="E220" s="406"/>
      <c r="F220" s="403"/>
      <c r="G220" s="30"/>
      <c r="H220" s="277">
        <v>1.8E-3</v>
      </c>
      <c r="I220" s="436">
        <v>3211.21</v>
      </c>
      <c r="J220" s="30">
        <f t="shared" si="6"/>
        <v>6</v>
      </c>
      <c r="K220" s="5"/>
    </row>
    <row r="221" spans="1:11" ht="25.5" x14ac:dyDescent="0.2">
      <c r="A221" s="29">
        <v>212</v>
      </c>
      <c r="B221" s="433" t="s">
        <v>355</v>
      </c>
      <c r="C221" s="434" t="s">
        <v>893</v>
      </c>
      <c r="D221" s="435" t="s">
        <v>23</v>
      </c>
      <c r="E221" s="406"/>
      <c r="F221" s="403"/>
      <c r="G221" s="30"/>
      <c r="H221" s="277">
        <v>5.0000000000000001E-4</v>
      </c>
      <c r="I221" s="436">
        <v>5030.42</v>
      </c>
      <c r="J221" s="30">
        <f t="shared" si="6"/>
        <v>3</v>
      </c>
      <c r="K221" s="5"/>
    </row>
    <row r="222" spans="1:11" ht="25.5" x14ac:dyDescent="0.2">
      <c r="A222" s="29">
        <v>213</v>
      </c>
      <c r="B222" s="433" t="s">
        <v>356</v>
      </c>
      <c r="C222" s="434" t="s">
        <v>894</v>
      </c>
      <c r="D222" s="435" t="s">
        <v>23</v>
      </c>
      <c r="E222" s="406"/>
      <c r="F222" s="403"/>
      <c r="G222" s="30"/>
      <c r="H222" s="277">
        <v>1.72E-2</v>
      </c>
      <c r="I222" s="436">
        <v>2746.61</v>
      </c>
      <c r="J222" s="30">
        <f t="shared" si="6"/>
        <v>47</v>
      </c>
      <c r="K222" s="5"/>
    </row>
    <row r="223" spans="1:11" ht="25.5" x14ac:dyDescent="0.2">
      <c r="A223" s="29">
        <v>214</v>
      </c>
      <c r="B223" s="433" t="s">
        <v>357</v>
      </c>
      <c r="C223" s="434" t="s">
        <v>895</v>
      </c>
      <c r="D223" s="435" t="s">
        <v>23</v>
      </c>
      <c r="E223" s="406"/>
      <c r="F223" s="403"/>
      <c r="G223" s="30"/>
      <c r="H223" s="277">
        <v>4.0000000000000001E-3</v>
      </c>
      <c r="I223" s="436">
        <v>2882.25</v>
      </c>
      <c r="J223" s="30">
        <f t="shared" si="6"/>
        <v>12</v>
      </c>
      <c r="K223" s="5"/>
    </row>
    <row r="224" spans="1:11" x14ac:dyDescent="0.2">
      <c r="A224" s="29">
        <v>215</v>
      </c>
      <c r="B224" s="433" t="s">
        <v>1615</v>
      </c>
      <c r="C224" s="434" t="s">
        <v>1685</v>
      </c>
      <c r="D224" s="435" t="s">
        <v>56</v>
      </c>
      <c r="E224" s="406"/>
      <c r="F224" s="403"/>
      <c r="G224" s="30"/>
      <c r="H224" s="277">
        <v>1598</v>
      </c>
      <c r="I224" s="436">
        <v>2.1</v>
      </c>
      <c r="J224" s="30">
        <f t="shared" si="6"/>
        <v>3356</v>
      </c>
      <c r="K224" s="5"/>
    </row>
    <row r="225" spans="1:11" x14ac:dyDescent="0.2">
      <c r="A225" s="29">
        <v>216</v>
      </c>
      <c r="B225" s="433" t="s">
        <v>358</v>
      </c>
      <c r="C225" s="434" t="s">
        <v>896</v>
      </c>
      <c r="D225" s="435" t="s">
        <v>23</v>
      </c>
      <c r="E225" s="406"/>
      <c r="F225" s="403"/>
      <c r="G225" s="30"/>
      <c r="H225" s="277">
        <v>1.3620000000000001</v>
      </c>
      <c r="I225" s="436">
        <v>14643.24</v>
      </c>
      <c r="J225" s="30">
        <f t="shared" si="6"/>
        <v>19944</v>
      </c>
      <c r="K225" s="5"/>
    </row>
    <row r="226" spans="1:11" ht="25.5" x14ac:dyDescent="0.2">
      <c r="A226" s="29">
        <v>217</v>
      </c>
      <c r="B226" s="433" t="s">
        <v>359</v>
      </c>
      <c r="C226" s="434" t="s">
        <v>897</v>
      </c>
      <c r="D226" s="435" t="s">
        <v>55</v>
      </c>
      <c r="E226" s="277">
        <v>2.73</v>
      </c>
      <c r="F226" s="436">
        <v>80</v>
      </c>
      <c r="G226" s="30">
        <f t="shared" ref="G226:G227" si="7">E226*F226</f>
        <v>218</v>
      </c>
      <c r="H226" s="277"/>
      <c r="I226" s="436"/>
      <c r="J226" s="30"/>
      <c r="K226" s="5"/>
    </row>
    <row r="227" spans="1:11" ht="25.5" x14ac:dyDescent="0.2">
      <c r="A227" s="29">
        <v>218</v>
      </c>
      <c r="B227" s="433" t="s">
        <v>360</v>
      </c>
      <c r="C227" s="434" t="s">
        <v>898</v>
      </c>
      <c r="D227" s="435" t="s">
        <v>55</v>
      </c>
      <c r="E227" s="277">
        <v>400</v>
      </c>
      <c r="F227" s="436">
        <v>142</v>
      </c>
      <c r="G227" s="30">
        <f t="shared" si="7"/>
        <v>56800</v>
      </c>
      <c r="H227" s="277"/>
      <c r="I227" s="436"/>
      <c r="J227" s="30"/>
      <c r="K227" s="5"/>
    </row>
    <row r="228" spans="1:11" ht="25.5" x14ac:dyDescent="0.2">
      <c r="A228" s="29">
        <v>219</v>
      </c>
      <c r="B228" s="433" t="s">
        <v>361</v>
      </c>
      <c r="C228" s="434" t="s">
        <v>899</v>
      </c>
      <c r="D228" s="435" t="s">
        <v>55</v>
      </c>
      <c r="E228" s="406"/>
      <c r="F228" s="403"/>
      <c r="G228" s="30"/>
      <c r="H228" s="277">
        <v>0.4</v>
      </c>
      <c r="I228" s="436">
        <v>59.77</v>
      </c>
      <c r="J228" s="30">
        <f t="shared" si="6"/>
        <v>24</v>
      </c>
      <c r="K228" s="5"/>
    </row>
    <row r="229" spans="1:11" ht="25.5" x14ac:dyDescent="0.2">
      <c r="A229" s="29">
        <v>220</v>
      </c>
      <c r="B229" s="433" t="s">
        <v>362</v>
      </c>
      <c r="C229" s="434" t="s">
        <v>900</v>
      </c>
      <c r="D229" s="435" t="s">
        <v>55</v>
      </c>
      <c r="E229" s="406"/>
      <c r="F229" s="403"/>
      <c r="G229" s="30"/>
      <c r="H229" s="277">
        <v>0.4</v>
      </c>
      <c r="I229" s="436">
        <v>243.49</v>
      </c>
      <c r="J229" s="30">
        <f t="shared" si="6"/>
        <v>97</v>
      </c>
      <c r="K229" s="5"/>
    </row>
    <row r="230" spans="1:11" ht="25.5" x14ac:dyDescent="0.2">
      <c r="A230" s="29">
        <v>221</v>
      </c>
      <c r="B230" s="433" t="s">
        <v>363</v>
      </c>
      <c r="C230" s="434" t="s">
        <v>901</v>
      </c>
      <c r="D230" s="435" t="s">
        <v>55</v>
      </c>
      <c r="E230" s="406"/>
      <c r="F230" s="403"/>
      <c r="G230" s="30"/>
      <c r="H230" s="277">
        <v>6.3E-2</v>
      </c>
      <c r="I230" s="436">
        <v>208.6</v>
      </c>
      <c r="J230" s="30">
        <f t="shared" si="6"/>
        <v>13</v>
      </c>
      <c r="K230" s="5"/>
    </row>
    <row r="231" spans="1:11" ht="25.5" x14ac:dyDescent="0.2">
      <c r="A231" s="29">
        <v>222</v>
      </c>
      <c r="B231" s="433" t="s">
        <v>364</v>
      </c>
      <c r="C231" s="434" t="s">
        <v>902</v>
      </c>
      <c r="D231" s="435" t="s">
        <v>55</v>
      </c>
      <c r="E231" s="406"/>
      <c r="F231" s="403"/>
      <c r="G231" s="30"/>
      <c r="H231" s="277">
        <v>1.004</v>
      </c>
      <c r="I231" s="436">
        <v>1100</v>
      </c>
      <c r="J231" s="30">
        <f t="shared" si="6"/>
        <v>1104</v>
      </c>
      <c r="K231" s="5"/>
    </row>
    <row r="232" spans="1:11" ht="25.5" x14ac:dyDescent="0.2">
      <c r="A232" s="29">
        <v>223</v>
      </c>
      <c r="B232" s="433" t="s">
        <v>365</v>
      </c>
      <c r="C232" s="434" t="s">
        <v>903</v>
      </c>
      <c r="D232" s="435" t="s">
        <v>55</v>
      </c>
      <c r="E232" s="277">
        <v>23.094000000000001</v>
      </c>
      <c r="F232" s="436">
        <v>2000</v>
      </c>
      <c r="G232" s="30">
        <f t="shared" ref="G232:G233" si="8">E232*F232</f>
        <v>46188</v>
      </c>
      <c r="H232" s="277"/>
      <c r="I232" s="436"/>
      <c r="J232" s="30"/>
      <c r="K232" s="5"/>
    </row>
    <row r="233" spans="1:11" ht="25.5" x14ac:dyDescent="0.2">
      <c r="A233" s="29">
        <v>224</v>
      </c>
      <c r="B233" s="433" t="s">
        <v>365</v>
      </c>
      <c r="C233" s="434" t="s">
        <v>903</v>
      </c>
      <c r="D233" s="435" t="s">
        <v>55</v>
      </c>
      <c r="E233" s="277">
        <v>0.93</v>
      </c>
      <c r="F233" s="436">
        <v>2000</v>
      </c>
      <c r="G233" s="30">
        <f t="shared" si="8"/>
        <v>1860</v>
      </c>
      <c r="H233" s="277"/>
      <c r="I233" s="436"/>
      <c r="J233" s="30"/>
      <c r="K233" s="5"/>
    </row>
    <row r="234" spans="1:11" ht="25.5" x14ac:dyDescent="0.2">
      <c r="A234" s="29">
        <v>225</v>
      </c>
      <c r="B234" s="433" t="s">
        <v>366</v>
      </c>
      <c r="C234" s="434" t="s">
        <v>904</v>
      </c>
      <c r="D234" s="435" t="s">
        <v>55</v>
      </c>
      <c r="E234" s="406"/>
      <c r="F234" s="403"/>
      <c r="G234" s="30"/>
      <c r="H234" s="277">
        <v>467.68</v>
      </c>
      <c r="I234" s="436">
        <v>450</v>
      </c>
      <c r="J234" s="30">
        <f t="shared" si="6"/>
        <v>210456</v>
      </c>
      <c r="K234" s="5"/>
    </row>
    <row r="235" spans="1:11" ht="25.5" x14ac:dyDescent="0.2">
      <c r="A235" s="29">
        <v>226</v>
      </c>
      <c r="B235" s="433" t="s">
        <v>367</v>
      </c>
      <c r="C235" s="434" t="s">
        <v>905</v>
      </c>
      <c r="D235" s="435" t="s">
        <v>55</v>
      </c>
      <c r="E235" s="406"/>
      <c r="F235" s="403"/>
      <c r="G235" s="30"/>
      <c r="H235" s="277">
        <v>18</v>
      </c>
      <c r="I235" s="436">
        <v>1250</v>
      </c>
      <c r="J235" s="30">
        <f t="shared" si="6"/>
        <v>22500</v>
      </c>
      <c r="K235" s="5"/>
    </row>
    <row r="236" spans="1:11" ht="25.5" x14ac:dyDescent="0.2">
      <c r="A236" s="29">
        <v>227</v>
      </c>
      <c r="B236" s="433" t="s">
        <v>368</v>
      </c>
      <c r="C236" s="434" t="s">
        <v>906</v>
      </c>
      <c r="D236" s="435" t="s">
        <v>55</v>
      </c>
      <c r="E236" s="406"/>
      <c r="F236" s="403"/>
      <c r="G236" s="30"/>
      <c r="H236" s="277">
        <v>1.31</v>
      </c>
      <c r="I236" s="436">
        <v>1800</v>
      </c>
      <c r="J236" s="30">
        <f t="shared" si="6"/>
        <v>2358</v>
      </c>
      <c r="K236" s="5"/>
    </row>
    <row r="237" spans="1:11" ht="25.5" x14ac:dyDescent="0.2">
      <c r="A237" s="29">
        <v>228</v>
      </c>
      <c r="B237" s="433" t="s">
        <v>369</v>
      </c>
      <c r="C237" s="434" t="s">
        <v>907</v>
      </c>
      <c r="D237" s="435" t="s">
        <v>55</v>
      </c>
      <c r="E237" s="406"/>
      <c r="F237" s="403"/>
      <c r="G237" s="30"/>
      <c r="H237" s="277">
        <v>2.7</v>
      </c>
      <c r="I237" s="436">
        <v>6000</v>
      </c>
      <c r="J237" s="30">
        <f t="shared" si="6"/>
        <v>16200</v>
      </c>
      <c r="K237" s="5"/>
    </row>
    <row r="238" spans="1:11" ht="25.5" x14ac:dyDescent="0.2">
      <c r="A238" s="29">
        <v>229</v>
      </c>
      <c r="B238" s="433" t="s">
        <v>370</v>
      </c>
      <c r="C238" s="434" t="s">
        <v>908</v>
      </c>
      <c r="D238" s="435" t="s">
        <v>55</v>
      </c>
      <c r="E238" s="406"/>
      <c r="F238" s="403"/>
      <c r="G238" s="30"/>
      <c r="H238" s="277">
        <v>2.59</v>
      </c>
      <c r="I238" s="436">
        <v>8000</v>
      </c>
      <c r="J238" s="30">
        <f t="shared" si="6"/>
        <v>20720</v>
      </c>
      <c r="K238" s="5"/>
    </row>
    <row r="239" spans="1:11" ht="25.5" x14ac:dyDescent="0.2">
      <c r="A239" s="29">
        <v>230</v>
      </c>
      <c r="B239" s="433" t="s">
        <v>371</v>
      </c>
      <c r="C239" s="434" t="s">
        <v>909</v>
      </c>
      <c r="D239" s="435" t="s">
        <v>22</v>
      </c>
      <c r="E239" s="406"/>
      <c r="F239" s="403"/>
      <c r="G239" s="30"/>
      <c r="H239" s="277">
        <v>1.516</v>
      </c>
      <c r="I239" s="436">
        <v>35868.480000000003</v>
      </c>
      <c r="J239" s="30">
        <f t="shared" si="6"/>
        <v>54377</v>
      </c>
      <c r="K239" s="5"/>
    </row>
    <row r="240" spans="1:11" x14ac:dyDescent="0.2">
      <c r="A240" s="29">
        <v>231</v>
      </c>
      <c r="B240" s="433" t="s">
        <v>136</v>
      </c>
      <c r="C240" s="434" t="s">
        <v>142</v>
      </c>
      <c r="D240" s="435" t="s">
        <v>22</v>
      </c>
      <c r="E240" s="406"/>
      <c r="F240" s="403"/>
      <c r="G240" s="30"/>
      <c r="H240" s="277">
        <v>3.7999999999999999E-2</v>
      </c>
      <c r="I240" s="436">
        <v>38605.71</v>
      </c>
      <c r="J240" s="30">
        <f t="shared" si="6"/>
        <v>1467</v>
      </c>
      <c r="K240" s="5"/>
    </row>
    <row r="241" spans="1:11" x14ac:dyDescent="0.2">
      <c r="A241" s="29">
        <v>232</v>
      </c>
      <c r="B241" s="433" t="s">
        <v>1616</v>
      </c>
      <c r="C241" s="434" t="s">
        <v>1686</v>
      </c>
      <c r="D241" s="435" t="s">
        <v>23</v>
      </c>
      <c r="E241" s="406"/>
      <c r="F241" s="403"/>
      <c r="G241" s="30"/>
      <c r="H241" s="277">
        <v>65.459999999999994</v>
      </c>
      <c r="I241" s="436">
        <v>2419.54</v>
      </c>
      <c r="J241" s="30">
        <f t="shared" si="6"/>
        <v>158383</v>
      </c>
      <c r="K241" s="5"/>
    </row>
    <row r="242" spans="1:11" x14ac:dyDescent="0.2">
      <c r="A242" s="29">
        <v>233</v>
      </c>
      <c r="B242" s="433" t="s">
        <v>372</v>
      </c>
      <c r="C242" s="434" t="s">
        <v>910</v>
      </c>
      <c r="D242" s="435" t="s">
        <v>23</v>
      </c>
      <c r="E242" s="406"/>
      <c r="F242" s="403"/>
      <c r="G242" s="30"/>
      <c r="H242" s="277">
        <v>31.398599999999998</v>
      </c>
      <c r="I242" s="436">
        <v>3745.18</v>
      </c>
      <c r="J242" s="30">
        <f t="shared" si="6"/>
        <v>117593</v>
      </c>
      <c r="K242" s="5"/>
    </row>
    <row r="243" spans="1:11" ht="25.5" x14ac:dyDescent="0.2">
      <c r="A243" s="29">
        <v>234</v>
      </c>
      <c r="B243" s="433" t="s">
        <v>1617</v>
      </c>
      <c r="C243" s="434" t="s">
        <v>1687</v>
      </c>
      <c r="D243" s="435" t="s">
        <v>23</v>
      </c>
      <c r="E243" s="406"/>
      <c r="F243" s="403"/>
      <c r="G243" s="30"/>
      <c r="H243" s="277">
        <v>104.2</v>
      </c>
      <c r="I243" s="436">
        <v>6367.05</v>
      </c>
      <c r="J243" s="30">
        <f t="shared" si="6"/>
        <v>663447</v>
      </c>
      <c r="K243" s="5"/>
    </row>
    <row r="244" spans="1:11" ht="25.5" x14ac:dyDescent="0.2">
      <c r="A244" s="29">
        <v>235</v>
      </c>
      <c r="B244" s="433" t="s">
        <v>1618</v>
      </c>
      <c r="C244" s="434" t="s">
        <v>1688</v>
      </c>
      <c r="D244" s="435" t="s">
        <v>23</v>
      </c>
      <c r="E244" s="406"/>
      <c r="F244" s="403"/>
      <c r="G244" s="30"/>
      <c r="H244" s="277">
        <v>27.072399999999998</v>
      </c>
      <c r="I244" s="436">
        <v>2491.27</v>
      </c>
      <c r="J244" s="30">
        <f t="shared" si="6"/>
        <v>67445</v>
      </c>
      <c r="K244" s="5"/>
    </row>
    <row r="245" spans="1:11" x14ac:dyDescent="0.2">
      <c r="A245" s="29">
        <v>236</v>
      </c>
      <c r="B245" s="433" t="s">
        <v>373</v>
      </c>
      <c r="C245" s="434" t="s">
        <v>911</v>
      </c>
      <c r="D245" s="435" t="s">
        <v>24</v>
      </c>
      <c r="E245" s="406"/>
      <c r="F245" s="403"/>
      <c r="G245" s="30"/>
      <c r="H245" s="277">
        <v>2.0999999999999999E-3</v>
      </c>
      <c r="I245" s="436">
        <v>833.34</v>
      </c>
      <c r="J245" s="30">
        <f t="shared" si="6"/>
        <v>2</v>
      </c>
      <c r="K245" s="5"/>
    </row>
    <row r="246" spans="1:11" ht="25.5" x14ac:dyDescent="0.2">
      <c r="A246" s="29">
        <v>237</v>
      </c>
      <c r="B246" s="433" t="s">
        <v>374</v>
      </c>
      <c r="C246" s="434" t="s">
        <v>912</v>
      </c>
      <c r="D246" s="435" t="s">
        <v>55</v>
      </c>
      <c r="E246" s="406"/>
      <c r="F246" s="403"/>
      <c r="G246" s="30"/>
      <c r="H246" s="277">
        <v>542.29999999999995</v>
      </c>
      <c r="I246" s="436">
        <v>259.14</v>
      </c>
      <c r="J246" s="30">
        <f t="shared" si="6"/>
        <v>140532</v>
      </c>
      <c r="K246" s="5"/>
    </row>
    <row r="247" spans="1:11" ht="25.5" x14ac:dyDescent="0.2">
      <c r="A247" s="29">
        <v>238</v>
      </c>
      <c r="B247" s="433" t="s">
        <v>375</v>
      </c>
      <c r="C247" s="434" t="s">
        <v>913</v>
      </c>
      <c r="D247" s="435" t="s">
        <v>50</v>
      </c>
      <c r="E247" s="406"/>
      <c r="F247" s="403"/>
      <c r="G247" s="30"/>
      <c r="H247" s="277">
        <v>123.4</v>
      </c>
      <c r="I247" s="436">
        <v>1923.39</v>
      </c>
      <c r="J247" s="30">
        <f t="shared" si="6"/>
        <v>237346</v>
      </c>
      <c r="K247" s="5"/>
    </row>
    <row r="248" spans="1:11" ht="25.5" x14ac:dyDescent="0.2">
      <c r="A248" s="29">
        <v>239</v>
      </c>
      <c r="B248" s="433" t="s">
        <v>376</v>
      </c>
      <c r="C248" s="434" t="s">
        <v>914</v>
      </c>
      <c r="D248" s="435" t="s">
        <v>50</v>
      </c>
      <c r="E248" s="406"/>
      <c r="F248" s="403"/>
      <c r="G248" s="30"/>
      <c r="H248" s="277">
        <v>495.6</v>
      </c>
      <c r="I248" s="436">
        <v>484.18</v>
      </c>
      <c r="J248" s="30">
        <f t="shared" si="6"/>
        <v>239960</v>
      </c>
      <c r="K248" s="5"/>
    </row>
    <row r="249" spans="1:11" x14ac:dyDescent="0.2">
      <c r="A249" s="29">
        <v>240</v>
      </c>
      <c r="B249" s="433" t="s">
        <v>377</v>
      </c>
      <c r="C249" s="434" t="s">
        <v>915</v>
      </c>
      <c r="D249" s="435" t="s">
        <v>56</v>
      </c>
      <c r="E249" s="406"/>
      <c r="F249" s="403"/>
      <c r="G249" s="30"/>
      <c r="H249" s="277">
        <v>1479</v>
      </c>
      <c r="I249" s="436">
        <v>2.65</v>
      </c>
      <c r="J249" s="30">
        <f t="shared" si="6"/>
        <v>3919</v>
      </c>
      <c r="K249" s="5"/>
    </row>
    <row r="250" spans="1:11" x14ac:dyDescent="0.2">
      <c r="A250" s="29">
        <v>241</v>
      </c>
      <c r="B250" s="433" t="s">
        <v>378</v>
      </c>
      <c r="C250" s="434" t="s">
        <v>916</v>
      </c>
      <c r="D250" s="435" t="s">
        <v>1428</v>
      </c>
      <c r="E250" s="406"/>
      <c r="F250" s="403"/>
      <c r="G250" s="30"/>
      <c r="H250" s="277">
        <v>0.1794</v>
      </c>
      <c r="I250" s="436">
        <v>98.34</v>
      </c>
      <c r="J250" s="30">
        <f t="shared" ref="J250:J313" si="9">H250*I250</f>
        <v>18</v>
      </c>
      <c r="K250" s="5"/>
    </row>
    <row r="251" spans="1:11" x14ac:dyDescent="0.2">
      <c r="A251" s="29">
        <v>242</v>
      </c>
      <c r="B251" s="433" t="s">
        <v>379</v>
      </c>
      <c r="C251" s="434" t="s">
        <v>917</v>
      </c>
      <c r="D251" s="435" t="s">
        <v>1427</v>
      </c>
      <c r="E251" s="406"/>
      <c r="F251" s="403"/>
      <c r="G251" s="30"/>
      <c r="H251" s="277">
        <v>0.53900000000000003</v>
      </c>
      <c r="I251" s="436">
        <v>1331.11</v>
      </c>
      <c r="J251" s="30">
        <f t="shared" si="9"/>
        <v>717</v>
      </c>
      <c r="K251" s="5"/>
    </row>
    <row r="252" spans="1:11" x14ac:dyDescent="0.2">
      <c r="A252" s="29">
        <v>243</v>
      </c>
      <c r="B252" s="433" t="s">
        <v>380</v>
      </c>
      <c r="C252" s="434" t="s">
        <v>918</v>
      </c>
      <c r="D252" s="435" t="s">
        <v>24</v>
      </c>
      <c r="E252" s="406"/>
      <c r="F252" s="403"/>
      <c r="G252" s="30"/>
      <c r="H252" s="277">
        <v>0.06</v>
      </c>
      <c r="I252" s="436">
        <v>99.59</v>
      </c>
      <c r="J252" s="30">
        <f t="shared" si="9"/>
        <v>6</v>
      </c>
      <c r="K252" s="5"/>
    </row>
    <row r="253" spans="1:11" x14ac:dyDescent="0.2">
      <c r="A253" s="29">
        <v>244</v>
      </c>
      <c r="B253" s="433" t="s">
        <v>381</v>
      </c>
      <c r="C253" s="434" t="s">
        <v>919</v>
      </c>
      <c r="D253" s="435" t="s">
        <v>56</v>
      </c>
      <c r="E253" s="406"/>
      <c r="F253" s="403"/>
      <c r="G253" s="30"/>
      <c r="H253" s="277">
        <v>6</v>
      </c>
      <c r="I253" s="436">
        <v>24.23</v>
      </c>
      <c r="J253" s="30">
        <f t="shared" si="9"/>
        <v>145</v>
      </c>
      <c r="K253" s="5"/>
    </row>
    <row r="254" spans="1:11" ht="38.25" x14ac:dyDescent="0.2">
      <c r="A254" s="29">
        <v>245</v>
      </c>
      <c r="B254" s="433" t="s">
        <v>382</v>
      </c>
      <c r="C254" s="434" t="s">
        <v>920</v>
      </c>
      <c r="D254" s="435" t="s">
        <v>56</v>
      </c>
      <c r="E254" s="406"/>
      <c r="F254" s="403"/>
      <c r="G254" s="30"/>
      <c r="H254" s="277">
        <v>1</v>
      </c>
      <c r="I254" s="436">
        <v>532.33000000000004</v>
      </c>
      <c r="J254" s="30">
        <f t="shared" si="9"/>
        <v>532</v>
      </c>
      <c r="K254" s="5"/>
    </row>
    <row r="255" spans="1:11" x14ac:dyDescent="0.2">
      <c r="A255" s="29">
        <v>246</v>
      </c>
      <c r="B255" s="433" t="s">
        <v>383</v>
      </c>
      <c r="C255" s="434" t="s">
        <v>921</v>
      </c>
      <c r="D255" s="435" t="s">
        <v>56</v>
      </c>
      <c r="E255" s="406"/>
      <c r="F255" s="403"/>
      <c r="G255" s="30"/>
      <c r="H255" s="277">
        <v>1</v>
      </c>
      <c r="I255" s="436">
        <v>162.51</v>
      </c>
      <c r="J255" s="30">
        <f t="shared" si="9"/>
        <v>163</v>
      </c>
      <c r="K255" s="5"/>
    </row>
    <row r="256" spans="1:11" x14ac:dyDescent="0.2">
      <c r="A256" s="29">
        <v>247</v>
      </c>
      <c r="B256" s="433" t="s">
        <v>384</v>
      </c>
      <c r="C256" s="434" t="s">
        <v>922</v>
      </c>
      <c r="D256" s="435" t="s">
        <v>56</v>
      </c>
      <c r="E256" s="406"/>
      <c r="F256" s="403"/>
      <c r="G256" s="30"/>
      <c r="H256" s="277">
        <v>3</v>
      </c>
      <c r="I256" s="436">
        <v>137.88999999999999</v>
      </c>
      <c r="J256" s="30">
        <f t="shared" si="9"/>
        <v>414</v>
      </c>
      <c r="K256" s="5"/>
    </row>
    <row r="257" spans="1:11" x14ac:dyDescent="0.2">
      <c r="A257" s="29">
        <v>248</v>
      </c>
      <c r="B257" s="433" t="s">
        <v>385</v>
      </c>
      <c r="C257" s="434" t="s">
        <v>923</v>
      </c>
      <c r="D257" s="435" t="s">
        <v>1427</v>
      </c>
      <c r="E257" s="406"/>
      <c r="F257" s="403"/>
      <c r="G257" s="30"/>
      <c r="H257" s="277">
        <v>0.27250000000000002</v>
      </c>
      <c r="I257" s="436">
        <v>1495.89</v>
      </c>
      <c r="J257" s="30">
        <f t="shared" si="9"/>
        <v>408</v>
      </c>
      <c r="K257" s="5"/>
    </row>
    <row r="258" spans="1:11" ht="25.5" x14ac:dyDescent="0.2">
      <c r="A258" s="29">
        <v>249</v>
      </c>
      <c r="B258" s="433" t="s">
        <v>386</v>
      </c>
      <c r="C258" s="434" t="s">
        <v>924</v>
      </c>
      <c r="D258" s="435" t="s">
        <v>22</v>
      </c>
      <c r="E258" s="406"/>
      <c r="F258" s="403"/>
      <c r="G258" s="30"/>
      <c r="H258" s="277">
        <v>1E-4</v>
      </c>
      <c r="I258" s="436">
        <v>83715.33</v>
      </c>
      <c r="J258" s="30">
        <f t="shared" si="9"/>
        <v>8</v>
      </c>
      <c r="K258" s="5"/>
    </row>
    <row r="259" spans="1:11" x14ac:dyDescent="0.2">
      <c r="A259" s="29">
        <v>250</v>
      </c>
      <c r="B259" s="433" t="s">
        <v>387</v>
      </c>
      <c r="C259" s="434" t="s">
        <v>925</v>
      </c>
      <c r="D259" s="435" t="s">
        <v>1427</v>
      </c>
      <c r="E259" s="406"/>
      <c r="F259" s="403"/>
      <c r="G259" s="30"/>
      <c r="H259" s="277">
        <v>27.355</v>
      </c>
      <c r="I259" s="436">
        <v>446.85</v>
      </c>
      <c r="J259" s="30">
        <f t="shared" si="9"/>
        <v>12224</v>
      </c>
      <c r="K259" s="5"/>
    </row>
    <row r="260" spans="1:11" x14ac:dyDescent="0.2">
      <c r="A260" s="29">
        <v>251</v>
      </c>
      <c r="B260" s="433" t="s">
        <v>388</v>
      </c>
      <c r="C260" s="434" t="s">
        <v>926</v>
      </c>
      <c r="D260" s="435" t="s">
        <v>1427</v>
      </c>
      <c r="E260" s="406"/>
      <c r="F260" s="403"/>
      <c r="G260" s="30"/>
      <c r="H260" s="277">
        <v>140.43100000000001</v>
      </c>
      <c r="I260" s="436">
        <v>232.32</v>
      </c>
      <c r="J260" s="30">
        <f t="shared" si="9"/>
        <v>32625</v>
      </c>
      <c r="K260" s="5"/>
    </row>
    <row r="261" spans="1:11" x14ac:dyDescent="0.2">
      <c r="A261" s="29">
        <v>252</v>
      </c>
      <c r="B261" s="433" t="s">
        <v>389</v>
      </c>
      <c r="C261" s="434" t="s">
        <v>927</v>
      </c>
      <c r="D261" s="435" t="s">
        <v>1427</v>
      </c>
      <c r="E261" s="406"/>
      <c r="F261" s="403"/>
      <c r="G261" s="30"/>
      <c r="H261" s="277">
        <v>0.01</v>
      </c>
      <c r="I261" s="436">
        <v>6653.3</v>
      </c>
      <c r="J261" s="30">
        <f t="shared" si="9"/>
        <v>67</v>
      </c>
      <c r="K261" s="5"/>
    </row>
    <row r="262" spans="1:11" x14ac:dyDescent="0.2">
      <c r="A262" s="29">
        <v>253</v>
      </c>
      <c r="B262" s="433" t="s">
        <v>390</v>
      </c>
      <c r="C262" s="434" t="s">
        <v>928</v>
      </c>
      <c r="D262" s="435" t="s">
        <v>1427</v>
      </c>
      <c r="E262" s="406"/>
      <c r="F262" s="403"/>
      <c r="G262" s="30"/>
      <c r="H262" s="277">
        <v>4.6441999999999997</v>
      </c>
      <c r="I262" s="436">
        <v>128.41</v>
      </c>
      <c r="J262" s="30">
        <f t="shared" si="9"/>
        <v>596</v>
      </c>
      <c r="K262" s="5"/>
    </row>
    <row r="263" spans="1:11" x14ac:dyDescent="0.2">
      <c r="A263" s="29">
        <v>254</v>
      </c>
      <c r="B263" s="433" t="s">
        <v>391</v>
      </c>
      <c r="C263" s="434" t="s">
        <v>929</v>
      </c>
      <c r="D263" s="435" t="s">
        <v>22</v>
      </c>
      <c r="E263" s="406"/>
      <c r="F263" s="403"/>
      <c r="G263" s="30"/>
      <c r="H263" s="277">
        <v>2.5100000000000001E-2</v>
      </c>
      <c r="I263" s="436">
        <v>52334.32</v>
      </c>
      <c r="J263" s="30">
        <f t="shared" si="9"/>
        <v>1314</v>
      </c>
      <c r="K263" s="5"/>
    </row>
    <row r="264" spans="1:11" x14ac:dyDescent="0.2">
      <c r="A264" s="29">
        <v>255</v>
      </c>
      <c r="B264" s="433" t="s">
        <v>392</v>
      </c>
      <c r="C264" s="434" t="s">
        <v>930</v>
      </c>
      <c r="D264" s="435" t="s">
        <v>22</v>
      </c>
      <c r="E264" s="406"/>
      <c r="F264" s="403"/>
      <c r="G264" s="30"/>
      <c r="H264" s="277">
        <v>0.10150000000000001</v>
      </c>
      <c r="I264" s="436">
        <v>166686.97</v>
      </c>
      <c r="J264" s="30">
        <f t="shared" si="9"/>
        <v>16919</v>
      </c>
      <c r="K264" s="5"/>
    </row>
    <row r="265" spans="1:11" x14ac:dyDescent="0.2">
      <c r="A265" s="29">
        <v>256</v>
      </c>
      <c r="B265" s="433" t="s">
        <v>51</v>
      </c>
      <c r="C265" s="434" t="s">
        <v>180</v>
      </c>
      <c r="D265" s="435" t="s">
        <v>22</v>
      </c>
      <c r="E265" s="406"/>
      <c r="F265" s="403"/>
      <c r="G265" s="30"/>
      <c r="H265" s="277">
        <v>1E-4</v>
      </c>
      <c r="I265" s="436">
        <v>60359.23</v>
      </c>
      <c r="J265" s="30">
        <f t="shared" si="9"/>
        <v>6</v>
      </c>
      <c r="K265" s="5"/>
    </row>
    <row r="266" spans="1:11" x14ac:dyDescent="0.2">
      <c r="A266" s="29">
        <v>257</v>
      </c>
      <c r="B266" s="433" t="s">
        <v>51</v>
      </c>
      <c r="C266" s="434" t="s">
        <v>180</v>
      </c>
      <c r="D266" s="435" t="s">
        <v>22</v>
      </c>
      <c r="E266" s="406"/>
      <c r="F266" s="403"/>
      <c r="G266" s="30"/>
      <c r="H266" s="277">
        <v>0.31990000000000002</v>
      </c>
      <c r="I266" s="436">
        <v>60359.23</v>
      </c>
      <c r="J266" s="30">
        <f t="shared" si="9"/>
        <v>19309</v>
      </c>
      <c r="K266" s="5"/>
    </row>
    <row r="267" spans="1:11" x14ac:dyDescent="0.2">
      <c r="A267" s="29">
        <v>258</v>
      </c>
      <c r="B267" s="433" t="s">
        <v>393</v>
      </c>
      <c r="C267" s="434" t="s">
        <v>931</v>
      </c>
      <c r="D267" s="435" t="s">
        <v>22</v>
      </c>
      <c r="E267" s="406"/>
      <c r="F267" s="403"/>
      <c r="G267" s="30"/>
      <c r="H267" s="277">
        <v>1E-4</v>
      </c>
      <c r="I267" s="436">
        <v>95347.74</v>
      </c>
      <c r="J267" s="30">
        <f t="shared" si="9"/>
        <v>10</v>
      </c>
      <c r="K267" s="5"/>
    </row>
    <row r="268" spans="1:11" x14ac:dyDescent="0.2">
      <c r="A268" s="29">
        <v>259</v>
      </c>
      <c r="B268" s="433" t="s">
        <v>1619</v>
      </c>
      <c r="C268" s="434" t="s">
        <v>1689</v>
      </c>
      <c r="D268" s="435" t="s">
        <v>22</v>
      </c>
      <c r="E268" s="406"/>
      <c r="F268" s="403"/>
      <c r="G268" s="30"/>
      <c r="H268" s="277">
        <v>1.7100000000000001E-2</v>
      </c>
      <c r="I268" s="436">
        <v>81218.14</v>
      </c>
      <c r="J268" s="30">
        <f t="shared" si="9"/>
        <v>1389</v>
      </c>
      <c r="K268" s="5"/>
    </row>
    <row r="269" spans="1:11" x14ac:dyDescent="0.2">
      <c r="A269" s="29">
        <v>260</v>
      </c>
      <c r="B269" s="433" t="s">
        <v>394</v>
      </c>
      <c r="C269" s="434" t="s">
        <v>932</v>
      </c>
      <c r="D269" s="435" t="s">
        <v>22</v>
      </c>
      <c r="E269" s="406"/>
      <c r="F269" s="403"/>
      <c r="G269" s="30"/>
      <c r="H269" s="277">
        <v>2.5999999999999999E-3</v>
      </c>
      <c r="I269" s="436">
        <v>181949.15</v>
      </c>
      <c r="J269" s="30">
        <f t="shared" si="9"/>
        <v>473</v>
      </c>
      <c r="K269" s="5"/>
    </row>
    <row r="270" spans="1:11" x14ac:dyDescent="0.2">
      <c r="A270" s="29">
        <v>261</v>
      </c>
      <c r="B270" s="433" t="s">
        <v>52</v>
      </c>
      <c r="C270" s="434" t="s">
        <v>85</v>
      </c>
      <c r="D270" s="435" t="s">
        <v>22</v>
      </c>
      <c r="E270" s="406"/>
      <c r="F270" s="403"/>
      <c r="G270" s="30"/>
      <c r="H270" s="277">
        <v>5.5E-2</v>
      </c>
      <c r="I270" s="436">
        <v>66708.31</v>
      </c>
      <c r="J270" s="30">
        <f t="shared" si="9"/>
        <v>3669</v>
      </c>
      <c r="K270" s="5"/>
    </row>
    <row r="271" spans="1:11" x14ac:dyDescent="0.2">
      <c r="A271" s="29">
        <v>262</v>
      </c>
      <c r="B271" s="433" t="s">
        <v>74</v>
      </c>
      <c r="C271" s="434" t="s">
        <v>181</v>
      </c>
      <c r="D271" s="435" t="s">
        <v>22</v>
      </c>
      <c r="E271" s="406"/>
      <c r="F271" s="403"/>
      <c r="G271" s="30"/>
      <c r="H271" s="277">
        <v>3.3399999999999999E-2</v>
      </c>
      <c r="I271" s="436">
        <v>52190.68</v>
      </c>
      <c r="J271" s="30">
        <f t="shared" si="9"/>
        <v>1743</v>
      </c>
      <c r="K271" s="5"/>
    </row>
    <row r="272" spans="1:11" x14ac:dyDescent="0.2">
      <c r="A272" s="29">
        <v>263</v>
      </c>
      <c r="B272" s="433" t="s">
        <v>395</v>
      </c>
      <c r="C272" s="434" t="s">
        <v>933</v>
      </c>
      <c r="D272" s="435" t="s">
        <v>22</v>
      </c>
      <c r="E272" s="406"/>
      <c r="F272" s="403"/>
      <c r="G272" s="30"/>
      <c r="H272" s="277">
        <v>1.1339999999999999</v>
      </c>
      <c r="I272" s="436">
        <v>71391.11</v>
      </c>
      <c r="J272" s="30">
        <f t="shared" si="9"/>
        <v>80958</v>
      </c>
      <c r="K272" s="5"/>
    </row>
    <row r="273" spans="1:11" x14ac:dyDescent="0.2">
      <c r="A273" s="29">
        <v>264</v>
      </c>
      <c r="B273" s="433" t="s">
        <v>396</v>
      </c>
      <c r="C273" s="434" t="s">
        <v>934</v>
      </c>
      <c r="D273" s="435" t="s">
        <v>22</v>
      </c>
      <c r="E273" s="406"/>
      <c r="F273" s="403"/>
      <c r="G273" s="30"/>
      <c r="H273" s="277">
        <v>1E-4</v>
      </c>
      <c r="I273" s="436">
        <v>62054.23</v>
      </c>
      <c r="J273" s="30">
        <f t="shared" si="9"/>
        <v>6</v>
      </c>
      <c r="K273" s="5"/>
    </row>
    <row r="274" spans="1:11" x14ac:dyDescent="0.2">
      <c r="A274" s="29">
        <v>265</v>
      </c>
      <c r="B274" s="433" t="s">
        <v>397</v>
      </c>
      <c r="C274" s="434" t="s">
        <v>935</v>
      </c>
      <c r="D274" s="435" t="s">
        <v>22</v>
      </c>
      <c r="E274" s="406"/>
      <c r="F274" s="403"/>
      <c r="G274" s="30"/>
      <c r="H274" s="277">
        <v>2.0000000000000001E-4</v>
      </c>
      <c r="I274" s="436">
        <v>126821.75</v>
      </c>
      <c r="J274" s="30">
        <f t="shared" si="9"/>
        <v>25</v>
      </c>
      <c r="K274" s="5"/>
    </row>
    <row r="275" spans="1:11" x14ac:dyDescent="0.2">
      <c r="A275" s="29">
        <v>266</v>
      </c>
      <c r="B275" s="433" t="s">
        <v>53</v>
      </c>
      <c r="C275" s="434" t="s">
        <v>86</v>
      </c>
      <c r="D275" s="435" t="s">
        <v>22</v>
      </c>
      <c r="E275" s="406"/>
      <c r="F275" s="403"/>
      <c r="G275" s="30"/>
      <c r="H275" s="277">
        <v>0.43290000000000001</v>
      </c>
      <c r="I275" s="436">
        <v>85497.45</v>
      </c>
      <c r="J275" s="30">
        <f t="shared" si="9"/>
        <v>37012</v>
      </c>
      <c r="K275" s="5"/>
    </row>
    <row r="276" spans="1:11" x14ac:dyDescent="0.2">
      <c r="A276" s="29">
        <v>267</v>
      </c>
      <c r="B276" s="433" t="s">
        <v>163</v>
      </c>
      <c r="C276" s="434" t="s">
        <v>182</v>
      </c>
      <c r="D276" s="435" t="s">
        <v>22</v>
      </c>
      <c r="E276" s="406"/>
      <c r="F276" s="403"/>
      <c r="G276" s="30"/>
      <c r="H276" s="277">
        <v>0.49730000000000002</v>
      </c>
      <c r="I276" s="436">
        <v>170</v>
      </c>
      <c r="J276" s="30">
        <f t="shared" si="9"/>
        <v>85</v>
      </c>
      <c r="K276" s="5"/>
    </row>
    <row r="277" spans="1:11" x14ac:dyDescent="0.2">
      <c r="A277" s="29">
        <v>268</v>
      </c>
      <c r="B277" s="433" t="s">
        <v>398</v>
      </c>
      <c r="C277" s="434" t="s">
        <v>936</v>
      </c>
      <c r="D277" s="435" t="s">
        <v>101</v>
      </c>
      <c r="E277" s="406"/>
      <c r="F277" s="403"/>
      <c r="G277" s="30"/>
      <c r="H277" s="277">
        <v>7.05</v>
      </c>
      <c r="I277" s="436">
        <v>749.82</v>
      </c>
      <c r="J277" s="30">
        <f t="shared" si="9"/>
        <v>5286</v>
      </c>
      <c r="K277" s="5"/>
    </row>
    <row r="278" spans="1:11" x14ac:dyDescent="0.2">
      <c r="A278" s="29">
        <v>269</v>
      </c>
      <c r="B278" s="433" t="s">
        <v>398</v>
      </c>
      <c r="C278" s="434" t="s">
        <v>936</v>
      </c>
      <c r="D278" s="435" t="s">
        <v>101</v>
      </c>
      <c r="E278" s="406"/>
      <c r="F278" s="403"/>
      <c r="G278" s="30"/>
      <c r="H278" s="277">
        <v>2.8050000000000002</v>
      </c>
      <c r="I278" s="436">
        <v>749.82</v>
      </c>
      <c r="J278" s="30">
        <f t="shared" si="9"/>
        <v>2103</v>
      </c>
      <c r="K278" s="5"/>
    </row>
    <row r="279" spans="1:11" x14ac:dyDescent="0.2">
      <c r="A279" s="29">
        <v>270</v>
      </c>
      <c r="B279" s="433" t="s">
        <v>399</v>
      </c>
      <c r="C279" s="434" t="s">
        <v>937</v>
      </c>
      <c r="D279" s="435" t="s">
        <v>101</v>
      </c>
      <c r="E279" s="406"/>
      <c r="F279" s="403"/>
      <c r="G279" s="30"/>
      <c r="H279" s="277">
        <v>0.63360000000000005</v>
      </c>
      <c r="I279" s="436">
        <v>731.72</v>
      </c>
      <c r="J279" s="30">
        <f t="shared" si="9"/>
        <v>464</v>
      </c>
      <c r="K279" s="5"/>
    </row>
    <row r="280" spans="1:11" x14ac:dyDescent="0.2">
      <c r="A280" s="29">
        <v>271</v>
      </c>
      <c r="B280" s="433" t="s">
        <v>399</v>
      </c>
      <c r="C280" s="434" t="s">
        <v>937</v>
      </c>
      <c r="D280" s="435" t="s">
        <v>101</v>
      </c>
      <c r="E280" s="406"/>
      <c r="F280" s="403"/>
      <c r="G280" s="30"/>
      <c r="H280" s="277">
        <v>0.98599999999999999</v>
      </c>
      <c r="I280" s="436">
        <v>731.72</v>
      </c>
      <c r="J280" s="30">
        <f t="shared" si="9"/>
        <v>721</v>
      </c>
      <c r="K280" s="5"/>
    </row>
    <row r="281" spans="1:11" x14ac:dyDescent="0.2">
      <c r="A281" s="29">
        <v>272</v>
      </c>
      <c r="B281" s="433" t="s">
        <v>400</v>
      </c>
      <c r="C281" s="434" t="s">
        <v>938</v>
      </c>
      <c r="D281" s="435" t="s">
        <v>24</v>
      </c>
      <c r="E281" s="406"/>
      <c r="F281" s="403"/>
      <c r="G281" s="30"/>
      <c r="H281" s="277">
        <v>1.3366</v>
      </c>
      <c r="I281" s="436">
        <v>58.79</v>
      </c>
      <c r="J281" s="30">
        <f t="shared" si="9"/>
        <v>79</v>
      </c>
      <c r="K281" s="5"/>
    </row>
    <row r="282" spans="1:11" x14ac:dyDescent="0.2">
      <c r="A282" s="29">
        <v>273</v>
      </c>
      <c r="B282" s="433" t="s">
        <v>400</v>
      </c>
      <c r="C282" s="434" t="s">
        <v>938</v>
      </c>
      <c r="D282" s="435" t="s">
        <v>24</v>
      </c>
      <c r="E282" s="406"/>
      <c r="F282" s="403"/>
      <c r="G282" s="30"/>
      <c r="H282" s="277">
        <v>2.0375000000000001</v>
      </c>
      <c r="I282" s="436">
        <v>58.79</v>
      </c>
      <c r="J282" s="30">
        <f t="shared" si="9"/>
        <v>120</v>
      </c>
      <c r="K282" s="5"/>
    </row>
    <row r="283" spans="1:11" x14ac:dyDescent="0.2">
      <c r="A283" s="29">
        <v>274</v>
      </c>
      <c r="B283" s="433" t="s">
        <v>401</v>
      </c>
      <c r="C283" s="434" t="s">
        <v>939</v>
      </c>
      <c r="D283" s="435" t="s">
        <v>22</v>
      </c>
      <c r="E283" s="406"/>
      <c r="F283" s="403"/>
      <c r="G283" s="30"/>
      <c r="H283" s="277">
        <v>2.0799999999999999E-2</v>
      </c>
      <c r="I283" s="436">
        <v>67517.5</v>
      </c>
      <c r="J283" s="30">
        <f t="shared" si="9"/>
        <v>1404</v>
      </c>
      <c r="K283" s="5"/>
    </row>
    <row r="284" spans="1:11" x14ac:dyDescent="0.2">
      <c r="A284" s="29">
        <v>275</v>
      </c>
      <c r="B284" s="433" t="s">
        <v>402</v>
      </c>
      <c r="C284" s="434" t="s">
        <v>940</v>
      </c>
      <c r="D284" s="435" t="s">
        <v>22</v>
      </c>
      <c r="E284" s="406"/>
      <c r="F284" s="403"/>
      <c r="G284" s="30"/>
      <c r="H284" s="277">
        <v>1.7600000000000001E-2</v>
      </c>
      <c r="I284" s="436">
        <v>55542.37</v>
      </c>
      <c r="J284" s="30">
        <f t="shared" si="9"/>
        <v>978</v>
      </c>
      <c r="K284" s="5"/>
    </row>
    <row r="285" spans="1:11" x14ac:dyDescent="0.2">
      <c r="A285" s="29">
        <v>276</v>
      </c>
      <c r="B285" s="433" t="s">
        <v>403</v>
      </c>
      <c r="C285" s="434" t="s">
        <v>941</v>
      </c>
      <c r="D285" s="435" t="s">
        <v>24</v>
      </c>
      <c r="E285" s="406"/>
      <c r="F285" s="403"/>
      <c r="G285" s="30"/>
      <c r="H285" s="277">
        <v>0.99299999999999999</v>
      </c>
      <c r="I285" s="436">
        <v>254.57</v>
      </c>
      <c r="J285" s="30">
        <f t="shared" si="9"/>
        <v>253</v>
      </c>
      <c r="K285" s="5"/>
    </row>
    <row r="286" spans="1:11" x14ac:dyDescent="0.2">
      <c r="A286" s="29">
        <v>277</v>
      </c>
      <c r="B286" s="433" t="s">
        <v>404</v>
      </c>
      <c r="C286" s="434" t="s">
        <v>942</v>
      </c>
      <c r="D286" s="435" t="s">
        <v>22</v>
      </c>
      <c r="E286" s="406"/>
      <c r="F286" s="403"/>
      <c r="G286" s="30"/>
      <c r="H286" s="277">
        <v>2.6800000000000001E-2</v>
      </c>
      <c r="I286" s="436">
        <v>10175.24</v>
      </c>
      <c r="J286" s="30">
        <f t="shared" si="9"/>
        <v>273</v>
      </c>
      <c r="K286" s="5"/>
    </row>
    <row r="287" spans="1:11" ht="25.5" x14ac:dyDescent="0.2">
      <c r="A287" s="29">
        <v>278</v>
      </c>
      <c r="B287" s="433" t="s">
        <v>87</v>
      </c>
      <c r="C287" s="434" t="s">
        <v>100</v>
      </c>
      <c r="D287" s="435" t="s">
        <v>22</v>
      </c>
      <c r="E287" s="406"/>
      <c r="F287" s="403"/>
      <c r="G287" s="30"/>
      <c r="H287" s="277">
        <v>0.33229999999999998</v>
      </c>
      <c r="I287" s="436">
        <v>52842.71</v>
      </c>
      <c r="J287" s="30">
        <f t="shared" si="9"/>
        <v>17560</v>
      </c>
      <c r="K287" s="5"/>
    </row>
    <row r="288" spans="1:11" ht="38.25" x14ac:dyDescent="0.2">
      <c r="A288" s="29">
        <v>279</v>
      </c>
      <c r="B288" s="433" t="s">
        <v>68</v>
      </c>
      <c r="C288" s="434" t="s">
        <v>143</v>
      </c>
      <c r="D288" s="435" t="s">
        <v>22</v>
      </c>
      <c r="E288" s="406"/>
      <c r="F288" s="403"/>
      <c r="G288" s="30"/>
      <c r="H288" s="277">
        <v>4.6899999999999997E-2</v>
      </c>
      <c r="I288" s="436">
        <v>68427.88</v>
      </c>
      <c r="J288" s="30">
        <f t="shared" si="9"/>
        <v>3209</v>
      </c>
      <c r="K288" s="5"/>
    </row>
    <row r="289" spans="1:11" ht="38.25" x14ac:dyDescent="0.2">
      <c r="A289" s="29">
        <v>280</v>
      </c>
      <c r="B289" s="433" t="s">
        <v>405</v>
      </c>
      <c r="C289" s="434" t="s">
        <v>943</v>
      </c>
      <c r="D289" s="435" t="s">
        <v>22</v>
      </c>
      <c r="E289" s="406"/>
      <c r="F289" s="403"/>
      <c r="G289" s="30"/>
      <c r="H289" s="277">
        <v>0.50139999999999996</v>
      </c>
      <c r="I289" s="436">
        <v>69303.86</v>
      </c>
      <c r="J289" s="30">
        <f t="shared" si="9"/>
        <v>34749</v>
      </c>
      <c r="K289" s="5"/>
    </row>
    <row r="290" spans="1:11" x14ac:dyDescent="0.2">
      <c r="A290" s="29">
        <v>281</v>
      </c>
      <c r="B290" s="433" t="s">
        <v>406</v>
      </c>
      <c r="C290" s="434" t="s">
        <v>944</v>
      </c>
      <c r="D290" s="435" t="s">
        <v>56</v>
      </c>
      <c r="E290" s="406"/>
      <c r="F290" s="403"/>
      <c r="G290" s="30"/>
      <c r="H290" s="277">
        <v>6.4999999999999997E-3</v>
      </c>
      <c r="I290" s="436">
        <v>2060.4699999999998</v>
      </c>
      <c r="J290" s="30">
        <f t="shared" si="9"/>
        <v>13</v>
      </c>
      <c r="K290" s="5"/>
    </row>
    <row r="291" spans="1:11" x14ac:dyDescent="0.2">
      <c r="A291" s="29">
        <v>282</v>
      </c>
      <c r="B291" s="433" t="s">
        <v>407</v>
      </c>
      <c r="C291" s="434" t="s">
        <v>945</v>
      </c>
      <c r="D291" s="435" t="s">
        <v>24</v>
      </c>
      <c r="E291" s="406"/>
      <c r="F291" s="403"/>
      <c r="G291" s="30"/>
      <c r="H291" s="277">
        <v>15.2</v>
      </c>
      <c r="I291" s="436">
        <v>59.68</v>
      </c>
      <c r="J291" s="30">
        <f t="shared" si="9"/>
        <v>907</v>
      </c>
      <c r="K291" s="5"/>
    </row>
    <row r="292" spans="1:11" x14ac:dyDescent="0.2">
      <c r="A292" s="29">
        <v>283</v>
      </c>
      <c r="B292" s="433" t="s">
        <v>408</v>
      </c>
      <c r="C292" s="434" t="s">
        <v>946</v>
      </c>
      <c r="D292" s="435" t="s">
        <v>22</v>
      </c>
      <c r="E292" s="406"/>
      <c r="F292" s="403"/>
      <c r="G292" s="30"/>
      <c r="H292" s="277">
        <v>5.7089999999999996</v>
      </c>
      <c r="I292" s="436">
        <v>55901.8</v>
      </c>
      <c r="J292" s="30">
        <f t="shared" si="9"/>
        <v>319143</v>
      </c>
      <c r="K292" s="5"/>
    </row>
    <row r="293" spans="1:11" x14ac:dyDescent="0.2">
      <c r="A293" s="29">
        <v>284</v>
      </c>
      <c r="B293" s="433" t="s">
        <v>409</v>
      </c>
      <c r="C293" s="434" t="s">
        <v>947</v>
      </c>
      <c r="D293" s="435" t="s">
        <v>22</v>
      </c>
      <c r="E293" s="406"/>
      <c r="F293" s="403"/>
      <c r="G293" s="30"/>
      <c r="H293" s="277">
        <v>0.12870000000000001</v>
      </c>
      <c r="I293" s="436">
        <v>50648.74</v>
      </c>
      <c r="J293" s="30">
        <f t="shared" si="9"/>
        <v>6518</v>
      </c>
      <c r="K293" s="5"/>
    </row>
    <row r="294" spans="1:11" x14ac:dyDescent="0.2">
      <c r="A294" s="29">
        <v>285</v>
      </c>
      <c r="B294" s="433" t="s">
        <v>410</v>
      </c>
      <c r="C294" s="434" t="s">
        <v>948</v>
      </c>
      <c r="D294" s="435" t="s">
        <v>22</v>
      </c>
      <c r="E294" s="406"/>
      <c r="F294" s="403"/>
      <c r="G294" s="30"/>
      <c r="H294" s="277">
        <v>2.9399999999999999E-2</v>
      </c>
      <c r="I294" s="436">
        <v>38355.379999999997</v>
      </c>
      <c r="J294" s="30">
        <f t="shared" si="9"/>
        <v>1128</v>
      </c>
      <c r="K294" s="5"/>
    </row>
    <row r="295" spans="1:11" ht="25.5" x14ac:dyDescent="0.2">
      <c r="A295" s="29">
        <v>286</v>
      </c>
      <c r="B295" s="433" t="s">
        <v>1620</v>
      </c>
      <c r="C295" s="434" t="s">
        <v>1690</v>
      </c>
      <c r="D295" s="435" t="s">
        <v>50</v>
      </c>
      <c r="E295" s="406"/>
      <c r="F295" s="403"/>
      <c r="G295" s="30"/>
      <c r="H295" s="277">
        <v>218.3</v>
      </c>
      <c r="I295" s="436">
        <v>1555.32</v>
      </c>
      <c r="J295" s="30">
        <f t="shared" si="9"/>
        <v>339526</v>
      </c>
      <c r="K295" s="5"/>
    </row>
    <row r="296" spans="1:11" x14ac:dyDescent="0.2">
      <c r="A296" s="29">
        <v>287</v>
      </c>
      <c r="B296" s="433" t="s">
        <v>1621</v>
      </c>
      <c r="C296" s="434" t="s">
        <v>1691</v>
      </c>
      <c r="D296" s="435" t="s">
        <v>50</v>
      </c>
      <c r="E296" s="406"/>
      <c r="F296" s="403"/>
      <c r="G296" s="30"/>
      <c r="H296" s="277">
        <v>1</v>
      </c>
      <c r="I296" s="436">
        <v>708.94</v>
      </c>
      <c r="J296" s="30">
        <f t="shared" si="9"/>
        <v>709</v>
      </c>
      <c r="K296" s="5"/>
    </row>
    <row r="297" spans="1:11" x14ac:dyDescent="0.2">
      <c r="A297" s="29">
        <v>288</v>
      </c>
      <c r="B297" s="433" t="s">
        <v>411</v>
      </c>
      <c r="C297" s="434" t="s">
        <v>949</v>
      </c>
      <c r="D297" s="435" t="s">
        <v>50</v>
      </c>
      <c r="E297" s="406"/>
      <c r="F297" s="403"/>
      <c r="G297" s="30"/>
      <c r="H297" s="277">
        <v>84.587999999999994</v>
      </c>
      <c r="I297" s="436">
        <v>290.08999999999997</v>
      </c>
      <c r="J297" s="30">
        <f t="shared" si="9"/>
        <v>24538</v>
      </c>
      <c r="K297" s="5"/>
    </row>
    <row r="298" spans="1:11" x14ac:dyDescent="0.2">
      <c r="A298" s="29">
        <v>289</v>
      </c>
      <c r="B298" s="433" t="s">
        <v>412</v>
      </c>
      <c r="C298" s="434" t="s">
        <v>950</v>
      </c>
      <c r="D298" s="435" t="s">
        <v>50</v>
      </c>
      <c r="E298" s="406"/>
      <c r="F298" s="403"/>
      <c r="G298" s="30"/>
      <c r="H298" s="277">
        <v>1.7665999999999999</v>
      </c>
      <c r="I298" s="436">
        <v>502.84</v>
      </c>
      <c r="J298" s="30">
        <f t="shared" si="9"/>
        <v>888</v>
      </c>
      <c r="K298" s="5"/>
    </row>
    <row r="299" spans="1:11" x14ac:dyDescent="0.2">
      <c r="A299" s="29">
        <v>290</v>
      </c>
      <c r="B299" s="433" t="s">
        <v>1622</v>
      </c>
      <c r="C299" s="434" t="s">
        <v>1692</v>
      </c>
      <c r="D299" s="435" t="s">
        <v>50</v>
      </c>
      <c r="E299" s="406"/>
      <c r="F299" s="403"/>
      <c r="G299" s="30"/>
      <c r="H299" s="277">
        <v>30.03</v>
      </c>
      <c r="I299" s="436">
        <v>998.21</v>
      </c>
      <c r="J299" s="30">
        <f t="shared" si="9"/>
        <v>29976</v>
      </c>
      <c r="K299" s="5"/>
    </row>
    <row r="300" spans="1:11" ht="25.5" x14ac:dyDescent="0.2">
      <c r="A300" s="29">
        <v>291</v>
      </c>
      <c r="B300" s="433" t="s">
        <v>1623</v>
      </c>
      <c r="C300" s="434" t="s">
        <v>1693</v>
      </c>
      <c r="D300" s="435" t="s">
        <v>50</v>
      </c>
      <c r="E300" s="406"/>
      <c r="F300" s="403"/>
      <c r="G300" s="30"/>
      <c r="H300" s="277">
        <v>114.6</v>
      </c>
      <c r="I300" s="436">
        <v>4489.9399999999996</v>
      </c>
      <c r="J300" s="30">
        <f t="shared" si="9"/>
        <v>514547</v>
      </c>
      <c r="K300" s="5"/>
    </row>
    <row r="301" spans="1:11" ht="25.5" x14ac:dyDescent="0.2">
      <c r="A301" s="29">
        <v>292</v>
      </c>
      <c r="B301" s="433" t="s">
        <v>1624</v>
      </c>
      <c r="C301" s="434" t="s">
        <v>1694</v>
      </c>
      <c r="D301" s="435" t="s">
        <v>50</v>
      </c>
      <c r="E301" s="406"/>
      <c r="F301" s="403"/>
      <c r="G301" s="30"/>
      <c r="H301" s="277">
        <v>46.2</v>
      </c>
      <c r="I301" s="436">
        <v>9240.5</v>
      </c>
      <c r="J301" s="30">
        <f t="shared" si="9"/>
        <v>426911</v>
      </c>
      <c r="K301" s="5"/>
    </row>
    <row r="302" spans="1:11" x14ac:dyDescent="0.2">
      <c r="A302" s="29">
        <v>293</v>
      </c>
      <c r="B302" s="433" t="s">
        <v>413</v>
      </c>
      <c r="C302" s="434" t="s">
        <v>951</v>
      </c>
      <c r="D302" s="435" t="s">
        <v>22</v>
      </c>
      <c r="E302" s="406"/>
      <c r="F302" s="403"/>
      <c r="G302" s="30"/>
      <c r="H302" s="277">
        <v>2.0999999999999999E-3</v>
      </c>
      <c r="I302" s="436">
        <v>32000</v>
      </c>
      <c r="J302" s="30">
        <f t="shared" si="9"/>
        <v>67</v>
      </c>
      <c r="K302" s="5"/>
    </row>
    <row r="303" spans="1:11" x14ac:dyDescent="0.2">
      <c r="A303" s="29">
        <v>294</v>
      </c>
      <c r="B303" s="433" t="s">
        <v>1625</v>
      </c>
      <c r="C303" s="434" t="s">
        <v>1695</v>
      </c>
      <c r="D303" s="435" t="s">
        <v>22</v>
      </c>
      <c r="E303" s="406"/>
      <c r="F303" s="403"/>
      <c r="G303" s="30"/>
      <c r="H303" s="277">
        <v>0.248</v>
      </c>
      <c r="I303" s="436">
        <v>27123.1</v>
      </c>
      <c r="J303" s="30">
        <f t="shared" si="9"/>
        <v>6727</v>
      </c>
      <c r="K303" s="5"/>
    </row>
    <row r="304" spans="1:11" ht="25.5" x14ac:dyDescent="0.2">
      <c r="A304" s="29">
        <v>295</v>
      </c>
      <c r="B304" s="433" t="s">
        <v>414</v>
      </c>
      <c r="C304" s="434" t="s">
        <v>952</v>
      </c>
      <c r="D304" s="435" t="s">
        <v>22</v>
      </c>
      <c r="E304" s="406"/>
      <c r="F304" s="403"/>
      <c r="G304" s="30"/>
      <c r="H304" s="277">
        <v>0.66049999999999998</v>
      </c>
      <c r="I304" s="436">
        <v>65022.879999999997</v>
      </c>
      <c r="J304" s="30">
        <f t="shared" si="9"/>
        <v>42948</v>
      </c>
      <c r="K304" s="5"/>
    </row>
    <row r="305" spans="1:11" ht="38.25" x14ac:dyDescent="0.2">
      <c r="A305" s="29">
        <v>296</v>
      </c>
      <c r="B305" s="433" t="s">
        <v>415</v>
      </c>
      <c r="C305" s="434" t="s">
        <v>953</v>
      </c>
      <c r="D305" s="435" t="s">
        <v>22</v>
      </c>
      <c r="E305" s="406"/>
      <c r="F305" s="403"/>
      <c r="G305" s="30"/>
      <c r="H305" s="277">
        <v>2.4299999999999999E-2</v>
      </c>
      <c r="I305" s="436">
        <v>65022.879999999997</v>
      </c>
      <c r="J305" s="30">
        <f t="shared" si="9"/>
        <v>1580</v>
      </c>
      <c r="K305" s="5"/>
    </row>
    <row r="306" spans="1:11" x14ac:dyDescent="0.2">
      <c r="A306" s="29">
        <v>297</v>
      </c>
      <c r="B306" s="433" t="s">
        <v>416</v>
      </c>
      <c r="C306" s="434" t="s">
        <v>954</v>
      </c>
      <c r="D306" s="435" t="s">
        <v>22</v>
      </c>
      <c r="E306" s="406"/>
      <c r="F306" s="403"/>
      <c r="G306" s="30"/>
      <c r="H306" s="277">
        <v>20.137899999999998</v>
      </c>
      <c r="I306" s="436">
        <v>31009.88</v>
      </c>
      <c r="J306" s="30">
        <f t="shared" si="9"/>
        <v>624474</v>
      </c>
      <c r="K306" s="5"/>
    </row>
    <row r="307" spans="1:11" x14ac:dyDescent="0.2">
      <c r="A307" s="29">
        <v>298</v>
      </c>
      <c r="B307" s="433" t="s">
        <v>416</v>
      </c>
      <c r="C307" s="434" t="s">
        <v>954</v>
      </c>
      <c r="D307" s="435" t="s">
        <v>22</v>
      </c>
      <c r="E307" s="406"/>
      <c r="F307" s="403"/>
      <c r="G307" s="30"/>
      <c r="H307" s="277">
        <v>7.6967999999999996</v>
      </c>
      <c r="I307" s="436">
        <v>38000</v>
      </c>
      <c r="J307" s="30">
        <f t="shared" si="9"/>
        <v>292478</v>
      </c>
      <c r="K307" s="5"/>
    </row>
    <row r="308" spans="1:11" x14ac:dyDescent="0.2">
      <c r="A308" s="29">
        <v>299</v>
      </c>
      <c r="B308" s="433" t="s">
        <v>1626</v>
      </c>
      <c r="C308" s="434" t="s">
        <v>1696</v>
      </c>
      <c r="D308" s="435" t="s">
        <v>55</v>
      </c>
      <c r="E308" s="406"/>
      <c r="F308" s="403"/>
      <c r="G308" s="30"/>
      <c r="H308" s="277">
        <v>1793</v>
      </c>
      <c r="I308" s="436">
        <v>68.23</v>
      </c>
      <c r="J308" s="30">
        <f t="shared" si="9"/>
        <v>122336</v>
      </c>
      <c r="K308" s="5"/>
    </row>
    <row r="309" spans="1:11" hidden="1" x14ac:dyDescent="0.2">
      <c r="A309" s="29">
        <v>300</v>
      </c>
      <c r="B309" s="433" t="s">
        <v>1627</v>
      </c>
      <c r="C309" s="434" t="s">
        <v>1697</v>
      </c>
      <c r="D309" s="435" t="s">
        <v>55</v>
      </c>
      <c r="E309" s="406"/>
      <c r="F309" s="403"/>
      <c r="G309" s="30"/>
      <c r="H309" s="277">
        <v>170.8</v>
      </c>
      <c r="I309" s="436">
        <v>52.91</v>
      </c>
      <c r="J309" s="30">
        <f t="shared" si="9"/>
        <v>9037</v>
      </c>
      <c r="K309" s="5"/>
    </row>
    <row r="310" spans="1:11" hidden="1" x14ac:dyDescent="0.2">
      <c r="A310" s="29">
        <v>301</v>
      </c>
      <c r="B310" s="433" t="s">
        <v>1628</v>
      </c>
      <c r="C310" s="434" t="s">
        <v>1698</v>
      </c>
      <c r="D310" s="435" t="s">
        <v>56</v>
      </c>
      <c r="E310" s="406"/>
      <c r="F310" s="403"/>
      <c r="G310" s="30"/>
      <c r="H310" s="277">
        <v>119.6</v>
      </c>
      <c r="I310" s="436">
        <v>23.64</v>
      </c>
      <c r="J310" s="30">
        <f t="shared" si="9"/>
        <v>2827</v>
      </c>
      <c r="K310" s="5"/>
    </row>
    <row r="311" spans="1:11" x14ac:dyDescent="0.2">
      <c r="A311" s="29">
        <v>302</v>
      </c>
      <c r="B311" s="433" t="s">
        <v>417</v>
      </c>
      <c r="C311" s="434" t="s">
        <v>955</v>
      </c>
      <c r="D311" s="435" t="s">
        <v>1426</v>
      </c>
      <c r="E311" s="406"/>
      <c r="F311" s="403"/>
      <c r="G311" s="30"/>
      <c r="H311" s="277">
        <v>29.5</v>
      </c>
      <c r="I311" s="436">
        <v>1866.63</v>
      </c>
      <c r="J311" s="30">
        <f t="shared" si="9"/>
        <v>55066</v>
      </c>
      <c r="K311" s="5"/>
    </row>
    <row r="312" spans="1:11" ht="51" x14ac:dyDescent="0.2">
      <c r="A312" s="29">
        <v>303</v>
      </c>
      <c r="B312" s="433" t="s">
        <v>418</v>
      </c>
      <c r="C312" s="434" t="s">
        <v>956</v>
      </c>
      <c r="D312" s="435" t="s">
        <v>1430</v>
      </c>
      <c r="E312" s="406"/>
      <c r="F312" s="403"/>
      <c r="G312" s="30"/>
      <c r="H312" s="277">
        <v>32</v>
      </c>
      <c r="I312" s="436">
        <v>1143.05</v>
      </c>
      <c r="J312" s="30">
        <f t="shared" si="9"/>
        <v>36578</v>
      </c>
      <c r="K312" s="5"/>
    </row>
    <row r="313" spans="1:11" x14ac:dyDescent="0.2">
      <c r="A313" s="29">
        <v>304</v>
      </c>
      <c r="B313" s="433" t="s">
        <v>419</v>
      </c>
      <c r="C313" s="434" t="s">
        <v>957</v>
      </c>
      <c r="D313" s="435" t="s">
        <v>56</v>
      </c>
      <c r="E313" s="406"/>
      <c r="F313" s="403"/>
      <c r="G313" s="30"/>
      <c r="H313" s="277">
        <v>2</v>
      </c>
      <c r="I313" s="436">
        <v>81863.149999999994</v>
      </c>
      <c r="J313" s="30">
        <f t="shared" si="9"/>
        <v>163726</v>
      </c>
      <c r="K313" s="5"/>
    </row>
    <row r="314" spans="1:11" ht="25.5" x14ac:dyDescent="0.2">
      <c r="A314" s="29">
        <v>305</v>
      </c>
      <c r="B314" s="433" t="s">
        <v>420</v>
      </c>
      <c r="C314" s="434" t="s">
        <v>958</v>
      </c>
      <c r="D314" s="435" t="s">
        <v>56</v>
      </c>
      <c r="E314" s="406"/>
      <c r="F314" s="403"/>
      <c r="G314" s="30"/>
      <c r="H314" s="277">
        <v>1</v>
      </c>
      <c r="I314" s="436">
        <v>4968.55</v>
      </c>
      <c r="J314" s="30">
        <f t="shared" ref="J314:J377" si="10">H314*I314</f>
        <v>4969</v>
      </c>
      <c r="K314" s="5"/>
    </row>
    <row r="315" spans="1:11" x14ac:dyDescent="0.2">
      <c r="A315" s="29">
        <v>306</v>
      </c>
      <c r="B315" s="433" t="s">
        <v>421</v>
      </c>
      <c r="C315" s="434" t="s">
        <v>959</v>
      </c>
      <c r="D315" s="435" t="s">
        <v>22</v>
      </c>
      <c r="E315" s="277"/>
      <c r="F315" s="436"/>
      <c r="G315" s="30"/>
      <c r="H315" s="277">
        <v>0.128</v>
      </c>
      <c r="I315" s="436">
        <v>51328.6</v>
      </c>
      <c r="J315" s="30">
        <f t="shared" si="10"/>
        <v>6570</v>
      </c>
      <c r="K315" s="5"/>
    </row>
    <row r="316" spans="1:11" x14ac:dyDescent="0.2">
      <c r="A316" s="29">
        <v>307</v>
      </c>
      <c r="B316" s="433" t="s">
        <v>422</v>
      </c>
      <c r="C316" s="434" t="s">
        <v>960</v>
      </c>
      <c r="D316" s="435" t="s">
        <v>22</v>
      </c>
      <c r="E316" s="406"/>
      <c r="F316" s="403"/>
      <c r="G316" s="30"/>
      <c r="H316" s="277">
        <v>0.128</v>
      </c>
      <c r="I316" s="436">
        <v>56728.86</v>
      </c>
      <c r="J316" s="30">
        <f t="shared" si="10"/>
        <v>7261</v>
      </c>
      <c r="K316" s="5"/>
    </row>
    <row r="317" spans="1:11" ht="25.5" x14ac:dyDescent="0.2">
      <c r="A317" s="29">
        <v>308</v>
      </c>
      <c r="B317" s="433" t="s">
        <v>423</v>
      </c>
      <c r="C317" s="434" t="s">
        <v>961</v>
      </c>
      <c r="D317" s="435" t="s">
        <v>1430</v>
      </c>
      <c r="E317" s="406"/>
      <c r="F317" s="403"/>
      <c r="G317" s="30"/>
      <c r="H317" s="277">
        <v>4</v>
      </c>
      <c r="I317" s="436">
        <v>1467.5</v>
      </c>
      <c r="J317" s="30">
        <f t="shared" si="10"/>
        <v>5870</v>
      </c>
      <c r="K317" s="5"/>
    </row>
    <row r="318" spans="1:11" x14ac:dyDescent="0.2">
      <c r="A318" s="29">
        <v>309</v>
      </c>
      <c r="B318" s="433" t="s">
        <v>424</v>
      </c>
      <c r="C318" s="434" t="s">
        <v>962</v>
      </c>
      <c r="D318" s="435" t="s">
        <v>1431</v>
      </c>
      <c r="E318" s="406"/>
      <c r="F318" s="403"/>
      <c r="G318" s="30"/>
      <c r="H318" s="277">
        <v>139.30000000000001</v>
      </c>
      <c r="I318" s="436">
        <v>1406.39</v>
      </c>
      <c r="J318" s="30">
        <f t="shared" si="10"/>
        <v>195910</v>
      </c>
      <c r="K318" s="5"/>
    </row>
    <row r="319" spans="1:11" x14ac:dyDescent="0.2">
      <c r="A319" s="29">
        <v>310</v>
      </c>
      <c r="B319" s="433" t="s">
        <v>425</v>
      </c>
      <c r="C319" s="434" t="s">
        <v>963</v>
      </c>
      <c r="D319" s="435" t="s">
        <v>50</v>
      </c>
      <c r="E319" s="406"/>
      <c r="F319" s="403"/>
      <c r="G319" s="30"/>
      <c r="H319" s="277">
        <v>0.12</v>
      </c>
      <c r="I319" s="436">
        <v>5115.6099999999997</v>
      </c>
      <c r="J319" s="30">
        <f t="shared" si="10"/>
        <v>614</v>
      </c>
      <c r="K319" s="5"/>
    </row>
    <row r="320" spans="1:11" x14ac:dyDescent="0.2">
      <c r="A320" s="29">
        <v>311</v>
      </c>
      <c r="B320" s="433" t="s">
        <v>426</v>
      </c>
      <c r="C320" s="434" t="s">
        <v>964</v>
      </c>
      <c r="D320" s="435" t="s">
        <v>50</v>
      </c>
      <c r="E320" s="406"/>
      <c r="F320" s="403"/>
      <c r="G320" s="30"/>
      <c r="H320" s="277">
        <v>0.02</v>
      </c>
      <c r="I320" s="436">
        <v>214.6</v>
      </c>
      <c r="J320" s="30">
        <f t="shared" si="10"/>
        <v>4</v>
      </c>
      <c r="K320" s="5"/>
    </row>
    <row r="321" spans="1:11" x14ac:dyDescent="0.2">
      <c r="A321" s="29">
        <v>312</v>
      </c>
      <c r="B321" s="433" t="s">
        <v>427</v>
      </c>
      <c r="C321" s="434" t="s">
        <v>965</v>
      </c>
      <c r="D321" s="435" t="s">
        <v>50</v>
      </c>
      <c r="E321" s="406"/>
      <c r="F321" s="403"/>
      <c r="G321" s="30"/>
      <c r="H321" s="277">
        <v>0.12</v>
      </c>
      <c r="I321" s="436">
        <v>494.74</v>
      </c>
      <c r="J321" s="30">
        <f t="shared" si="10"/>
        <v>59</v>
      </c>
      <c r="K321" s="5"/>
    </row>
    <row r="322" spans="1:11" ht="25.5" x14ac:dyDescent="0.2">
      <c r="A322" s="29">
        <v>313</v>
      </c>
      <c r="B322" s="433" t="s">
        <v>428</v>
      </c>
      <c r="C322" s="434" t="s">
        <v>966</v>
      </c>
      <c r="D322" s="435" t="s">
        <v>1430</v>
      </c>
      <c r="E322" s="406"/>
      <c r="F322" s="403"/>
      <c r="G322" s="30"/>
      <c r="H322" s="277">
        <v>1</v>
      </c>
      <c r="I322" s="436">
        <v>845.7</v>
      </c>
      <c r="J322" s="30">
        <f t="shared" si="10"/>
        <v>846</v>
      </c>
      <c r="K322" s="5"/>
    </row>
    <row r="323" spans="1:11" ht="38.25" x14ac:dyDescent="0.2">
      <c r="A323" s="29">
        <v>314</v>
      </c>
      <c r="B323" s="433" t="s">
        <v>429</v>
      </c>
      <c r="C323" s="434" t="s">
        <v>967</v>
      </c>
      <c r="D323" s="435" t="s">
        <v>1430</v>
      </c>
      <c r="E323" s="406"/>
      <c r="F323" s="403"/>
      <c r="G323" s="30"/>
      <c r="H323" s="277">
        <v>42</v>
      </c>
      <c r="I323" s="436">
        <v>779.38</v>
      </c>
      <c r="J323" s="30">
        <f t="shared" si="10"/>
        <v>32734</v>
      </c>
      <c r="K323" s="5"/>
    </row>
    <row r="324" spans="1:11" ht="25.5" x14ac:dyDescent="0.2">
      <c r="A324" s="29">
        <v>315</v>
      </c>
      <c r="B324" s="433" t="s">
        <v>430</v>
      </c>
      <c r="C324" s="434" t="s">
        <v>968</v>
      </c>
      <c r="D324" s="435" t="s">
        <v>1430</v>
      </c>
      <c r="E324" s="406"/>
      <c r="F324" s="403"/>
      <c r="G324" s="30"/>
      <c r="H324" s="277">
        <v>32</v>
      </c>
      <c r="I324" s="436">
        <v>1877.69</v>
      </c>
      <c r="J324" s="30">
        <f t="shared" si="10"/>
        <v>60086</v>
      </c>
      <c r="K324" s="5"/>
    </row>
    <row r="325" spans="1:11" ht="25.5" x14ac:dyDescent="0.2">
      <c r="A325" s="29">
        <v>316</v>
      </c>
      <c r="B325" s="433" t="s">
        <v>431</v>
      </c>
      <c r="C325" s="434" t="s">
        <v>969</v>
      </c>
      <c r="D325" s="435" t="s">
        <v>56</v>
      </c>
      <c r="E325" s="406"/>
      <c r="F325" s="403"/>
      <c r="G325" s="30"/>
      <c r="H325" s="277">
        <v>60</v>
      </c>
      <c r="I325" s="436">
        <v>617.11</v>
      </c>
      <c r="J325" s="30">
        <f t="shared" si="10"/>
        <v>37027</v>
      </c>
      <c r="K325" s="5"/>
    </row>
    <row r="326" spans="1:11" ht="25.5" x14ac:dyDescent="0.2">
      <c r="A326" s="29">
        <v>317</v>
      </c>
      <c r="B326" s="433" t="s">
        <v>432</v>
      </c>
      <c r="C326" s="434" t="s">
        <v>970</v>
      </c>
      <c r="D326" s="435" t="s">
        <v>56</v>
      </c>
      <c r="E326" s="406"/>
      <c r="F326" s="403"/>
      <c r="G326" s="30"/>
      <c r="H326" s="277">
        <v>4</v>
      </c>
      <c r="I326" s="436">
        <v>773.4</v>
      </c>
      <c r="J326" s="30">
        <f t="shared" si="10"/>
        <v>3094</v>
      </c>
      <c r="K326" s="5"/>
    </row>
    <row r="327" spans="1:11" ht="25.5" x14ac:dyDescent="0.2">
      <c r="A327" s="29">
        <v>318</v>
      </c>
      <c r="B327" s="433" t="s">
        <v>433</v>
      </c>
      <c r="C327" s="434" t="s">
        <v>971</v>
      </c>
      <c r="D327" s="435" t="s">
        <v>56</v>
      </c>
      <c r="E327" s="406"/>
      <c r="F327" s="403"/>
      <c r="G327" s="30"/>
      <c r="H327" s="277">
        <v>3</v>
      </c>
      <c r="I327" s="436">
        <v>83.24</v>
      </c>
      <c r="J327" s="30">
        <f t="shared" si="10"/>
        <v>250</v>
      </c>
      <c r="K327" s="5"/>
    </row>
    <row r="328" spans="1:11" x14ac:dyDescent="0.2">
      <c r="A328" s="29">
        <v>319</v>
      </c>
      <c r="B328" s="433" t="s">
        <v>434</v>
      </c>
      <c r="C328" s="434" t="s">
        <v>972</v>
      </c>
      <c r="D328" s="435" t="s">
        <v>24</v>
      </c>
      <c r="E328" s="406"/>
      <c r="F328" s="403"/>
      <c r="G328" s="30"/>
      <c r="H328" s="277">
        <v>155</v>
      </c>
      <c r="I328" s="436">
        <v>60.87</v>
      </c>
      <c r="J328" s="30">
        <f t="shared" si="10"/>
        <v>9435</v>
      </c>
      <c r="K328" s="5"/>
    </row>
    <row r="329" spans="1:11" x14ac:dyDescent="0.2">
      <c r="A329" s="29">
        <v>320</v>
      </c>
      <c r="B329" s="433" t="s">
        <v>435</v>
      </c>
      <c r="C329" s="434" t="s">
        <v>973</v>
      </c>
      <c r="D329" s="435" t="s">
        <v>56</v>
      </c>
      <c r="E329" s="406"/>
      <c r="F329" s="403"/>
      <c r="G329" s="30"/>
      <c r="H329" s="277">
        <v>1</v>
      </c>
      <c r="I329" s="436">
        <v>382.31</v>
      </c>
      <c r="J329" s="30">
        <f t="shared" si="10"/>
        <v>382</v>
      </c>
      <c r="K329" s="5"/>
    </row>
    <row r="330" spans="1:11" x14ac:dyDescent="0.2">
      <c r="A330" s="29">
        <v>321</v>
      </c>
      <c r="B330" s="433" t="s">
        <v>436</v>
      </c>
      <c r="C330" s="434" t="s">
        <v>974</v>
      </c>
      <c r="D330" s="435" t="s">
        <v>56</v>
      </c>
      <c r="E330" s="406"/>
      <c r="F330" s="403"/>
      <c r="G330" s="30"/>
      <c r="H330" s="277">
        <v>1</v>
      </c>
      <c r="I330" s="436">
        <v>1378.25</v>
      </c>
      <c r="J330" s="30">
        <f t="shared" si="10"/>
        <v>1378</v>
      </c>
      <c r="K330" s="5"/>
    </row>
    <row r="331" spans="1:11" x14ac:dyDescent="0.2">
      <c r="A331" s="29">
        <v>322</v>
      </c>
      <c r="B331" s="433" t="s">
        <v>437</v>
      </c>
      <c r="C331" s="434" t="s">
        <v>975</v>
      </c>
      <c r="D331" s="435" t="s">
        <v>56</v>
      </c>
      <c r="E331" s="406"/>
      <c r="F331" s="403"/>
      <c r="G331" s="30"/>
      <c r="H331" s="277">
        <v>1</v>
      </c>
      <c r="I331" s="436">
        <v>2413.06</v>
      </c>
      <c r="J331" s="30">
        <f t="shared" si="10"/>
        <v>2413</v>
      </c>
      <c r="K331" s="5"/>
    </row>
    <row r="332" spans="1:11" x14ac:dyDescent="0.2">
      <c r="A332" s="29">
        <v>323</v>
      </c>
      <c r="B332" s="433" t="s">
        <v>438</v>
      </c>
      <c r="C332" s="434" t="s">
        <v>976</v>
      </c>
      <c r="D332" s="435" t="s">
        <v>56</v>
      </c>
      <c r="E332" s="406"/>
      <c r="F332" s="403"/>
      <c r="G332" s="30"/>
      <c r="H332" s="277">
        <v>1</v>
      </c>
      <c r="I332" s="436">
        <v>3024.92</v>
      </c>
      <c r="J332" s="30">
        <f t="shared" si="10"/>
        <v>3025</v>
      </c>
      <c r="K332" s="5"/>
    </row>
    <row r="333" spans="1:11" x14ac:dyDescent="0.2">
      <c r="A333" s="29">
        <v>324</v>
      </c>
      <c r="B333" s="433" t="s">
        <v>439</v>
      </c>
      <c r="C333" s="434" t="s">
        <v>977</v>
      </c>
      <c r="D333" s="435" t="s">
        <v>1430</v>
      </c>
      <c r="E333" s="406"/>
      <c r="F333" s="403"/>
      <c r="G333" s="30"/>
      <c r="H333" s="277">
        <v>2</v>
      </c>
      <c r="I333" s="436">
        <v>467.96</v>
      </c>
      <c r="J333" s="30">
        <f t="shared" si="10"/>
        <v>936</v>
      </c>
      <c r="K333" s="5"/>
    </row>
    <row r="334" spans="1:11" x14ac:dyDescent="0.2">
      <c r="A334" s="29">
        <v>325</v>
      </c>
      <c r="B334" s="433" t="s">
        <v>440</v>
      </c>
      <c r="C334" s="434" t="s">
        <v>978</v>
      </c>
      <c r="D334" s="435" t="s">
        <v>1430</v>
      </c>
      <c r="E334" s="406"/>
      <c r="F334" s="403"/>
      <c r="G334" s="30"/>
      <c r="H334" s="277">
        <v>61.57</v>
      </c>
      <c r="I334" s="436">
        <v>150.63</v>
      </c>
      <c r="J334" s="30">
        <f t="shared" si="10"/>
        <v>9274</v>
      </c>
      <c r="K334" s="5"/>
    </row>
    <row r="335" spans="1:11" x14ac:dyDescent="0.2">
      <c r="A335" s="29">
        <v>326</v>
      </c>
      <c r="B335" s="433" t="s">
        <v>441</v>
      </c>
      <c r="C335" s="434" t="s">
        <v>979</v>
      </c>
      <c r="D335" s="435" t="s">
        <v>55</v>
      </c>
      <c r="E335" s="406"/>
      <c r="F335" s="403"/>
      <c r="G335" s="30"/>
      <c r="H335" s="277">
        <v>10</v>
      </c>
      <c r="I335" s="436">
        <v>273.76</v>
      </c>
      <c r="J335" s="30">
        <f t="shared" si="10"/>
        <v>2738</v>
      </c>
      <c r="K335" s="5"/>
    </row>
    <row r="336" spans="1:11" ht="25.5" x14ac:dyDescent="0.2">
      <c r="A336" s="29">
        <v>327</v>
      </c>
      <c r="B336" s="433" t="s">
        <v>442</v>
      </c>
      <c r="C336" s="434" t="s">
        <v>980</v>
      </c>
      <c r="D336" s="435" t="s">
        <v>1430</v>
      </c>
      <c r="E336" s="406"/>
      <c r="F336" s="403"/>
      <c r="G336" s="30"/>
      <c r="H336" s="277">
        <v>30</v>
      </c>
      <c r="I336" s="436">
        <v>683.24</v>
      </c>
      <c r="J336" s="30">
        <f t="shared" si="10"/>
        <v>20497</v>
      </c>
      <c r="K336" s="5"/>
    </row>
    <row r="337" spans="1:11" x14ac:dyDescent="0.2">
      <c r="A337" s="29">
        <v>328</v>
      </c>
      <c r="B337" s="433" t="s">
        <v>443</v>
      </c>
      <c r="C337" s="434" t="s">
        <v>981</v>
      </c>
      <c r="D337" s="435" t="s">
        <v>1430</v>
      </c>
      <c r="E337" s="406"/>
      <c r="F337" s="403"/>
      <c r="G337" s="30"/>
      <c r="H337" s="277">
        <v>16</v>
      </c>
      <c r="I337" s="436">
        <v>574.39</v>
      </c>
      <c r="J337" s="30">
        <f t="shared" si="10"/>
        <v>9190</v>
      </c>
      <c r="K337" s="5"/>
    </row>
    <row r="338" spans="1:11" ht="25.5" x14ac:dyDescent="0.2">
      <c r="A338" s="29">
        <v>329</v>
      </c>
      <c r="B338" s="433" t="s">
        <v>444</v>
      </c>
      <c r="C338" s="434" t="s">
        <v>982</v>
      </c>
      <c r="D338" s="435" t="s">
        <v>1430</v>
      </c>
      <c r="E338" s="406"/>
      <c r="F338" s="403"/>
      <c r="G338" s="30"/>
      <c r="H338" s="277">
        <v>3</v>
      </c>
      <c r="I338" s="436">
        <v>9602.34</v>
      </c>
      <c r="J338" s="30">
        <f t="shared" si="10"/>
        <v>28807</v>
      </c>
      <c r="K338" s="5"/>
    </row>
    <row r="339" spans="1:11" ht="25.5" x14ac:dyDescent="0.2">
      <c r="A339" s="29">
        <v>330</v>
      </c>
      <c r="B339" s="433" t="s">
        <v>445</v>
      </c>
      <c r="C339" s="434" t="s">
        <v>983</v>
      </c>
      <c r="D339" s="435" t="s">
        <v>56</v>
      </c>
      <c r="E339" s="406"/>
      <c r="F339" s="403"/>
      <c r="G339" s="30"/>
      <c r="H339" s="277">
        <v>50</v>
      </c>
      <c r="I339" s="436">
        <v>818.35</v>
      </c>
      <c r="J339" s="30">
        <f t="shared" si="10"/>
        <v>40918</v>
      </c>
      <c r="K339" s="5"/>
    </row>
    <row r="340" spans="1:11" x14ac:dyDescent="0.2">
      <c r="A340" s="29">
        <v>331</v>
      </c>
      <c r="B340" s="433" t="s">
        <v>446</v>
      </c>
      <c r="C340" s="434" t="s">
        <v>984</v>
      </c>
      <c r="D340" s="435" t="s">
        <v>56</v>
      </c>
      <c r="E340" s="406"/>
      <c r="F340" s="403"/>
      <c r="G340" s="30"/>
      <c r="H340" s="277">
        <v>1.6</v>
      </c>
      <c r="I340" s="436">
        <v>54.21</v>
      </c>
      <c r="J340" s="30">
        <f t="shared" si="10"/>
        <v>87</v>
      </c>
      <c r="K340" s="5"/>
    </row>
    <row r="341" spans="1:11" x14ac:dyDescent="0.2">
      <c r="A341" s="29">
        <v>332</v>
      </c>
      <c r="B341" s="433" t="s">
        <v>447</v>
      </c>
      <c r="C341" s="434" t="s">
        <v>985</v>
      </c>
      <c r="D341" s="435" t="s">
        <v>1430</v>
      </c>
      <c r="E341" s="406"/>
      <c r="F341" s="403"/>
      <c r="G341" s="30"/>
      <c r="H341" s="277">
        <v>16</v>
      </c>
      <c r="I341" s="436">
        <v>14182.39</v>
      </c>
      <c r="J341" s="30">
        <f t="shared" si="10"/>
        <v>226918</v>
      </c>
      <c r="K341" s="5"/>
    </row>
    <row r="342" spans="1:11" x14ac:dyDescent="0.2">
      <c r="A342" s="29">
        <v>333</v>
      </c>
      <c r="B342" s="433" t="s">
        <v>448</v>
      </c>
      <c r="C342" s="434" t="s">
        <v>986</v>
      </c>
      <c r="D342" s="435" t="s">
        <v>56</v>
      </c>
      <c r="E342" s="406"/>
      <c r="F342" s="403"/>
      <c r="G342" s="30"/>
      <c r="H342" s="277">
        <v>14</v>
      </c>
      <c r="I342" s="436">
        <v>153.1</v>
      </c>
      <c r="J342" s="30">
        <f t="shared" si="10"/>
        <v>2143</v>
      </c>
      <c r="K342" s="5"/>
    </row>
    <row r="343" spans="1:11" x14ac:dyDescent="0.2">
      <c r="A343" s="29">
        <v>334</v>
      </c>
      <c r="B343" s="433" t="s">
        <v>449</v>
      </c>
      <c r="C343" s="434" t="s">
        <v>987</v>
      </c>
      <c r="D343" s="435" t="s">
        <v>56</v>
      </c>
      <c r="E343" s="406"/>
      <c r="F343" s="403"/>
      <c r="G343" s="30"/>
      <c r="H343" s="277">
        <v>2</v>
      </c>
      <c r="I343" s="436">
        <v>28822.05</v>
      </c>
      <c r="J343" s="30">
        <f t="shared" si="10"/>
        <v>57644</v>
      </c>
      <c r="K343" s="5"/>
    </row>
    <row r="344" spans="1:11" x14ac:dyDescent="0.2">
      <c r="A344" s="29">
        <v>335</v>
      </c>
      <c r="B344" s="433" t="s">
        <v>450</v>
      </c>
      <c r="C344" s="434" t="s">
        <v>988</v>
      </c>
      <c r="D344" s="435" t="s">
        <v>56</v>
      </c>
      <c r="E344" s="406"/>
      <c r="F344" s="403"/>
      <c r="G344" s="30"/>
      <c r="H344" s="277">
        <v>2</v>
      </c>
      <c r="I344" s="436">
        <v>224</v>
      </c>
      <c r="J344" s="30">
        <f t="shared" si="10"/>
        <v>448</v>
      </c>
      <c r="K344" s="5"/>
    </row>
    <row r="345" spans="1:11" x14ac:dyDescent="0.2">
      <c r="A345" s="29">
        <v>336</v>
      </c>
      <c r="B345" s="433" t="s">
        <v>451</v>
      </c>
      <c r="C345" s="434" t="s">
        <v>989</v>
      </c>
      <c r="D345" s="435" t="s">
        <v>55</v>
      </c>
      <c r="E345" s="406"/>
      <c r="F345" s="403"/>
      <c r="G345" s="30"/>
      <c r="H345" s="277">
        <v>40</v>
      </c>
      <c r="I345" s="436">
        <v>222.75</v>
      </c>
      <c r="J345" s="30">
        <f t="shared" si="10"/>
        <v>8910</v>
      </c>
      <c r="K345" s="5"/>
    </row>
    <row r="346" spans="1:11" x14ac:dyDescent="0.2">
      <c r="A346" s="29">
        <v>337</v>
      </c>
      <c r="B346" s="433" t="s">
        <v>452</v>
      </c>
      <c r="C346" s="434" t="s">
        <v>990</v>
      </c>
      <c r="D346" s="435" t="s">
        <v>56</v>
      </c>
      <c r="E346" s="406"/>
      <c r="F346" s="403"/>
      <c r="G346" s="30"/>
      <c r="H346" s="277">
        <v>4</v>
      </c>
      <c r="I346" s="436">
        <v>31.89</v>
      </c>
      <c r="J346" s="30">
        <f t="shared" si="10"/>
        <v>128</v>
      </c>
      <c r="K346" s="5"/>
    </row>
    <row r="347" spans="1:11" x14ac:dyDescent="0.2">
      <c r="A347" s="29">
        <v>338</v>
      </c>
      <c r="B347" s="433" t="s">
        <v>453</v>
      </c>
      <c r="C347" s="434" t="s">
        <v>991</v>
      </c>
      <c r="D347" s="435" t="s">
        <v>56</v>
      </c>
      <c r="E347" s="406"/>
      <c r="F347" s="403"/>
      <c r="G347" s="30"/>
      <c r="H347" s="277">
        <v>0.3</v>
      </c>
      <c r="I347" s="436">
        <v>41.91</v>
      </c>
      <c r="J347" s="30">
        <f t="shared" si="10"/>
        <v>13</v>
      </c>
      <c r="K347" s="5"/>
    </row>
    <row r="348" spans="1:11" x14ac:dyDescent="0.2">
      <c r="A348" s="29">
        <v>339</v>
      </c>
      <c r="B348" s="433" t="s">
        <v>454</v>
      </c>
      <c r="C348" s="434" t="s">
        <v>992</v>
      </c>
      <c r="D348" s="435" t="s">
        <v>23</v>
      </c>
      <c r="E348" s="406"/>
      <c r="F348" s="403"/>
      <c r="G348" s="30"/>
      <c r="H348" s="277">
        <v>0.93330000000000002</v>
      </c>
      <c r="I348" s="436">
        <v>315.91000000000003</v>
      </c>
      <c r="J348" s="30">
        <f t="shared" si="10"/>
        <v>295</v>
      </c>
      <c r="K348" s="5"/>
    </row>
    <row r="349" spans="1:11" ht="25.5" x14ac:dyDescent="0.2">
      <c r="A349" s="29">
        <v>340</v>
      </c>
      <c r="B349" s="433" t="s">
        <v>455</v>
      </c>
      <c r="C349" s="434" t="s">
        <v>993</v>
      </c>
      <c r="D349" s="435" t="s">
        <v>56</v>
      </c>
      <c r="E349" s="406"/>
      <c r="F349" s="403"/>
      <c r="G349" s="30"/>
      <c r="H349" s="277">
        <v>2</v>
      </c>
      <c r="I349" s="436">
        <v>153.97</v>
      </c>
      <c r="J349" s="30">
        <f t="shared" si="10"/>
        <v>308</v>
      </c>
      <c r="K349" s="5"/>
    </row>
    <row r="350" spans="1:11" ht="25.5" x14ac:dyDescent="0.2">
      <c r="A350" s="29">
        <v>341</v>
      </c>
      <c r="B350" s="433" t="s">
        <v>456</v>
      </c>
      <c r="C350" s="434" t="s">
        <v>994</v>
      </c>
      <c r="D350" s="435" t="s">
        <v>56</v>
      </c>
      <c r="E350" s="406"/>
      <c r="F350" s="403"/>
      <c r="G350" s="30"/>
      <c r="H350" s="277">
        <v>32</v>
      </c>
      <c r="I350" s="436">
        <v>370.52</v>
      </c>
      <c r="J350" s="30">
        <f t="shared" si="10"/>
        <v>11857</v>
      </c>
      <c r="K350" s="5"/>
    </row>
    <row r="351" spans="1:11" ht="25.5" x14ac:dyDescent="0.2">
      <c r="A351" s="29">
        <v>342</v>
      </c>
      <c r="B351" s="433" t="s">
        <v>457</v>
      </c>
      <c r="C351" s="434" t="s">
        <v>995</v>
      </c>
      <c r="D351" s="435" t="s">
        <v>55</v>
      </c>
      <c r="E351" s="406"/>
      <c r="F351" s="403"/>
      <c r="G351" s="30"/>
      <c r="H351" s="277">
        <v>7</v>
      </c>
      <c r="I351" s="436">
        <v>136.94999999999999</v>
      </c>
      <c r="J351" s="30">
        <f t="shared" si="10"/>
        <v>959</v>
      </c>
      <c r="K351" s="5"/>
    </row>
    <row r="352" spans="1:11" ht="25.5" x14ac:dyDescent="0.2">
      <c r="A352" s="29">
        <v>343</v>
      </c>
      <c r="B352" s="433" t="s">
        <v>458</v>
      </c>
      <c r="C352" s="434" t="s">
        <v>996</v>
      </c>
      <c r="D352" s="435" t="s">
        <v>55</v>
      </c>
      <c r="E352" s="406"/>
      <c r="F352" s="403"/>
      <c r="G352" s="30"/>
      <c r="H352" s="277">
        <v>14</v>
      </c>
      <c r="I352" s="436">
        <v>163.86</v>
      </c>
      <c r="J352" s="30">
        <f t="shared" si="10"/>
        <v>2294</v>
      </c>
      <c r="K352" s="5"/>
    </row>
    <row r="353" spans="1:11" ht="25.5" x14ac:dyDescent="0.2">
      <c r="A353" s="29">
        <v>344</v>
      </c>
      <c r="B353" s="433" t="s">
        <v>459</v>
      </c>
      <c r="C353" s="434" t="s">
        <v>997</v>
      </c>
      <c r="D353" s="435" t="s">
        <v>55</v>
      </c>
      <c r="E353" s="406"/>
      <c r="F353" s="403"/>
      <c r="G353" s="30"/>
      <c r="H353" s="277">
        <v>13</v>
      </c>
      <c r="I353" s="436">
        <v>191.09</v>
      </c>
      <c r="J353" s="30">
        <f t="shared" si="10"/>
        <v>2484</v>
      </c>
      <c r="K353" s="5"/>
    </row>
    <row r="354" spans="1:11" ht="25.5" x14ac:dyDescent="0.2">
      <c r="A354" s="29">
        <v>345</v>
      </c>
      <c r="B354" s="433" t="s">
        <v>460</v>
      </c>
      <c r="C354" s="434" t="s">
        <v>998</v>
      </c>
      <c r="D354" s="435" t="s">
        <v>55</v>
      </c>
      <c r="E354" s="406"/>
      <c r="F354" s="403"/>
      <c r="G354" s="30"/>
      <c r="H354" s="277">
        <v>16</v>
      </c>
      <c r="I354" s="436">
        <v>308.14</v>
      </c>
      <c r="J354" s="30">
        <f t="shared" si="10"/>
        <v>4930</v>
      </c>
      <c r="K354" s="5"/>
    </row>
    <row r="355" spans="1:11" ht="25.5" x14ac:dyDescent="0.2">
      <c r="A355" s="29">
        <v>346</v>
      </c>
      <c r="B355" s="433" t="s">
        <v>461</v>
      </c>
      <c r="C355" s="434" t="s">
        <v>999</v>
      </c>
      <c r="D355" s="435" t="s">
        <v>55</v>
      </c>
      <c r="E355" s="406"/>
      <c r="F355" s="403"/>
      <c r="G355" s="30"/>
      <c r="H355" s="277">
        <v>23</v>
      </c>
      <c r="I355" s="436">
        <v>181.16</v>
      </c>
      <c r="J355" s="30">
        <f t="shared" si="10"/>
        <v>4167</v>
      </c>
      <c r="K355" s="5"/>
    </row>
    <row r="356" spans="1:11" ht="25.5" x14ac:dyDescent="0.2">
      <c r="A356" s="29">
        <v>347</v>
      </c>
      <c r="B356" s="433" t="s">
        <v>462</v>
      </c>
      <c r="C356" s="434" t="s">
        <v>1000</v>
      </c>
      <c r="D356" s="435" t="s">
        <v>55</v>
      </c>
      <c r="E356" s="406"/>
      <c r="F356" s="403"/>
      <c r="G356" s="30"/>
      <c r="H356" s="277">
        <v>33</v>
      </c>
      <c r="I356" s="436">
        <v>207.59</v>
      </c>
      <c r="J356" s="30">
        <f t="shared" si="10"/>
        <v>6850</v>
      </c>
      <c r="K356" s="5"/>
    </row>
    <row r="357" spans="1:11" ht="25.5" x14ac:dyDescent="0.2">
      <c r="A357" s="29">
        <v>348</v>
      </c>
      <c r="B357" s="433" t="s">
        <v>463</v>
      </c>
      <c r="C357" s="434" t="s">
        <v>1001</v>
      </c>
      <c r="D357" s="435" t="s">
        <v>55</v>
      </c>
      <c r="E357" s="406"/>
      <c r="F357" s="403"/>
      <c r="G357" s="30"/>
      <c r="H357" s="277">
        <v>7</v>
      </c>
      <c r="I357" s="436">
        <v>292.83</v>
      </c>
      <c r="J357" s="30">
        <f t="shared" si="10"/>
        <v>2050</v>
      </c>
      <c r="K357" s="5"/>
    </row>
    <row r="358" spans="1:11" ht="25.5" x14ac:dyDescent="0.2">
      <c r="A358" s="29">
        <v>349</v>
      </c>
      <c r="B358" s="433" t="s">
        <v>464</v>
      </c>
      <c r="C358" s="434" t="s">
        <v>1002</v>
      </c>
      <c r="D358" s="435" t="s">
        <v>55</v>
      </c>
      <c r="E358" s="406"/>
      <c r="F358" s="403"/>
      <c r="G358" s="30"/>
      <c r="H358" s="277">
        <v>4</v>
      </c>
      <c r="I358" s="436">
        <v>339.4</v>
      </c>
      <c r="J358" s="30">
        <f t="shared" si="10"/>
        <v>1358</v>
      </c>
      <c r="K358" s="5"/>
    </row>
    <row r="359" spans="1:11" ht="25.5" x14ac:dyDescent="0.2">
      <c r="A359" s="29">
        <v>350</v>
      </c>
      <c r="B359" s="433" t="s">
        <v>465</v>
      </c>
      <c r="C359" s="434" t="s">
        <v>1003</v>
      </c>
      <c r="D359" s="435" t="s">
        <v>55</v>
      </c>
      <c r="E359" s="406"/>
      <c r="F359" s="403"/>
      <c r="G359" s="30"/>
      <c r="H359" s="277">
        <v>69</v>
      </c>
      <c r="I359" s="436">
        <v>393.54</v>
      </c>
      <c r="J359" s="30">
        <f t="shared" si="10"/>
        <v>27154</v>
      </c>
      <c r="K359" s="5"/>
    </row>
    <row r="360" spans="1:11" ht="25.5" x14ac:dyDescent="0.2">
      <c r="A360" s="29">
        <v>351</v>
      </c>
      <c r="B360" s="433" t="s">
        <v>466</v>
      </c>
      <c r="C360" s="434" t="s">
        <v>1004</v>
      </c>
      <c r="D360" s="435" t="s">
        <v>56</v>
      </c>
      <c r="E360" s="406"/>
      <c r="F360" s="403"/>
      <c r="G360" s="30"/>
      <c r="H360" s="277">
        <v>1</v>
      </c>
      <c r="I360" s="436">
        <v>1025.4000000000001</v>
      </c>
      <c r="J360" s="30">
        <f t="shared" si="10"/>
        <v>1025</v>
      </c>
      <c r="K360" s="5"/>
    </row>
    <row r="361" spans="1:11" ht="25.5" x14ac:dyDescent="0.2">
      <c r="A361" s="29">
        <v>352</v>
      </c>
      <c r="B361" s="433" t="s">
        <v>467</v>
      </c>
      <c r="C361" s="434" t="s">
        <v>1005</v>
      </c>
      <c r="D361" s="435" t="s">
        <v>56</v>
      </c>
      <c r="E361" s="406"/>
      <c r="F361" s="403"/>
      <c r="G361" s="30"/>
      <c r="H361" s="277">
        <v>2</v>
      </c>
      <c r="I361" s="436">
        <v>137.49</v>
      </c>
      <c r="J361" s="30">
        <f t="shared" si="10"/>
        <v>275</v>
      </c>
      <c r="K361" s="5"/>
    </row>
    <row r="362" spans="1:11" ht="25.5" x14ac:dyDescent="0.2">
      <c r="A362" s="29">
        <v>353</v>
      </c>
      <c r="B362" s="433" t="s">
        <v>468</v>
      </c>
      <c r="C362" s="434" t="s">
        <v>1008</v>
      </c>
      <c r="D362" s="435" t="s">
        <v>55</v>
      </c>
      <c r="E362" s="406"/>
      <c r="F362" s="403"/>
      <c r="G362" s="30"/>
      <c r="H362" s="277">
        <v>30</v>
      </c>
      <c r="I362" s="436">
        <v>147.69</v>
      </c>
      <c r="J362" s="30">
        <f t="shared" si="10"/>
        <v>4431</v>
      </c>
      <c r="K362" s="5"/>
    </row>
    <row r="363" spans="1:11" ht="25.5" x14ac:dyDescent="0.2">
      <c r="A363" s="29">
        <v>354</v>
      </c>
      <c r="B363" s="433" t="s">
        <v>469</v>
      </c>
      <c r="C363" s="434" t="s">
        <v>1009</v>
      </c>
      <c r="D363" s="435" t="s">
        <v>55</v>
      </c>
      <c r="E363" s="406"/>
      <c r="F363" s="403"/>
      <c r="G363" s="30"/>
      <c r="H363" s="277">
        <v>6</v>
      </c>
      <c r="I363" s="436">
        <v>199.38</v>
      </c>
      <c r="J363" s="30">
        <f t="shared" si="10"/>
        <v>1196</v>
      </c>
      <c r="K363" s="5"/>
    </row>
    <row r="364" spans="1:11" ht="25.5" x14ac:dyDescent="0.2">
      <c r="A364" s="29">
        <v>355</v>
      </c>
      <c r="B364" s="433" t="s">
        <v>470</v>
      </c>
      <c r="C364" s="434" t="s">
        <v>1010</v>
      </c>
      <c r="D364" s="435" t="s">
        <v>55</v>
      </c>
      <c r="E364" s="406"/>
      <c r="F364" s="403"/>
      <c r="G364" s="30"/>
      <c r="H364" s="277">
        <v>34</v>
      </c>
      <c r="I364" s="436">
        <v>360.83</v>
      </c>
      <c r="J364" s="30">
        <f t="shared" si="10"/>
        <v>12268</v>
      </c>
      <c r="K364" s="5"/>
    </row>
    <row r="365" spans="1:11" ht="25.5" x14ac:dyDescent="0.2">
      <c r="A365" s="29">
        <v>356</v>
      </c>
      <c r="B365" s="433" t="s">
        <v>471</v>
      </c>
      <c r="C365" s="434" t="s">
        <v>1011</v>
      </c>
      <c r="D365" s="435" t="s">
        <v>55</v>
      </c>
      <c r="E365" s="406"/>
      <c r="F365" s="403"/>
      <c r="G365" s="30"/>
      <c r="H365" s="277">
        <v>1</v>
      </c>
      <c r="I365" s="436">
        <v>579</v>
      </c>
      <c r="J365" s="30">
        <f t="shared" si="10"/>
        <v>579</v>
      </c>
      <c r="K365" s="5"/>
    </row>
    <row r="366" spans="1:11" ht="25.5" x14ac:dyDescent="0.2">
      <c r="A366" s="29">
        <v>357</v>
      </c>
      <c r="B366" s="433" t="s">
        <v>472</v>
      </c>
      <c r="C366" s="434" t="s">
        <v>1012</v>
      </c>
      <c r="D366" s="435" t="s">
        <v>56</v>
      </c>
      <c r="E366" s="277">
        <v>1</v>
      </c>
      <c r="F366" s="436">
        <v>10000</v>
      </c>
      <c r="G366" s="30">
        <f t="shared" ref="G366" si="11">E366*F366</f>
        <v>10000</v>
      </c>
      <c r="H366" s="277"/>
      <c r="I366" s="436"/>
      <c r="J366" s="30"/>
      <c r="K366" s="5"/>
    </row>
    <row r="367" spans="1:11" ht="25.5" x14ac:dyDescent="0.2">
      <c r="A367" s="29">
        <v>358</v>
      </c>
      <c r="B367" s="433" t="s">
        <v>473</v>
      </c>
      <c r="C367" s="434" t="s">
        <v>1013</v>
      </c>
      <c r="D367" s="435" t="s">
        <v>56</v>
      </c>
      <c r="E367" s="406"/>
      <c r="F367" s="403"/>
      <c r="G367" s="30"/>
      <c r="H367" s="277">
        <v>1.53</v>
      </c>
      <c r="I367" s="436">
        <v>29.9</v>
      </c>
      <c r="J367" s="30">
        <f t="shared" si="10"/>
        <v>46</v>
      </c>
      <c r="K367" s="5"/>
    </row>
    <row r="368" spans="1:11" x14ac:dyDescent="0.2">
      <c r="A368" s="29">
        <v>359</v>
      </c>
      <c r="B368" s="433" t="s">
        <v>474</v>
      </c>
      <c r="C368" s="434" t="s">
        <v>1014</v>
      </c>
      <c r="D368" s="435" t="s">
        <v>1426</v>
      </c>
      <c r="E368" s="406"/>
      <c r="F368" s="403"/>
      <c r="G368" s="30"/>
      <c r="H368" s="277">
        <v>0.153</v>
      </c>
      <c r="I368" s="436">
        <v>1136.44</v>
      </c>
      <c r="J368" s="30">
        <f t="shared" si="10"/>
        <v>174</v>
      </c>
      <c r="K368" s="5"/>
    </row>
    <row r="369" spans="1:11" ht="25.5" x14ac:dyDescent="0.2">
      <c r="A369" s="29">
        <v>360</v>
      </c>
      <c r="B369" s="433" t="s">
        <v>475</v>
      </c>
      <c r="C369" s="434" t="s">
        <v>1015</v>
      </c>
      <c r="D369" s="435" t="s">
        <v>55</v>
      </c>
      <c r="E369" s="406"/>
      <c r="F369" s="403"/>
      <c r="G369" s="30"/>
      <c r="H369" s="277">
        <v>124.3</v>
      </c>
      <c r="I369" s="436">
        <v>206.7</v>
      </c>
      <c r="J369" s="30">
        <f t="shared" si="10"/>
        <v>25693</v>
      </c>
      <c r="K369" s="5"/>
    </row>
    <row r="370" spans="1:11" ht="25.5" x14ac:dyDescent="0.2">
      <c r="A370" s="29">
        <v>361</v>
      </c>
      <c r="B370" s="433" t="s">
        <v>476</v>
      </c>
      <c r="C370" s="434" t="s">
        <v>1016</v>
      </c>
      <c r="D370" s="435" t="s">
        <v>55</v>
      </c>
      <c r="E370" s="406"/>
      <c r="F370" s="403"/>
      <c r="G370" s="30"/>
      <c r="H370" s="277">
        <v>307.39999999999998</v>
      </c>
      <c r="I370" s="436">
        <v>286.66000000000003</v>
      </c>
      <c r="J370" s="30">
        <f t="shared" si="10"/>
        <v>88119</v>
      </c>
      <c r="K370" s="5"/>
    </row>
    <row r="371" spans="1:11" x14ac:dyDescent="0.2">
      <c r="A371" s="29">
        <v>362</v>
      </c>
      <c r="B371" s="433" t="s">
        <v>477</v>
      </c>
      <c r="C371" s="434" t="s">
        <v>1017</v>
      </c>
      <c r="D371" s="435" t="s">
        <v>23</v>
      </c>
      <c r="E371" s="406"/>
      <c r="F371" s="403"/>
      <c r="G371" s="30"/>
      <c r="H371" s="277">
        <v>0.29049999999999998</v>
      </c>
      <c r="I371" s="436">
        <v>4627.12</v>
      </c>
      <c r="J371" s="30">
        <f t="shared" si="10"/>
        <v>1344</v>
      </c>
      <c r="K371" s="5"/>
    </row>
    <row r="372" spans="1:11" x14ac:dyDescent="0.2">
      <c r="A372" s="29">
        <v>363</v>
      </c>
      <c r="B372" s="433" t="s">
        <v>478</v>
      </c>
      <c r="C372" s="434" t="s">
        <v>1018</v>
      </c>
      <c r="D372" s="435" t="s">
        <v>23</v>
      </c>
      <c r="E372" s="406"/>
      <c r="F372" s="403"/>
      <c r="G372" s="30"/>
      <c r="H372" s="277">
        <v>6.5000000000000002E-2</v>
      </c>
      <c r="I372" s="436">
        <v>5027.6499999999996</v>
      </c>
      <c r="J372" s="30">
        <f t="shared" si="10"/>
        <v>327</v>
      </c>
      <c r="K372" s="5"/>
    </row>
    <row r="373" spans="1:11" x14ac:dyDescent="0.2">
      <c r="A373" s="29">
        <v>364</v>
      </c>
      <c r="B373" s="433" t="s">
        <v>479</v>
      </c>
      <c r="C373" s="434" t="s">
        <v>1019</v>
      </c>
      <c r="D373" s="435" t="s">
        <v>23</v>
      </c>
      <c r="E373" s="406"/>
      <c r="F373" s="403"/>
      <c r="G373" s="30"/>
      <c r="H373" s="277">
        <v>0.18540000000000001</v>
      </c>
      <c r="I373" s="436">
        <v>5208.34</v>
      </c>
      <c r="J373" s="30">
        <f t="shared" si="10"/>
        <v>966</v>
      </c>
      <c r="K373" s="5"/>
    </row>
    <row r="374" spans="1:11" x14ac:dyDescent="0.2">
      <c r="A374" s="29">
        <v>365</v>
      </c>
      <c r="B374" s="433" t="s">
        <v>480</v>
      </c>
      <c r="C374" s="434" t="s">
        <v>1020</v>
      </c>
      <c r="D374" s="435" t="s">
        <v>23</v>
      </c>
      <c r="E374" s="406"/>
      <c r="F374" s="403"/>
      <c r="G374" s="30"/>
      <c r="H374" s="277">
        <v>1.6000000000000001E-3</v>
      </c>
      <c r="I374" s="436">
        <v>5538.97</v>
      </c>
      <c r="J374" s="30">
        <f t="shared" si="10"/>
        <v>9</v>
      </c>
      <c r="K374" s="5"/>
    </row>
    <row r="375" spans="1:11" x14ac:dyDescent="0.2">
      <c r="A375" s="29">
        <v>366</v>
      </c>
      <c r="B375" s="433" t="s">
        <v>481</v>
      </c>
      <c r="C375" s="434" t="s">
        <v>1021</v>
      </c>
      <c r="D375" s="435" t="s">
        <v>23</v>
      </c>
      <c r="E375" s="406"/>
      <c r="F375" s="403"/>
      <c r="G375" s="30"/>
      <c r="H375" s="277">
        <v>0.4047</v>
      </c>
      <c r="I375" s="436">
        <v>6034.05</v>
      </c>
      <c r="J375" s="30">
        <f t="shared" si="10"/>
        <v>2442</v>
      </c>
      <c r="K375" s="5"/>
    </row>
    <row r="376" spans="1:11" x14ac:dyDescent="0.2">
      <c r="A376" s="29">
        <v>367</v>
      </c>
      <c r="B376" s="433" t="s">
        <v>482</v>
      </c>
      <c r="C376" s="434" t="s">
        <v>1022</v>
      </c>
      <c r="D376" s="435" t="s">
        <v>23</v>
      </c>
      <c r="E376" s="406"/>
      <c r="F376" s="403"/>
      <c r="G376" s="30"/>
      <c r="H376" s="277">
        <v>54.499099999999999</v>
      </c>
      <c r="I376" s="436">
        <v>5929.29</v>
      </c>
      <c r="J376" s="30">
        <f t="shared" si="10"/>
        <v>323141</v>
      </c>
      <c r="K376" s="5"/>
    </row>
    <row r="377" spans="1:11" x14ac:dyDescent="0.2">
      <c r="A377" s="29">
        <v>368</v>
      </c>
      <c r="B377" s="433" t="s">
        <v>483</v>
      </c>
      <c r="C377" s="434" t="s">
        <v>1023</v>
      </c>
      <c r="D377" s="435" t="s">
        <v>23</v>
      </c>
      <c r="E377" s="406"/>
      <c r="F377" s="403"/>
      <c r="G377" s="30"/>
      <c r="H377" s="277">
        <v>269.58730000000003</v>
      </c>
      <c r="I377" s="436">
        <v>5756.6</v>
      </c>
      <c r="J377" s="30">
        <f t="shared" si="10"/>
        <v>1551906</v>
      </c>
      <c r="K377" s="5"/>
    </row>
    <row r="378" spans="1:11" x14ac:dyDescent="0.2">
      <c r="A378" s="29">
        <v>369</v>
      </c>
      <c r="B378" s="433" t="s">
        <v>1629</v>
      </c>
      <c r="C378" s="434" t="s">
        <v>1699</v>
      </c>
      <c r="D378" s="435" t="s">
        <v>23</v>
      </c>
      <c r="E378" s="406"/>
      <c r="F378" s="403"/>
      <c r="G378" s="30"/>
      <c r="H378" s="277">
        <v>2.4489999999999998</v>
      </c>
      <c r="I378" s="436">
        <v>4823.6000000000004</v>
      </c>
      <c r="J378" s="30">
        <f t="shared" ref="J378:J441" si="12">H378*I378</f>
        <v>11813</v>
      </c>
      <c r="K378" s="5"/>
    </row>
    <row r="379" spans="1:11" x14ac:dyDescent="0.2">
      <c r="A379" s="29">
        <v>370</v>
      </c>
      <c r="B379" s="433" t="s">
        <v>484</v>
      </c>
      <c r="C379" s="434" t="s">
        <v>1024</v>
      </c>
      <c r="D379" s="435" t="s">
        <v>23</v>
      </c>
      <c r="E379" s="406"/>
      <c r="F379" s="403"/>
      <c r="G379" s="30"/>
      <c r="H379" s="277">
        <v>19.931999999999999</v>
      </c>
      <c r="I379" s="436">
        <v>5154.05</v>
      </c>
      <c r="J379" s="30">
        <f t="shared" si="12"/>
        <v>102731</v>
      </c>
      <c r="K379" s="5"/>
    </row>
    <row r="380" spans="1:11" x14ac:dyDescent="0.2">
      <c r="A380" s="29">
        <v>371</v>
      </c>
      <c r="B380" s="433" t="s">
        <v>485</v>
      </c>
      <c r="C380" s="434" t="s">
        <v>1025</v>
      </c>
      <c r="D380" s="435" t="s">
        <v>23</v>
      </c>
      <c r="E380" s="406"/>
      <c r="F380" s="403"/>
      <c r="G380" s="30"/>
      <c r="H380" s="277">
        <v>0.44290000000000002</v>
      </c>
      <c r="I380" s="436">
        <v>3453.73</v>
      </c>
      <c r="J380" s="30">
        <f t="shared" si="12"/>
        <v>1530</v>
      </c>
      <c r="K380" s="5"/>
    </row>
    <row r="381" spans="1:11" x14ac:dyDescent="0.2">
      <c r="A381" s="29">
        <v>372</v>
      </c>
      <c r="B381" s="433" t="s">
        <v>486</v>
      </c>
      <c r="C381" s="434" t="s">
        <v>1026</v>
      </c>
      <c r="D381" s="435" t="s">
        <v>23</v>
      </c>
      <c r="E381" s="406"/>
      <c r="F381" s="403"/>
      <c r="G381" s="30"/>
      <c r="H381" s="277">
        <v>4.4570999999999996</v>
      </c>
      <c r="I381" s="436">
        <v>3890.96</v>
      </c>
      <c r="J381" s="30">
        <f t="shared" si="12"/>
        <v>17342</v>
      </c>
      <c r="K381" s="5"/>
    </row>
    <row r="382" spans="1:11" x14ac:dyDescent="0.2">
      <c r="A382" s="29">
        <v>373</v>
      </c>
      <c r="B382" s="433" t="s">
        <v>486</v>
      </c>
      <c r="C382" s="434" t="s">
        <v>1026</v>
      </c>
      <c r="D382" s="435" t="s">
        <v>23</v>
      </c>
      <c r="E382" s="406"/>
      <c r="F382" s="403"/>
      <c r="G382" s="30"/>
      <c r="H382" s="277">
        <v>5.0000000000000001E-3</v>
      </c>
      <c r="I382" s="436">
        <v>3890.96</v>
      </c>
      <c r="J382" s="30">
        <f t="shared" si="12"/>
        <v>19</v>
      </c>
      <c r="K382" s="5"/>
    </row>
    <row r="383" spans="1:11" x14ac:dyDescent="0.2">
      <c r="A383" s="29">
        <v>374</v>
      </c>
      <c r="B383" s="433" t="s">
        <v>487</v>
      </c>
      <c r="C383" s="434" t="s">
        <v>1027</v>
      </c>
      <c r="D383" s="435" t="s">
        <v>23</v>
      </c>
      <c r="E383" s="406"/>
      <c r="F383" s="403"/>
      <c r="G383" s="30"/>
      <c r="H383" s="277">
        <v>1.5E-3</v>
      </c>
      <c r="I383" s="436">
        <v>4773.21</v>
      </c>
      <c r="J383" s="30">
        <f t="shared" si="12"/>
        <v>7</v>
      </c>
      <c r="K383" s="5"/>
    </row>
    <row r="384" spans="1:11" x14ac:dyDescent="0.2">
      <c r="A384" s="29">
        <v>375</v>
      </c>
      <c r="B384" s="433" t="s">
        <v>487</v>
      </c>
      <c r="C384" s="434" t="s">
        <v>1027</v>
      </c>
      <c r="D384" s="435" t="s">
        <v>23</v>
      </c>
      <c r="E384" s="406"/>
      <c r="F384" s="403"/>
      <c r="G384" s="30"/>
      <c r="H384" s="277">
        <v>9.3119999999999994</v>
      </c>
      <c r="I384" s="436">
        <v>4773.21</v>
      </c>
      <c r="J384" s="30">
        <f t="shared" si="12"/>
        <v>44448</v>
      </c>
      <c r="K384" s="5"/>
    </row>
    <row r="385" spans="1:11" x14ac:dyDescent="0.2">
      <c r="A385" s="29">
        <v>376</v>
      </c>
      <c r="B385" s="433" t="s">
        <v>1630</v>
      </c>
      <c r="C385" s="434" t="s">
        <v>1700</v>
      </c>
      <c r="D385" s="435" t="s">
        <v>23</v>
      </c>
      <c r="E385" s="406"/>
      <c r="F385" s="403"/>
      <c r="G385" s="30"/>
      <c r="H385" s="277">
        <v>53.7</v>
      </c>
      <c r="I385" s="436">
        <v>3606.06</v>
      </c>
      <c r="J385" s="30">
        <f t="shared" si="12"/>
        <v>193645</v>
      </c>
      <c r="K385" s="5"/>
    </row>
    <row r="386" spans="1:11" x14ac:dyDescent="0.2">
      <c r="A386" s="29">
        <v>377</v>
      </c>
      <c r="B386" s="433" t="s">
        <v>1631</v>
      </c>
      <c r="C386" s="434" t="s">
        <v>1701</v>
      </c>
      <c r="D386" s="435" t="s">
        <v>23</v>
      </c>
      <c r="E386" s="406"/>
      <c r="F386" s="403"/>
      <c r="G386" s="30"/>
      <c r="H386" s="277">
        <v>58.82</v>
      </c>
      <c r="I386" s="436">
        <v>3739.25</v>
      </c>
      <c r="J386" s="30">
        <f t="shared" si="12"/>
        <v>219943</v>
      </c>
      <c r="K386" s="5"/>
    </row>
    <row r="387" spans="1:11" x14ac:dyDescent="0.2">
      <c r="A387" s="29">
        <v>378</v>
      </c>
      <c r="B387" s="433" t="s">
        <v>488</v>
      </c>
      <c r="C387" s="434" t="s">
        <v>1028</v>
      </c>
      <c r="D387" s="435" t="s">
        <v>23</v>
      </c>
      <c r="E387" s="406"/>
      <c r="F387" s="403"/>
      <c r="G387" s="30"/>
      <c r="H387" s="277">
        <v>9.2999999999999992E-3</v>
      </c>
      <c r="I387" s="436">
        <v>2345.98</v>
      </c>
      <c r="J387" s="30">
        <f t="shared" si="12"/>
        <v>22</v>
      </c>
      <c r="K387" s="5"/>
    </row>
    <row r="388" spans="1:11" x14ac:dyDescent="0.2">
      <c r="A388" s="29">
        <v>379</v>
      </c>
      <c r="B388" s="433" t="s">
        <v>489</v>
      </c>
      <c r="C388" s="434" t="s">
        <v>1029</v>
      </c>
      <c r="D388" s="435" t="s">
        <v>23</v>
      </c>
      <c r="E388" s="406"/>
      <c r="F388" s="403"/>
      <c r="G388" s="30"/>
      <c r="H388" s="277">
        <v>41.249000000000002</v>
      </c>
      <c r="I388" s="436">
        <v>3650.47</v>
      </c>
      <c r="J388" s="30">
        <f t="shared" si="12"/>
        <v>150578</v>
      </c>
      <c r="K388" s="5"/>
    </row>
    <row r="389" spans="1:11" x14ac:dyDescent="0.2">
      <c r="A389" s="29">
        <v>380</v>
      </c>
      <c r="B389" s="433" t="s">
        <v>490</v>
      </c>
      <c r="C389" s="434" t="s">
        <v>1030</v>
      </c>
      <c r="D389" s="435" t="s">
        <v>23</v>
      </c>
      <c r="E389" s="406"/>
      <c r="F389" s="403"/>
      <c r="G389" s="30"/>
      <c r="H389" s="277">
        <v>8.9960000000000004</v>
      </c>
      <c r="I389" s="436">
        <v>4028.78</v>
      </c>
      <c r="J389" s="30">
        <f t="shared" si="12"/>
        <v>36243</v>
      </c>
      <c r="K389" s="5"/>
    </row>
    <row r="390" spans="1:11" x14ac:dyDescent="0.2">
      <c r="A390" s="29">
        <v>381</v>
      </c>
      <c r="B390" s="433" t="s">
        <v>1632</v>
      </c>
      <c r="C390" s="434" t="s">
        <v>1702</v>
      </c>
      <c r="D390" s="435" t="s">
        <v>23</v>
      </c>
      <c r="E390" s="406"/>
      <c r="F390" s="403"/>
      <c r="G390" s="30"/>
      <c r="H390" s="277">
        <v>70.975999999999999</v>
      </c>
      <c r="I390" s="436">
        <v>4022.76</v>
      </c>
      <c r="J390" s="30">
        <f t="shared" si="12"/>
        <v>285519</v>
      </c>
      <c r="K390" s="5"/>
    </row>
    <row r="391" spans="1:11" x14ac:dyDescent="0.2">
      <c r="A391" s="29">
        <v>382</v>
      </c>
      <c r="B391" s="433" t="s">
        <v>1633</v>
      </c>
      <c r="C391" s="434" t="s">
        <v>1703</v>
      </c>
      <c r="D391" s="435" t="s">
        <v>23</v>
      </c>
      <c r="E391" s="406"/>
      <c r="F391" s="403"/>
      <c r="G391" s="30"/>
      <c r="H391" s="277">
        <v>0.22919999999999999</v>
      </c>
      <c r="I391" s="436">
        <v>3661.62</v>
      </c>
      <c r="J391" s="30">
        <f t="shared" si="12"/>
        <v>839</v>
      </c>
      <c r="K391" s="5"/>
    </row>
    <row r="392" spans="1:11" ht="25.5" x14ac:dyDescent="0.2">
      <c r="A392" s="29">
        <v>383</v>
      </c>
      <c r="B392" s="433" t="s">
        <v>491</v>
      </c>
      <c r="C392" s="434" t="s">
        <v>1031</v>
      </c>
      <c r="D392" s="435" t="s">
        <v>50</v>
      </c>
      <c r="E392" s="406"/>
      <c r="F392" s="403"/>
      <c r="G392" s="30"/>
      <c r="H392" s="277">
        <v>284.2</v>
      </c>
      <c r="I392" s="436">
        <v>411.23</v>
      </c>
      <c r="J392" s="30">
        <f t="shared" si="12"/>
        <v>116872</v>
      </c>
      <c r="K392" s="5"/>
    </row>
    <row r="393" spans="1:11" x14ac:dyDescent="0.2">
      <c r="A393" s="29">
        <v>384</v>
      </c>
      <c r="B393" s="433" t="s">
        <v>492</v>
      </c>
      <c r="C393" s="434" t="s">
        <v>1032</v>
      </c>
      <c r="D393" s="435" t="s">
        <v>55</v>
      </c>
      <c r="E393" s="406"/>
      <c r="F393" s="403"/>
      <c r="G393" s="30"/>
      <c r="H393" s="277">
        <v>3.996</v>
      </c>
      <c r="I393" s="436">
        <v>3239.92</v>
      </c>
      <c r="J393" s="30">
        <f t="shared" si="12"/>
        <v>12947</v>
      </c>
      <c r="K393" s="5"/>
    </row>
    <row r="394" spans="1:11" x14ac:dyDescent="0.2">
      <c r="A394" s="29">
        <v>385</v>
      </c>
      <c r="B394" s="433" t="s">
        <v>493</v>
      </c>
      <c r="C394" s="434" t="s">
        <v>1033</v>
      </c>
      <c r="D394" s="435" t="s">
        <v>23</v>
      </c>
      <c r="E394" s="406"/>
      <c r="F394" s="403"/>
      <c r="G394" s="30"/>
      <c r="H394" s="277">
        <v>0.56859999999999999</v>
      </c>
      <c r="I394" s="436">
        <v>10852.88</v>
      </c>
      <c r="J394" s="30">
        <f t="shared" si="12"/>
        <v>6171</v>
      </c>
      <c r="K394" s="5"/>
    </row>
    <row r="395" spans="1:11" x14ac:dyDescent="0.2">
      <c r="A395" s="29">
        <v>386</v>
      </c>
      <c r="B395" s="433" t="s">
        <v>494</v>
      </c>
      <c r="C395" s="434" t="s">
        <v>1034</v>
      </c>
      <c r="D395" s="435" t="s">
        <v>1425</v>
      </c>
      <c r="E395" s="406"/>
      <c r="F395" s="403"/>
      <c r="G395" s="30"/>
      <c r="H395" s="277">
        <v>7.0000000000000007E-2</v>
      </c>
      <c r="I395" s="436">
        <v>16482.900000000001</v>
      </c>
      <c r="J395" s="30">
        <f t="shared" si="12"/>
        <v>1154</v>
      </c>
      <c r="K395" s="5"/>
    </row>
    <row r="396" spans="1:11" x14ac:dyDescent="0.2">
      <c r="A396" s="29">
        <v>387</v>
      </c>
      <c r="B396" s="433" t="s">
        <v>1634</v>
      </c>
      <c r="C396" s="434" t="s">
        <v>1704</v>
      </c>
      <c r="D396" s="435" t="s">
        <v>1425</v>
      </c>
      <c r="E396" s="406"/>
      <c r="F396" s="403"/>
      <c r="G396" s="30"/>
      <c r="H396" s="277">
        <v>126.205</v>
      </c>
      <c r="I396" s="436">
        <v>15917.92</v>
      </c>
      <c r="J396" s="30">
        <f t="shared" si="12"/>
        <v>2008921</v>
      </c>
      <c r="K396" s="5"/>
    </row>
    <row r="397" spans="1:11" x14ac:dyDescent="0.2">
      <c r="A397" s="29">
        <v>388</v>
      </c>
      <c r="B397" s="433" t="s">
        <v>495</v>
      </c>
      <c r="C397" s="434" t="s">
        <v>1035</v>
      </c>
      <c r="D397" s="435" t="s">
        <v>22</v>
      </c>
      <c r="E397" s="406"/>
      <c r="F397" s="403"/>
      <c r="G397" s="30"/>
      <c r="H397" s="277">
        <v>3.6700000000000003E-2</v>
      </c>
      <c r="I397" s="436">
        <v>4149.25</v>
      </c>
      <c r="J397" s="30">
        <f t="shared" si="12"/>
        <v>152</v>
      </c>
      <c r="K397" s="5"/>
    </row>
    <row r="398" spans="1:11" x14ac:dyDescent="0.2">
      <c r="A398" s="29">
        <v>389</v>
      </c>
      <c r="B398" s="433" t="s">
        <v>496</v>
      </c>
      <c r="C398" s="434" t="s">
        <v>1036</v>
      </c>
      <c r="D398" s="435" t="s">
        <v>22</v>
      </c>
      <c r="E398" s="406"/>
      <c r="F398" s="403"/>
      <c r="G398" s="30"/>
      <c r="H398" s="277">
        <v>5.6000000000000001E-2</v>
      </c>
      <c r="I398" s="436">
        <v>4634.91</v>
      </c>
      <c r="J398" s="30">
        <f t="shared" si="12"/>
        <v>260</v>
      </c>
      <c r="K398" s="5"/>
    </row>
    <row r="399" spans="1:11" x14ac:dyDescent="0.2">
      <c r="A399" s="29">
        <v>390</v>
      </c>
      <c r="B399" s="433" t="s">
        <v>497</v>
      </c>
      <c r="C399" s="434" t="s">
        <v>1037</v>
      </c>
      <c r="D399" s="435" t="s">
        <v>22</v>
      </c>
      <c r="E399" s="406"/>
      <c r="F399" s="403"/>
      <c r="G399" s="30"/>
      <c r="H399" s="277">
        <v>5.9999999999999995E-4</v>
      </c>
      <c r="I399" s="436">
        <v>3255.94</v>
      </c>
      <c r="J399" s="30">
        <f t="shared" si="12"/>
        <v>2</v>
      </c>
      <c r="K399" s="5"/>
    </row>
    <row r="400" spans="1:11" x14ac:dyDescent="0.2">
      <c r="A400" s="29">
        <v>391</v>
      </c>
      <c r="B400" s="433" t="s">
        <v>498</v>
      </c>
      <c r="C400" s="434" t="s">
        <v>1037</v>
      </c>
      <c r="D400" s="435" t="s">
        <v>24</v>
      </c>
      <c r="E400" s="406"/>
      <c r="F400" s="403"/>
      <c r="G400" s="30"/>
      <c r="H400" s="277">
        <v>4.1799999999999997E-2</v>
      </c>
      <c r="I400" s="436">
        <v>3.25</v>
      </c>
      <c r="J400" s="438">
        <f t="shared" si="12"/>
        <v>0.1</v>
      </c>
      <c r="K400" s="5"/>
    </row>
    <row r="401" spans="1:11" x14ac:dyDescent="0.2">
      <c r="A401" s="29">
        <v>392</v>
      </c>
      <c r="B401" s="433" t="s">
        <v>498</v>
      </c>
      <c r="C401" s="434" t="s">
        <v>1037</v>
      </c>
      <c r="D401" s="435" t="s">
        <v>24</v>
      </c>
      <c r="E401" s="406"/>
      <c r="F401" s="403"/>
      <c r="G401" s="30"/>
      <c r="H401" s="277">
        <v>1.8700000000000001E-2</v>
      </c>
      <c r="I401" s="436">
        <v>3.25</v>
      </c>
      <c r="J401" s="438">
        <f t="shared" si="12"/>
        <v>0.1</v>
      </c>
      <c r="K401" s="5"/>
    </row>
    <row r="402" spans="1:11" x14ac:dyDescent="0.2">
      <c r="A402" s="29">
        <v>393</v>
      </c>
      <c r="B402" s="433" t="s">
        <v>499</v>
      </c>
      <c r="C402" s="434" t="s">
        <v>1038</v>
      </c>
      <c r="D402" s="435" t="s">
        <v>23</v>
      </c>
      <c r="E402" s="406"/>
      <c r="F402" s="403"/>
      <c r="G402" s="30"/>
      <c r="H402" s="277">
        <v>158</v>
      </c>
      <c r="I402" s="436">
        <v>533.61</v>
      </c>
      <c r="J402" s="30">
        <f t="shared" si="12"/>
        <v>84310</v>
      </c>
      <c r="K402" s="5"/>
    </row>
    <row r="403" spans="1:11" x14ac:dyDescent="0.2">
      <c r="A403" s="29">
        <v>394</v>
      </c>
      <c r="B403" s="433" t="s">
        <v>500</v>
      </c>
      <c r="C403" s="434" t="s">
        <v>1039</v>
      </c>
      <c r="D403" s="435" t="s">
        <v>23</v>
      </c>
      <c r="E403" s="406"/>
      <c r="F403" s="403"/>
      <c r="G403" s="30"/>
      <c r="H403" s="277">
        <v>124.5</v>
      </c>
      <c r="I403" s="436">
        <v>508.02</v>
      </c>
      <c r="J403" s="30">
        <f t="shared" si="12"/>
        <v>63248</v>
      </c>
      <c r="K403" s="5"/>
    </row>
    <row r="404" spans="1:11" x14ac:dyDescent="0.2">
      <c r="A404" s="29">
        <v>395</v>
      </c>
      <c r="B404" s="433" t="s">
        <v>501</v>
      </c>
      <c r="C404" s="434" t="s">
        <v>184</v>
      </c>
      <c r="D404" s="435" t="s">
        <v>23</v>
      </c>
      <c r="E404" s="406"/>
      <c r="F404" s="403"/>
      <c r="G404" s="30"/>
      <c r="H404" s="277">
        <v>14.215</v>
      </c>
      <c r="I404" s="436">
        <v>2778.95</v>
      </c>
      <c r="J404" s="30">
        <f t="shared" si="12"/>
        <v>39503</v>
      </c>
      <c r="K404" s="5"/>
    </row>
    <row r="405" spans="1:11" ht="25.5" x14ac:dyDescent="0.2">
      <c r="A405" s="29">
        <v>396</v>
      </c>
      <c r="B405" s="433" t="s">
        <v>502</v>
      </c>
      <c r="C405" s="434" t="s">
        <v>1040</v>
      </c>
      <c r="D405" s="435" t="s">
        <v>23</v>
      </c>
      <c r="E405" s="406"/>
      <c r="F405" s="403"/>
      <c r="G405" s="30"/>
      <c r="H405" s="277">
        <v>0.70679999999999998</v>
      </c>
      <c r="I405" s="436">
        <v>1800</v>
      </c>
      <c r="J405" s="30">
        <f t="shared" si="12"/>
        <v>1272</v>
      </c>
      <c r="K405" s="5"/>
    </row>
    <row r="406" spans="1:11" x14ac:dyDescent="0.2">
      <c r="A406" s="29">
        <v>397</v>
      </c>
      <c r="B406" s="433" t="s">
        <v>150</v>
      </c>
      <c r="C406" s="434" t="s">
        <v>1041</v>
      </c>
      <c r="D406" s="435" t="s">
        <v>23</v>
      </c>
      <c r="E406" s="406"/>
      <c r="F406" s="403"/>
      <c r="G406" s="30"/>
      <c r="H406" s="277">
        <v>2.9999999999999997E-4</v>
      </c>
      <c r="I406" s="436">
        <v>158.4</v>
      </c>
      <c r="J406" s="439">
        <f t="shared" si="12"/>
        <v>0.05</v>
      </c>
      <c r="K406" s="5"/>
    </row>
    <row r="407" spans="1:11" x14ac:dyDescent="0.2">
      <c r="A407" s="29">
        <v>398</v>
      </c>
      <c r="B407" s="433" t="s">
        <v>150</v>
      </c>
      <c r="C407" s="434" t="s">
        <v>1041</v>
      </c>
      <c r="D407" s="435" t="s">
        <v>23</v>
      </c>
      <c r="E407" s="406"/>
      <c r="F407" s="403"/>
      <c r="G407" s="30"/>
      <c r="H407" s="277">
        <v>4.8269000000000002</v>
      </c>
      <c r="I407" s="436">
        <v>144.97</v>
      </c>
      <c r="J407" s="30">
        <f t="shared" si="12"/>
        <v>700</v>
      </c>
      <c r="K407" s="5"/>
    </row>
    <row r="408" spans="1:11" x14ac:dyDescent="0.2">
      <c r="A408" s="29">
        <v>399</v>
      </c>
      <c r="B408" s="433" t="s">
        <v>503</v>
      </c>
      <c r="C408" s="434" t="s">
        <v>1042</v>
      </c>
      <c r="D408" s="435" t="s">
        <v>23</v>
      </c>
      <c r="E408" s="406"/>
      <c r="F408" s="403"/>
      <c r="G408" s="30"/>
      <c r="H408" s="277">
        <v>23.76</v>
      </c>
      <c r="I408" s="436">
        <v>158.4</v>
      </c>
      <c r="J408" s="30">
        <f t="shared" si="12"/>
        <v>3764</v>
      </c>
      <c r="K408" s="5"/>
    </row>
    <row r="409" spans="1:11" x14ac:dyDescent="0.2">
      <c r="A409" s="29">
        <v>400</v>
      </c>
      <c r="B409" s="433" t="s">
        <v>503</v>
      </c>
      <c r="C409" s="434" t="s">
        <v>1042</v>
      </c>
      <c r="D409" s="435" t="s">
        <v>23</v>
      </c>
      <c r="E409" s="406"/>
      <c r="F409" s="403"/>
      <c r="G409" s="30"/>
      <c r="H409" s="277">
        <v>13.762499999999999</v>
      </c>
      <c r="I409" s="436">
        <v>180</v>
      </c>
      <c r="J409" s="30">
        <f t="shared" si="12"/>
        <v>2477</v>
      </c>
      <c r="K409" s="5"/>
    </row>
    <row r="410" spans="1:11" ht="25.5" x14ac:dyDescent="0.2">
      <c r="A410" s="29">
        <v>401</v>
      </c>
      <c r="B410" s="433" t="s">
        <v>1635</v>
      </c>
      <c r="C410" s="434" t="s">
        <v>1705</v>
      </c>
      <c r="D410" s="435" t="s">
        <v>23</v>
      </c>
      <c r="E410" s="406"/>
      <c r="F410" s="403"/>
      <c r="G410" s="30"/>
      <c r="H410" s="277">
        <v>6.6E-3</v>
      </c>
      <c r="I410" s="436">
        <v>535.96</v>
      </c>
      <c r="J410" s="30">
        <f t="shared" si="12"/>
        <v>4</v>
      </c>
      <c r="K410" s="5"/>
    </row>
    <row r="411" spans="1:11" ht="25.5" x14ac:dyDescent="0.2">
      <c r="A411" s="29">
        <v>402</v>
      </c>
      <c r="B411" s="433" t="s">
        <v>504</v>
      </c>
      <c r="C411" s="434" t="s">
        <v>1043</v>
      </c>
      <c r="D411" s="435" t="s">
        <v>22</v>
      </c>
      <c r="E411" s="406"/>
      <c r="F411" s="403"/>
      <c r="G411" s="30"/>
      <c r="H411" s="277">
        <v>4.9399999999999999E-2</v>
      </c>
      <c r="I411" s="436">
        <v>3503.81</v>
      </c>
      <c r="J411" s="30">
        <f t="shared" si="12"/>
        <v>173</v>
      </c>
      <c r="K411" s="5"/>
    </row>
    <row r="412" spans="1:11" x14ac:dyDescent="0.2">
      <c r="A412" s="29">
        <v>403</v>
      </c>
      <c r="B412" s="433" t="s">
        <v>164</v>
      </c>
      <c r="C412" s="434" t="s">
        <v>1044</v>
      </c>
      <c r="D412" s="435" t="s">
        <v>23</v>
      </c>
      <c r="E412" s="406"/>
      <c r="F412" s="403"/>
      <c r="G412" s="30"/>
      <c r="H412" s="277">
        <v>352.56150000000002</v>
      </c>
      <c r="I412" s="436">
        <v>26.61</v>
      </c>
      <c r="J412" s="30">
        <f t="shared" si="12"/>
        <v>9382</v>
      </c>
      <c r="K412" s="5"/>
    </row>
    <row r="413" spans="1:11" x14ac:dyDescent="0.2">
      <c r="A413" s="29">
        <v>404</v>
      </c>
      <c r="B413" s="433" t="s">
        <v>164</v>
      </c>
      <c r="C413" s="434" t="s">
        <v>1044</v>
      </c>
      <c r="D413" s="435" t="s">
        <v>23</v>
      </c>
      <c r="E413" s="406"/>
      <c r="F413" s="403"/>
      <c r="G413" s="30"/>
      <c r="H413" s="277">
        <v>51.863199999999999</v>
      </c>
      <c r="I413" s="436">
        <v>26.61</v>
      </c>
      <c r="J413" s="30">
        <f t="shared" si="12"/>
        <v>1380</v>
      </c>
      <c r="K413" s="5"/>
    </row>
    <row r="414" spans="1:11" x14ac:dyDescent="0.2">
      <c r="A414" s="29">
        <v>405</v>
      </c>
      <c r="B414" s="433" t="s">
        <v>165</v>
      </c>
      <c r="C414" s="434" t="s">
        <v>183</v>
      </c>
      <c r="D414" s="435" t="s">
        <v>23</v>
      </c>
      <c r="E414" s="406"/>
      <c r="F414" s="403"/>
      <c r="G414" s="30"/>
      <c r="H414" s="277">
        <v>3.8393000000000002</v>
      </c>
      <c r="I414" s="436">
        <v>26.61</v>
      </c>
      <c r="J414" s="30">
        <f t="shared" si="12"/>
        <v>102</v>
      </c>
      <c r="K414" s="5"/>
    </row>
    <row r="415" spans="1:11" ht="25.5" x14ac:dyDescent="0.2">
      <c r="A415" s="29">
        <v>406</v>
      </c>
      <c r="B415" s="433" t="s">
        <v>505</v>
      </c>
      <c r="C415" s="434" t="s">
        <v>1045</v>
      </c>
      <c r="D415" s="435" t="s">
        <v>22</v>
      </c>
      <c r="E415" s="406"/>
      <c r="F415" s="403"/>
      <c r="G415" s="30"/>
      <c r="H415" s="277">
        <v>1E-4</v>
      </c>
      <c r="I415" s="436">
        <v>405576.87</v>
      </c>
      <c r="J415" s="30">
        <f t="shared" si="12"/>
        <v>41</v>
      </c>
      <c r="K415" s="5"/>
    </row>
    <row r="416" spans="1:11" ht="38.25" x14ac:dyDescent="0.2">
      <c r="A416" s="29">
        <v>407</v>
      </c>
      <c r="B416" s="433" t="s">
        <v>506</v>
      </c>
      <c r="C416" s="434" t="s">
        <v>1046</v>
      </c>
      <c r="D416" s="435" t="s">
        <v>1432</v>
      </c>
      <c r="E416" s="406"/>
      <c r="F416" s="403"/>
      <c r="G416" s="30"/>
      <c r="H416" s="277">
        <v>4.4999999999999998E-2</v>
      </c>
      <c r="I416" s="436">
        <v>63214.58</v>
      </c>
      <c r="J416" s="30">
        <f t="shared" si="12"/>
        <v>2845</v>
      </c>
      <c r="K416" s="5"/>
    </row>
    <row r="417" spans="1:11" x14ac:dyDescent="0.2">
      <c r="A417" s="29">
        <v>408</v>
      </c>
      <c r="B417" s="433" t="s">
        <v>507</v>
      </c>
      <c r="C417" s="434" t="s">
        <v>1047</v>
      </c>
      <c r="D417" s="435" t="s">
        <v>22</v>
      </c>
      <c r="E417" s="406"/>
      <c r="F417" s="403"/>
      <c r="G417" s="30"/>
      <c r="H417" s="277">
        <v>2.5000000000000001E-3</v>
      </c>
      <c r="I417" s="436">
        <v>303452.43</v>
      </c>
      <c r="J417" s="30">
        <f t="shared" si="12"/>
        <v>759</v>
      </c>
      <c r="K417" s="5"/>
    </row>
    <row r="418" spans="1:11" x14ac:dyDescent="0.2">
      <c r="A418" s="29">
        <v>409</v>
      </c>
      <c r="B418" s="433" t="s">
        <v>508</v>
      </c>
      <c r="C418" s="434" t="s">
        <v>1048</v>
      </c>
      <c r="D418" s="435" t="s">
        <v>22</v>
      </c>
      <c r="E418" s="406"/>
      <c r="F418" s="403"/>
      <c r="G418" s="30"/>
      <c r="H418" s="277">
        <v>1E-3</v>
      </c>
      <c r="I418" s="436">
        <v>502593.03</v>
      </c>
      <c r="J418" s="30">
        <f t="shared" si="12"/>
        <v>503</v>
      </c>
      <c r="K418" s="5"/>
    </row>
    <row r="419" spans="1:11" x14ac:dyDescent="0.2">
      <c r="A419" s="29">
        <v>410</v>
      </c>
      <c r="B419" s="433" t="s">
        <v>509</v>
      </c>
      <c r="C419" s="434" t="s">
        <v>1049</v>
      </c>
      <c r="D419" s="435" t="s">
        <v>56</v>
      </c>
      <c r="E419" s="406"/>
      <c r="F419" s="403"/>
      <c r="G419" s="30"/>
      <c r="H419" s="277">
        <v>147</v>
      </c>
      <c r="I419" s="436">
        <v>35.619999999999997</v>
      </c>
      <c r="J419" s="30">
        <f t="shared" si="12"/>
        <v>5236</v>
      </c>
      <c r="K419" s="5"/>
    </row>
    <row r="420" spans="1:11" ht="38.25" x14ac:dyDescent="0.2">
      <c r="A420" s="29">
        <v>411</v>
      </c>
      <c r="B420" s="433" t="s">
        <v>510</v>
      </c>
      <c r="C420" s="434" t="s">
        <v>1050</v>
      </c>
      <c r="D420" s="435" t="s">
        <v>1432</v>
      </c>
      <c r="E420" s="406"/>
      <c r="F420" s="403"/>
      <c r="G420" s="30"/>
      <c r="H420" s="277">
        <v>1.4E-3</v>
      </c>
      <c r="I420" s="436">
        <v>51765.94</v>
      </c>
      <c r="J420" s="30">
        <f t="shared" si="12"/>
        <v>72</v>
      </c>
      <c r="K420" s="5"/>
    </row>
    <row r="421" spans="1:11" ht="38.25" x14ac:dyDescent="0.2">
      <c r="A421" s="29">
        <v>412</v>
      </c>
      <c r="B421" s="433" t="s">
        <v>511</v>
      </c>
      <c r="C421" s="434" t="s">
        <v>1051</v>
      </c>
      <c r="D421" s="435" t="s">
        <v>1432</v>
      </c>
      <c r="E421" s="406"/>
      <c r="F421" s="403"/>
      <c r="G421" s="30"/>
      <c r="H421" s="277">
        <v>0.245</v>
      </c>
      <c r="I421" s="436">
        <v>26624.23</v>
      </c>
      <c r="J421" s="30">
        <f t="shared" si="12"/>
        <v>6523</v>
      </c>
      <c r="K421" s="5"/>
    </row>
    <row r="422" spans="1:11" x14ac:dyDescent="0.2">
      <c r="A422" s="29">
        <v>413</v>
      </c>
      <c r="B422" s="433" t="s">
        <v>512</v>
      </c>
      <c r="C422" s="434" t="s">
        <v>1052</v>
      </c>
      <c r="D422" s="435" t="s">
        <v>1427</v>
      </c>
      <c r="E422" s="406"/>
      <c r="F422" s="403"/>
      <c r="G422" s="30"/>
      <c r="H422" s="277">
        <v>0.04</v>
      </c>
      <c r="I422" s="436">
        <v>921.37</v>
      </c>
      <c r="J422" s="30">
        <f t="shared" si="12"/>
        <v>37</v>
      </c>
      <c r="K422" s="5"/>
    </row>
    <row r="423" spans="1:11" x14ac:dyDescent="0.2">
      <c r="A423" s="29">
        <v>414</v>
      </c>
      <c r="B423" s="433" t="s">
        <v>513</v>
      </c>
      <c r="C423" s="434" t="s">
        <v>1053</v>
      </c>
      <c r="D423" s="435" t="s">
        <v>1427</v>
      </c>
      <c r="E423" s="406"/>
      <c r="F423" s="403"/>
      <c r="G423" s="30"/>
      <c r="H423" s="277">
        <v>3.0190000000000001</v>
      </c>
      <c r="I423" s="436">
        <v>1449</v>
      </c>
      <c r="J423" s="30">
        <f t="shared" si="12"/>
        <v>4375</v>
      </c>
      <c r="K423" s="5"/>
    </row>
    <row r="424" spans="1:11" ht="25.5" x14ac:dyDescent="0.2">
      <c r="A424" s="29">
        <v>415</v>
      </c>
      <c r="B424" s="433" t="s">
        <v>514</v>
      </c>
      <c r="C424" s="434" t="s">
        <v>1054</v>
      </c>
      <c r="D424" s="435" t="s">
        <v>22</v>
      </c>
      <c r="E424" s="406"/>
      <c r="F424" s="403"/>
      <c r="G424" s="30"/>
      <c r="H424" s="277">
        <v>1.6000000000000001E-3</v>
      </c>
      <c r="I424" s="436">
        <v>380269.95</v>
      </c>
      <c r="J424" s="30">
        <f t="shared" si="12"/>
        <v>608</v>
      </c>
      <c r="K424" s="5"/>
    </row>
    <row r="425" spans="1:11" ht="25.5" x14ac:dyDescent="0.2">
      <c r="A425" s="29">
        <v>416</v>
      </c>
      <c r="B425" s="433" t="s">
        <v>514</v>
      </c>
      <c r="C425" s="434" t="s">
        <v>1054</v>
      </c>
      <c r="D425" s="435" t="s">
        <v>22</v>
      </c>
      <c r="E425" s="406"/>
      <c r="F425" s="403"/>
      <c r="G425" s="30"/>
      <c r="H425" s="277">
        <v>2.9999999999999997E-4</v>
      </c>
      <c r="I425" s="436">
        <v>380269.95</v>
      </c>
      <c r="J425" s="30">
        <f t="shared" si="12"/>
        <v>114</v>
      </c>
      <c r="K425" s="5"/>
    </row>
    <row r="426" spans="1:11" x14ac:dyDescent="0.2">
      <c r="A426" s="29">
        <v>417</v>
      </c>
      <c r="B426" s="433" t="s">
        <v>515</v>
      </c>
      <c r="C426" s="434" t="s">
        <v>1055</v>
      </c>
      <c r="D426" s="435" t="s">
        <v>24</v>
      </c>
      <c r="E426" s="406"/>
      <c r="F426" s="403"/>
      <c r="G426" s="30"/>
      <c r="H426" s="277">
        <v>14.1784</v>
      </c>
      <c r="I426" s="436">
        <v>167.55</v>
      </c>
      <c r="J426" s="30">
        <f t="shared" si="12"/>
        <v>2376</v>
      </c>
      <c r="K426" s="5"/>
    </row>
    <row r="427" spans="1:11" x14ac:dyDescent="0.2">
      <c r="A427" s="29">
        <v>418</v>
      </c>
      <c r="B427" s="433" t="s">
        <v>516</v>
      </c>
      <c r="C427" s="434" t="s">
        <v>1056</v>
      </c>
      <c r="D427" s="435" t="s">
        <v>24</v>
      </c>
      <c r="E427" s="406"/>
      <c r="F427" s="403"/>
      <c r="G427" s="30"/>
      <c r="H427" s="277">
        <v>1.6269</v>
      </c>
      <c r="I427" s="436">
        <v>167.55</v>
      </c>
      <c r="J427" s="30">
        <f t="shared" si="12"/>
        <v>273</v>
      </c>
      <c r="K427" s="5"/>
    </row>
    <row r="428" spans="1:11" x14ac:dyDescent="0.2">
      <c r="A428" s="29">
        <v>419</v>
      </c>
      <c r="B428" s="433" t="s">
        <v>517</v>
      </c>
      <c r="C428" s="434" t="s">
        <v>1057</v>
      </c>
      <c r="D428" s="435" t="s">
        <v>24</v>
      </c>
      <c r="E428" s="406"/>
      <c r="F428" s="403"/>
      <c r="G428" s="30"/>
      <c r="H428" s="277">
        <v>6.8999999999999999E-3</v>
      </c>
      <c r="I428" s="436">
        <v>738</v>
      </c>
      <c r="J428" s="30">
        <f t="shared" si="12"/>
        <v>5</v>
      </c>
      <c r="K428" s="5"/>
    </row>
    <row r="429" spans="1:11" x14ac:dyDescent="0.2">
      <c r="A429" s="29">
        <v>420</v>
      </c>
      <c r="B429" s="433" t="s">
        <v>518</v>
      </c>
      <c r="C429" s="434" t="s">
        <v>1058</v>
      </c>
      <c r="D429" s="435" t="s">
        <v>24</v>
      </c>
      <c r="E429" s="406"/>
      <c r="F429" s="403"/>
      <c r="G429" s="30"/>
      <c r="H429" s="277">
        <v>1.35</v>
      </c>
      <c r="I429" s="436">
        <v>523.78</v>
      </c>
      <c r="J429" s="30">
        <f t="shared" si="12"/>
        <v>707</v>
      </c>
      <c r="K429" s="5"/>
    </row>
    <row r="430" spans="1:11" x14ac:dyDescent="0.2">
      <c r="A430" s="29">
        <v>421</v>
      </c>
      <c r="B430" s="433" t="s">
        <v>519</v>
      </c>
      <c r="C430" s="434" t="s">
        <v>1059</v>
      </c>
      <c r="D430" s="435" t="s">
        <v>24</v>
      </c>
      <c r="E430" s="406"/>
      <c r="F430" s="403"/>
      <c r="G430" s="30"/>
      <c r="H430" s="277">
        <v>43.101999999999997</v>
      </c>
      <c r="I430" s="436">
        <v>445.13</v>
      </c>
      <c r="J430" s="30">
        <f t="shared" si="12"/>
        <v>19186</v>
      </c>
      <c r="K430" s="5"/>
    </row>
    <row r="431" spans="1:11" ht="25.5" x14ac:dyDescent="0.2">
      <c r="A431" s="29">
        <v>422</v>
      </c>
      <c r="B431" s="433" t="s">
        <v>520</v>
      </c>
      <c r="C431" s="434" t="s">
        <v>1060</v>
      </c>
      <c r="D431" s="435" t="s">
        <v>70</v>
      </c>
      <c r="E431" s="406"/>
      <c r="F431" s="403"/>
      <c r="G431" s="30"/>
      <c r="H431" s="277">
        <v>17.374500000000001</v>
      </c>
      <c r="I431" s="436">
        <v>167.64</v>
      </c>
      <c r="J431" s="30">
        <f t="shared" si="12"/>
        <v>2913</v>
      </c>
      <c r="K431" s="5"/>
    </row>
    <row r="432" spans="1:11" ht="25.5" x14ac:dyDescent="0.2">
      <c r="A432" s="29">
        <v>423</v>
      </c>
      <c r="B432" s="433" t="s">
        <v>520</v>
      </c>
      <c r="C432" s="434" t="s">
        <v>1060</v>
      </c>
      <c r="D432" s="435" t="s">
        <v>70</v>
      </c>
      <c r="E432" s="406"/>
      <c r="F432" s="403"/>
      <c r="G432" s="30"/>
      <c r="H432" s="277">
        <v>18.763000000000002</v>
      </c>
      <c r="I432" s="436">
        <v>167.64</v>
      </c>
      <c r="J432" s="30">
        <f t="shared" si="12"/>
        <v>3145</v>
      </c>
      <c r="K432" s="5"/>
    </row>
    <row r="433" spans="1:11" ht="25.5" x14ac:dyDescent="0.2">
      <c r="A433" s="29">
        <v>424</v>
      </c>
      <c r="B433" s="433" t="s">
        <v>521</v>
      </c>
      <c r="C433" s="434" t="s">
        <v>1061</v>
      </c>
      <c r="D433" s="435" t="s">
        <v>70</v>
      </c>
      <c r="E433" s="406"/>
      <c r="F433" s="403"/>
      <c r="G433" s="30"/>
      <c r="H433" s="277">
        <v>24.39</v>
      </c>
      <c r="I433" s="436">
        <v>216.48</v>
      </c>
      <c r="J433" s="30">
        <f t="shared" si="12"/>
        <v>5280</v>
      </c>
      <c r="K433" s="5"/>
    </row>
    <row r="434" spans="1:11" ht="25.5" x14ac:dyDescent="0.2">
      <c r="A434" s="29">
        <v>425</v>
      </c>
      <c r="B434" s="433" t="s">
        <v>521</v>
      </c>
      <c r="C434" s="434" t="s">
        <v>1061</v>
      </c>
      <c r="D434" s="435" t="s">
        <v>70</v>
      </c>
      <c r="E434" s="406"/>
      <c r="F434" s="403"/>
      <c r="G434" s="30"/>
      <c r="H434" s="277">
        <v>9.3800000000000008</v>
      </c>
      <c r="I434" s="436">
        <v>216.48</v>
      </c>
      <c r="J434" s="30">
        <f t="shared" si="12"/>
        <v>2031</v>
      </c>
      <c r="K434" s="5"/>
    </row>
    <row r="435" spans="1:11" ht="25.5" x14ac:dyDescent="0.2">
      <c r="A435" s="29">
        <v>426</v>
      </c>
      <c r="B435" s="433" t="s">
        <v>522</v>
      </c>
      <c r="C435" s="434" t="s">
        <v>1062</v>
      </c>
      <c r="D435" s="435" t="s">
        <v>70</v>
      </c>
      <c r="E435" s="406"/>
      <c r="F435" s="403"/>
      <c r="G435" s="30"/>
      <c r="H435" s="277">
        <v>0.93700000000000006</v>
      </c>
      <c r="I435" s="436">
        <v>281.51</v>
      </c>
      <c r="J435" s="30">
        <f t="shared" si="12"/>
        <v>264</v>
      </c>
      <c r="K435" s="5"/>
    </row>
    <row r="436" spans="1:11" ht="25.5" x14ac:dyDescent="0.2">
      <c r="A436" s="29">
        <v>427</v>
      </c>
      <c r="B436" s="433" t="s">
        <v>523</v>
      </c>
      <c r="C436" s="434" t="s">
        <v>1063</v>
      </c>
      <c r="D436" s="435" t="s">
        <v>70</v>
      </c>
      <c r="E436" s="406"/>
      <c r="F436" s="403"/>
      <c r="G436" s="30"/>
      <c r="H436" s="277">
        <v>1.23</v>
      </c>
      <c r="I436" s="436">
        <v>432.23</v>
      </c>
      <c r="J436" s="30">
        <f t="shared" si="12"/>
        <v>532</v>
      </c>
      <c r="K436" s="5"/>
    </row>
    <row r="437" spans="1:11" ht="25.5" x14ac:dyDescent="0.2">
      <c r="A437" s="29">
        <v>428</v>
      </c>
      <c r="B437" s="433" t="s">
        <v>524</v>
      </c>
      <c r="C437" s="434" t="s">
        <v>1064</v>
      </c>
      <c r="D437" s="435" t="s">
        <v>70</v>
      </c>
      <c r="E437" s="406"/>
      <c r="F437" s="403"/>
      <c r="G437" s="30"/>
      <c r="H437" s="277">
        <v>19.7378</v>
      </c>
      <c r="I437" s="436">
        <v>666.31</v>
      </c>
      <c r="J437" s="30">
        <f t="shared" si="12"/>
        <v>13151</v>
      </c>
      <c r="K437" s="5"/>
    </row>
    <row r="438" spans="1:11" ht="25.5" x14ac:dyDescent="0.2">
      <c r="A438" s="29">
        <v>429</v>
      </c>
      <c r="B438" s="433" t="s">
        <v>525</v>
      </c>
      <c r="C438" s="434" t="s">
        <v>1065</v>
      </c>
      <c r="D438" s="435" t="s">
        <v>70</v>
      </c>
      <c r="E438" s="406"/>
      <c r="F438" s="403"/>
      <c r="G438" s="30"/>
      <c r="H438" s="277">
        <v>0.30299999999999999</v>
      </c>
      <c r="I438" s="436">
        <v>2027.11</v>
      </c>
      <c r="J438" s="30">
        <f t="shared" si="12"/>
        <v>614</v>
      </c>
      <c r="K438" s="5"/>
    </row>
    <row r="439" spans="1:11" ht="25.5" x14ac:dyDescent="0.2">
      <c r="A439" s="29">
        <v>430</v>
      </c>
      <c r="B439" s="433" t="s">
        <v>526</v>
      </c>
      <c r="C439" s="434" t="s">
        <v>1066</v>
      </c>
      <c r="D439" s="435" t="s">
        <v>70</v>
      </c>
      <c r="E439" s="406"/>
      <c r="F439" s="403"/>
      <c r="G439" s="30"/>
      <c r="H439" s="277">
        <v>2.323</v>
      </c>
      <c r="I439" s="436">
        <v>4274.84</v>
      </c>
      <c r="J439" s="30">
        <f t="shared" si="12"/>
        <v>9930</v>
      </c>
      <c r="K439" s="5"/>
    </row>
    <row r="440" spans="1:11" ht="25.5" x14ac:dyDescent="0.2">
      <c r="A440" s="29">
        <v>431</v>
      </c>
      <c r="B440" s="433" t="s">
        <v>527</v>
      </c>
      <c r="C440" s="434" t="s">
        <v>1067</v>
      </c>
      <c r="D440" s="435" t="s">
        <v>70</v>
      </c>
      <c r="E440" s="406"/>
      <c r="F440" s="403"/>
      <c r="G440" s="30"/>
      <c r="H440" s="277">
        <v>19.239000000000001</v>
      </c>
      <c r="I440" s="436">
        <v>142.37</v>
      </c>
      <c r="J440" s="30">
        <f t="shared" si="12"/>
        <v>2739</v>
      </c>
      <c r="K440" s="5"/>
    </row>
    <row r="441" spans="1:11" ht="25.5" x14ac:dyDescent="0.2">
      <c r="A441" s="29">
        <v>432</v>
      </c>
      <c r="B441" s="433" t="s">
        <v>527</v>
      </c>
      <c r="C441" s="434" t="s">
        <v>1067</v>
      </c>
      <c r="D441" s="435" t="s">
        <v>70</v>
      </c>
      <c r="E441" s="406"/>
      <c r="F441" s="403"/>
      <c r="G441" s="30"/>
      <c r="H441" s="277">
        <v>37.759599999999999</v>
      </c>
      <c r="I441" s="436">
        <v>142.37</v>
      </c>
      <c r="J441" s="30">
        <f t="shared" si="12"/>
        <v>5376</v>
      </c>
      <c r="K441" s="5"/>
    </row>
    <row r="442" spans="1:11" x14ac:dyDescent="0.2">
      <c r="A442" s="29">
        <v>434</v>
      </c>
      <c r="B442" s="433" t="s">
        <v>528</v>
      </c>
      <c r="C442" s="434" t="s">
        <v>1068</v>
      </c>
      <c r="D442" s="435" t="s">
        <v>24</v>
      </c>
      <c r="E442" s="406"/>
      <c r="F442" s="403"/>
      <c r="G442" s="30"/>
      <c r="H442" s="277">
        <v>3.5999999999999999E-3</v>
      </c>
      <c r="I442" s="436">
        <v>102.98</v>
      </c>
      <c r="J442" s="438">
        <f t="shared" ref="J442:J504" si="13">H442*I442</f>
        <v>0.4</v>
      </c>
      <c r="K442" s="5"/>
    </row>
    <row r="443" spans="1:11" x14ac:dyDescent="0.2">
      <c r="A443" s="29">
        <v>435</v>
      </c>
      <c r="B443" s="433" t="s">
        <v>529</v>
      </c>
      <c r="C443" s="434" t="s">
        <v>1069</v>
      </c>
      <c r="D443" s="435" t="s">
        <v>24</v>
      </c>
      <c r="E443" s="406"/>
      <c r="F443" s="403"/>
      <c r="G443" s="30"/>
      <c r="H443" s="277">
        <v>0.26419999999999999</v>
      </c>
      <c r="I443" s="436">
        <v>129.25</v>
      </c>
      <c r="J443" s="30">
        <f t="shared" si="13"/>
        <v>34</v>
      </c>
      <c r="K443" s="5"/>
    </row>
    <row r="444" spans="1:11" x14ac:dyDescent="0.2">
      <c r="A444" s="29">
        <v>436</v>
      </c>
      <c r="B444" s="433" t="s">
        <v>530</v>
      </c>
      <c r="C444" s="434" t="s">
        <v>1070</v>
      </c>
      <c r="D444" s="435" t="s">
        <v>70</v>
      </c>
      <c r="E444" s="406"/>
      <c r="F444" s="403"/>
      <c r="G444" s="30"/>
      <c r="H444" s="277">
        <v>0.4</v>
      </c>
      <c r="I444" s="436">
        <v>75.13</v>
      </c>
      <c r="J444" s="30">
        <f t="shared" si="13"/>
        <v>30</v>
      </c>
      <c r="K444" s="5"/>
    </row>
    <row r="445" spans="1:11" x14ac:dyDescent="0.2">
      <c r="A445" s="29">
        <v>437</v>
      </c>
      <c r="B445" s="433" t="s">
        <v>531</v>
      </c>
      <c r="C445" s="434" t="s">
        <v>1071</v>
      </c>
      <c r="D445" s="435" t="s">
        <v>1426</v>
      </c>
      <c r="E445" s="406"/>
      <c r="F445" s="403"/>
      <c r="G445" s="30"/>
      <c r="H445" s="277">
        <v>0.9</v>
      </c>
      <c r="I445" s="436">
        <v>471.7</v>
      </c>
      <c r="J445" s="30">
        <f t="shared" si="13"/>
        <v>425</v>
      </c>
      <c r="K445" s="5"/>
    </row>
    <row r="446" spans="1:11" x14ac:dyDescent="0.2">
      <c r="A446" s="29">
        <v>438</v>
      </c>
      <c r="B446" s="433" t="s">
        <v>532</v>
      </c>
      <c r="C446" s="434" t="s">
        <v>1072</v>
      </c>
      <c r="D446" s="435" t="s">
        <v>1426</v>
      </c>
      <c r="E446" s="406"/>
      <c r="F446" s="403"/>
      <c r="G446" s="30"/>
      <c r="H446" s="277">
        <v>0.2</v>
      </c>
      <c r="I446" s="436">
        <v>132.97</v>
      </c>
      <c r="J446" s="30">
        <f t="shared" si="13"/>
        <v>27</v>
      </c>
      <c r="K446" s="5"/>
    </row>
    <row r="447" spans="1:11" ht="25.5" x14ac:dyDescent="0.2">
      <c r="A447" s="29">
        <v>439</v>
      </c>
      <c r="B447" s="433" t="s">
        <v>533</v>
      </c>
      <c r="C447" s="434" t="s">
        <v>1073</v>
      </c>
      <c r="D447" s="435" t="s">
        <v>56</v>
      </c>
      <c r="E447" s="406"/>
      <c r="F447" s="403"/>
      <c r="G447" s="30"/>
      <c r="H447" s="277">
        <v>22</v>
      </c>
      <c r="I447" s="436">
        <v>82.47</v>
      </c>
      <c r="J447" s="30">
        <f t="shared" si="13"/>
        <v>1814</v>
      </c>
      <c r="K447" s="5"/>
    </row>
    <row r="448" spans="1:11" ht="25.5" x14ac:dyDescent="0.2">
      <c r="A448" s="29">
        <v>440</v>
      </c>
      <c r="B448" s="433" t="s">
        <v>534</v>
      </c>
      <c r="C448" s="434" t="s">
        <v>1074</v>
      </c>
      <c r="D448" s="435" t="s">
        <v>56</v>
      </c>
      <c r="E448" s="406"/>
      <c r="F448" s="403"/>
      <c r="G448" s="30"/>
      <c r="H448" s="277">
        <v>17</v>
      </c>
      <c r="I448" s="436">
        <v>145.38999999999999</v>
      </c>
      <c r="J448" s="30">
        <f t="shared" si="13"/>
        <v>2472</v>
      </c>
      <c r="K448" s="5"/>
    </row>
    <row r="449" spans="1:11" ht="25.5" x14ac:dyDescent="0.2">
      <c r="A449" s="29">
        <v>441</v>
      </c>
      <c r="B449" s="433" t="s">
        <v>535</v>
      </c>
      <c r="C449" s="434" t="s">
        <v>1075</v>
      </c>
      <c r="D449" s="435" t="s">
        <v>56</v>
      </c>
      <c r="E449" s="406"/>
      <c r="F449" s="403"/>
      <c r="G449" s="30"/>
      <c r="H449" s="277">
        <v>51</v>
      </c>
      <c r="I449" s="436">
        <v>174.02</v>
      </c>
      <c r="J449" s="30">
        <f t="shared" si="13"/>
        <v>8875</v>
      </c>
      <c r="K449" s="5"/>
    </row>
    <row r="450" spans="1:11" ht="25.5" x14ac:dyDescent="0.2">
      <c r="A450" s="29">
        <v>442</v>
      </c>
      <c r="B450" s="433" t="s">
        <v>535</v>
      </c>
      <c r="C450" s="434" t="s">
        <v>1075</v>
      </c>
      <c r="D450" s="435" t="s">
        <v>56</v>
      </c>
      <c r="E450" s="406"/>
      <c r="F450" s="403"/>
      <c r="G450" s="30"/>
      <c r="H450" s="277">
        <v>2</v>
      </c>
      <c r="I450" s="436">
        <v>174.02</v>
      </c>
      <c r="J450" s="30">
        <f t="shared" si="13"/>
        <v>348</v>
      </c>
      <c r="K450" s="5"/>
    </row>
    <row r="451" spans="1:11" ht="25.5" x14ac:dyDescent="0.2">
      <c r="A451" s="29">
        <v>443</v>
      </c>
      <c r="B451" s="433" t="s">
        <v>536</v>
      </c>
      <c r="C451" s="434" t="s">
        <v>1076</v>
      </c>
      <c r="D451" s="435" t="s">
        <v>56</v>
      </c>
      <c r="E451" s="406"/>
      <c r="F451" s="403"/>
      <c r="G451" s="30"/>
      <c r="H451" s="277">
        <v>4</v>
      </c>
      <c r="I451" s="436">
        <v>219.56</v>
      </c>
      <c r="J451" s="30">
        <f t="shared" si="13"/>
        <v>878</v>
      </c>
      <c r="K451" s="5"/>
    </row>
    <row r="452" spans="1:11" ht="25.5" x14ac:dyDescent="0.2">
      <c r="A452" s="29">
        <v>444</v>
      </c>
      <c r="B452" s="433" t="s">
        <v>537</v>
      </c>
      <c r="C452" s="434" t="s">
        <v>1077</v>
      </c>
      <c r="D452" s="435" t="s">
        <v>56</v>
      </c>
      <c r="E452" s="406"/>
      <c r="F452" s="403"/>
      <c r="G452" s="30"/>
      <c r="H452" s="277">
        <v>4</v>
      </c>
      <c r="I452" s="436">
        <v>246.76</v>
      </c>
      <c r="J452" s="30">
        <f t="shared" si="13"/>
        <v>987</v>
      </c>
      <c r="K452" s="5"/>
    </row>
    <row r="453" spans="1:11" ht="25.5" x14ac:dyDescent="0.2">
      <c r="A453" s="29">
        <v>445</v>
      </c>
      <c r="B453" s="433" t="s">
        <v>538</v>
      </c>
      <c r="C453" s="434" t="s">
        <v>1078</v>
      </c>
      <c r="D453" s="435" t="s">
        <v>56</v>
      </c>
      <c r="E453" s="406"/>
      <c r="F453" s="403"/>
      <c r="G453" s="30"/>
      <c r="H453" s="277">
        <v>4</v>
      </c>
      <c r="I453" s="436">
        <v>323.99</v>
      </c>
      <c r="J453" s="30">
        <f t="shared" si="13"/>
        <v>1296</v>
      </c>
      <c r="K453" s="5"/>
    </row>
    <row r="454" spans="1:11" ht="25.5" x14ac:dyDescent="0.2">
      <c r="A454" s="29">
        <v>446</v>
      </c>
      <c r="B454" s="433" t="s">
        <v>539</v>
      </c>
      <c r="C454" s="434" t="s">
        <v>1079</v>
      </c>
      <c r="D454" s="435" t="s">
        <v>56</v>
      </c>
      <c r="E454" s="406"/>
      <c r="F454" s="403"/>
      <c r="G454" s="30"/>
      <c r="H454" s="277">
        <v>4</v>
      </c>
      <c r="I454" s="436">
        <v>844.49</v>
      </c>
      <c r="J454" s="30">
        <f t="shared" si="13"/>
        <v>3378</v>
      </c>
      <c r="K454" s="5"/>
    </row>
    <row r="455" spans="1:11" ht="25.5" x14ac:dyDescent="0.2">
      <c r="A455" s="29">
        <v>447</v>
      </c>
      <c r="B455" s="433" t="s">
        <v>540</v>
      </c>
      <c r="C455" s="434" t="s">
        <v>1080</v>
      </c>
      <c r="D455" s="435" t="s">
        <v>56</v>
      </c>
      <c r="E455" s="406"/>
      <c r="F455" s="403"/>
      <c r="G455" s="30"/>
      <c r="H455" s="277">
        <v>6</v>
      </c>
      <c r="I455" s="436">
        <v>1491.67</v>
      </c>
      <c r="J455" s="30">
        <f t="shared" si="13"/>
        <v>8950</v>
      </c>
      <c r="K455" s="5"/>
    </row>
    <row r="456" spans="1:11" ht="25.5" x14ac:dyDescent="0.2">
      <c r="A456" s="29">
        <v>448</v>
      </c>
      <c r="B456" s="433" t="s">
        <v>541</v>
      </c>
      <c r="C456" s="434" t="s">
        <v>1081</v>
      </c>
      <c r="D456" s="435" t="s">
        <v>56</v>
      </c>
      <c r="E456" s="406"/>
      <c r="F456" s="403"/>
      <c r="G456" s="30"/>
      <c r="H456" s="277">
        <v>6</v>
      </c>
      <c r="I456" s="436">
        <v>2660.91</v>
      </c>
      <c r="J456" s="30">
        <f t="shared" si="13"/>
        <v>15965</v>
      </c>
      <c r="K456" s="5"/>
    </row>
    <row r="457" spans="1:11" ht="38.25" x14ac:dyDescent="0.2">
      <c r="A457" s="29">
        <v>449</v>
      </c>
      <c r="B457" s="433" t="s">
        <v>542</v>
      </c>
      <c r="C457" s="434" t="s">
        <v>1082</v>
      </c>
      <c r="D457" s="435" t="s">
        <v>56</v>
      </c>
      <c r="E457" s="406"/>
      <c r="F457" s="403"/>
      <c r="G457" s="30"/>
      <c r="H457" s="277">
        <v>0.09</v>
      </c>
      <c r="I457" s="436">
        <v>3880.49</v>
      </c>
      <c r="J457" s="30">
        <f t="shared" si="13"/>
        <v>349</v>
      </c>
      <c r="K457" s="5"/>
    </row>
    <row r="458" spans="1:11" x14ac:dyDescent="0.2">
      <c r="A458" s="29">
        <v>450</v>
      </c>
      <c r="B458" s="433" t="s">
        <v>543</v>
      </c>
      <c r="C458" s="434" t="s">
        <v>1083</v>
      </c>
      <c r="D458" s="435" t="s">
        <v>1427</v>
      </c>
      <c r="E458" s="406"/>
      <c r="F458" s="403"/>
      <c r="G458" s="30"/>
      <c r="H458" s="277">
        <v>4.1000000000000003E-3</v>
      </c>
      <c r="I458" s="436">
        <v>802.99</v>
      </c>
      <c r="J458" s="30">
        <f t="shared" si="13"/>
        <v>3</v>
      </c>
      <c r="K458" s="5"/>
    </row>
    <row r="459" spans="1:11" ht="25.5" x14ac:dyDescent="0.2">
      <c r="A459" s="29">
        <v>451</v>
      </c>
      <c r="B459" s="433" t="s">
        <v>69</v>
      </c>
      <c r="C459" s="434" t="s">
        <v>144</v>
      </c>
      <c r="D459" s="435" t="s">
        <v>70</v>
      </c>
      <c r="E459" s="406"/>
      <c r="F459" s="403"/>
      <c r="G459" s="30"/>
      <c r="H459" s="277">
        <v>5.4999999999999997E-3</v>
      </c>
      <c r="I459" s="436">
        <v>239.93</v>
      </c>
      <c r="J459" s="30">
        <f t="shared" si="13"/>
        <v>1</v>
      </c>
      <c r="K459" s="5"/>
    </row>
    <row r="460" spans="1:11" ht="25.5" x14ac:dyDescent="0.2">
      <c r="A460" s="29">
        <v>452</v>
      </c>
      <c r="B460" s="433" t="s">
        <v>69</v>
      </c>
      <c r="C460" s="434" t="s">
        <v>144</v>
      </c>
      <c r="D460" s="435" t="s">
        <v>70</v>
      </c>
      <c r="E460" s="406"/>
      <c r="F460" s="403"/>
      <c r="G460" s="30"/>
      <c r="H460" s="277">
        <v>1.01</v>
      </c>
      <c r="I460" s="436">
        <v>239.93</v>
      </c>
      <c r="J460" s="30">
        <f t="shared" si="13"/>
        <v>242</v>
      </c>
      <c r="K460" s="5"/>
    </row>
    <row r="461" spans="1:11" ht="38.25" x14ac:dyDescent="0.2">
      <c r="A461" s="29">
        <v>453</v>
      </c>
      <c r="B461" s="433" t="s">
        <v>544</v>
      </c>
      <c r="C461" s="434" t="s">
        <v>1084</v>
      </c>
      <c r="D461" s="435" t="s">
        <v>70</v>
      </c>
      <c r="E461" s="406"/>
      <c r="F461" s="403"/>
      <c r="G461" s="30"/>
      <c r="H461" s="277">
        <v>2.2000000000000002</v>
      </c>
      <c r="I461" s="436">
        <v>841.92</v>
      </c>
      <c r="J461" s="30">
        <f t="shared" si="13"/>
        <v>1852</v>
      </c>
      <c r="K461" s="5"/>
    </row>
    <row r="462" spans="1:11" x14ac:dyDescent="0.2">
      <c r="A462" s="29">
        <v>454</v>
      </c>
      <c r="B462" s="433" t="s">
        <v>545</v>
      </c>
      <c r="C462" s="434" t="s">
        <v>1085</v>
      </c>
      <c r="D462" s="435" t="s">
        <v>56</v>
      </c>
      <c r="E462" s="406"/>
      <c r="F462" s="403"/>
      <c r="G462" s="30"/>
      <c r="H462" s="277">
        <v>268</v>
      </c>
      <c r="I462" s="436">
        <v>4.2</v>
      </c>
      <c r="J462" s="30">
        <f t="shared" si="13"/>
        <v>1126</v>
      </c>
      <c r="K462" s="5"/>
    </row>
    <row r="463" spans="1:11" x14ac:dyDescent="0.2">
      <c r="A463" s="29">
        <v>455</v>
      </c>
      <c r="B463" s="433" t="s">
        <v>546</v>
      </c>
      <c r="C463" s="434" t="s">
        <v>1086</v>
      </c>
      <c r="D463" s="435" t="s">
        <v>1427</v>
      </c>
      <c r="E463" s="406"/>
      <c r="F463" s="403"/>
      <c r="G463" s="30"/>
      <c r="H463" s="277">
        <v>6.1588000000000003</v>
      </c>
      <c r="I463" s="436">
        <v>2833.29</v>
      </c>
      <c r="J463" s="30">
        <f t="shared" si="13"/>
        <v>17450</v>
      </c>
      <c r="K463" s="5"/>
    </row>
    <row r="464" spans="1:11" x14ac:dyDescent="0.2">
      <c r="A464" s="29">
        <v>456</v>
      </c>
      <c r="B464" s="433" t="s">
        <v>547</v>
      </c>
      <c r="C464" s="434" t="s">
        <v>1087</v>
      </c>
      <c r="D464" s="435" t="s">
        <v>56</v>
      </c>
      <c r="E464" s="406"/>
      <c r="F464" s="403"/>
      <c r="G464" s="30"/>
      <c r="H464" s="277">
        <v>1169.2</v>
      </c>
      <c r="I464" s="436">
        <v>186.35</v>
      </c>
      <c r="J464" s="30">
        <f t="shared" si="13"/>
        <v>217880</v>
      </c>
      <c r="K464" s="5"/>
    </row>
    <row r="465" spans="1:11" x14ac:dyDescent="0.2">
      <c r="A465" s="29">
        <v>457</v>
      </c>
      <c r="B465" s="433" t="s">
        <v>548</v>
      </c>
      <c r="C465" s="434" t="s">
        <v>1088</v>
      </c>
      <c r="D465" s="435" t="s">
        <v>56</v>
      </c>
      <c r="E465" s="406"/>
      <c r="F465" s="403"/>
      <c r="G465" s="30"/>
      <c r="H465" s="277">
        <v>80</v>
      </c>
      <c r="I465" s="436">
        <v>145.43</v>
      </c>
      <c r="J465" s="30">
        <f t="shared" si="13"/>
        <v>11634</v>
      </c>
      <c r="K465" s="5"/>
    </row>
    <row r="466" spans="1:11" x14ac:dyDescent="0.2">
      <c r="A466" s="29">
        <v>458</v>
      </c>
      <c r="B466" s="433" t="s">
        <v>549</v>
      </c>
      <c r="C466" s="434" t="s">
        <v>1089</v>
      </c>
      <c r="D466" s="435" t="s">
        <v>56</v>
      </c>
      <c r="E466" s="406"/>
      <c r="F466" s="403"/>
      <c r="G466" s="30"/>
      <c r="H466" s="277">
        <v>30</v>
      </c>
      <c r="I466" s="436">
        <v>3.85</v>
      </c>
      <c r="J466" s="30">
        <f t="shared" si="13"/>
        <v>116</v>
      </c>
      <c r="K466" s="5"/>
    </row>
    <row r="467" spans="1:11" x14ac:dyDescent="0.2">
      <c r="A467" s="29">
        <v>459</v>
      </c>
      <c r="B467" s="433" t="s">
        <v>550</v>
      </c>
      <c r="C467" s="434" t="s">
        <v>1090</v>
      </c>
      <c r="D467" s="435" t="s">
        <v>56</v>
      </c>
      <c r="E467" s="406"/>
      <c r="F467" s="403"/>
      <c r="G467" s="30"/>
      <c r="H467" s="277">
        <v>455</v>
      </c>
      <c r="I467" s="436">
        <v>7.76</v>
      </c>
      <c r="J467" s="30">
        <f t="shared" si="13"/>
        <v>3531</v>
      </c>
      <c r="K467" s="5"/>
    </row>
    <row r="468" spans="1:11" x14ac:dyDescent="0.2">
      <c r="A468" s="29">
        <v>460</v>
      </c>
      <c r="B468" s="433" t="s">
        <v>551</v>
      </c>
      <c r="C468" s="434" t="s">
        <v>1091</v>
      </c>
      <c r="D468" s="435" t="s">
        <v>56</v>
      </c>
      <c r="E468" s="406"/>
      <c r="F468" s="403"/>
      <c r="G468" s="30"/>
      <c r="H468" s="277">
        <v>7.23</v>
      </c>
      <c r="I468" s="436">
        <v>247.63</v>
      </c>
      <c r="J468" s="30">
        <f t="shared" si="13"/>
        <v>1790</v>
      </c>
      <c r="K468" s="5"/>
    </row>
    <row r="469" spans="1:11" x14ac:dyDescent="0.2">
      <c r="A469" s="29">
        <v>461</v>
      </c>
      <c r="B469" s="433" t="s">
        <v>552</v>
      </c>
      <c r="C469" s="434" t="s">
        <v>1092</v>
      </c>
      <c r="D469" s="435" t="s">
        <v>1425</v>
      </c>
      <c r="E469" s="406"/>
      <c r="F469" s="403"/>
      <c r="G469" s="30"/>
      <c r="H469" s="277">
        <v>0.8972</v>
      </c>
      <c r="I469" s="436">
        <v>136.75</v>
      </c>
      <c r="J469" s="30">
        <f t="shared" si="13"/>
        <v>123</v>
      </c>
      <c r="K469" s="5"/>
    </row>
    <row r="470" spans="1:11" x14ac:dyDescent="0.2">
      <c r="A470" s="29">
        <v>462</v>
      </c>
      <c r="B470" s="433" t="s">
        <v>553</v>
      </c>
      <c r="C470" s="434" t="s">
        <v>1093</v>
      </c>
      <c r="D470" s="435" t="s">
        <v>1427</v>
      </c>
      <c r="E470" s="406"/>
      <c r="F470" s="403"/>
      <c r="G470" s="30"/>
      <c r="H470" s="277">
        <v>8.72E-2</v>
      </c>
      <c r="I470" s="436">
        <v>17955.509999999998</v>
      </c>
      <c r="J470" s="30">
        <f t="shared" si="13"/>
        <v>1566</v>
      </c>
      <c r="K470" s="5"/>
    </row>
    <row r="471" spans="1:11" x14ac:dyDescent="0.2">
      <c r="A471" s="29">
        <v>463</v>
      </c>
      <c r="B471" s="433" t="s">
        <v>554</v>
      </c>
      <c r="C471" s="434" t="s">
        <v>1094</v>
      </c>
      <c r="D471" s="435" t="s">
        <v>56</v>
      </c>
      <c r="E471" s="406"/>
      <c r="F471" s="403"/>
      <c r="G471" s="30"/>
      <c r="H471" s="277">
        <v>1023.54</v>
      </c>
      <c r="I471" s="436">
        <v>31.92</v>
      </c>
      <c r="J471" s="30">
        <f t="shared" si="13"/>
        <v>32671</v>
      </c>
      <c r="K471" s="5"/>
    </row>
    <row r="472" spans="1:11" x14ac:dyDescent="0.2">
      <c r="A472" s="29">
        <v>464</v>
      </c>
      <c r="B472" s="433" t="s">
        <v>555</v>
      </c>
      <c r="C472" s="434" t="s">
        <v>1095</v>
      </c>
      <c r="D472" s="435" t="s">
        <v>56</v>
      </c>
      <c r="E472" s="406"/>
      <c r="F472" s="403"/>
      <c r="G472" s="30"/>
      <c r="H472" s="277">
        <v>132.6</v>
      </c>
      <c r="I472" s="436">
        <v>16.95</v>
      </c>
      <c r="J472" s="30">
        <f t="shared" si="13"/>
        <v>2248</v>
      </c>
      <c r="K472" s="5"/>
    </row>
    <row r="473" spans="1:11" x14ac:dyDescent="0.2">
      <c r="A473" s="29">
        <v>465</v>
      </c>
      <c r="B473" s="433" t="s">
        <v>556</v>
      </c>
      <c r="C473" s="434" t="s">
        <v>1096</v>
      </c>
      <c r="D473" s="435" t="s">
        <v>1426</v>
      </c>
      <c r="E473" s="406"/>
      <c r="F473" s="403"/>
      <c r="G473" s="30"/>
      <c r="H473" s="277">
        <v>711.97</v>
      </c>
      <c r="I473" s="436">
        <v>293.8</v>
      </c>
      <c r="J473" s="30">
        <f t="shared" si="13"/>
        <v>209177</v>
      </c>
      <c r="K473" s="5"/>
    </row>
    <row r="474" spans="1:11" x14ac:dyDescent="0.2">
      <c r="A474" s="29">
        <v>466</v>
      </c>
      <c r="B474" s="433" t="s">
        <v>557</v>
      </c>
      <c r="C474" s="434" t="s">
        <v>1097</v>
      </c>
      <c r="D474" s="435" t="s">
        <v>1426</v>
      </c>
      <c r="E474" s="406"/>
      <c r="F474" s="403"/>
      <c r="G474" s="30"/>
      <c r="H474" s="277">
        <v>0.16200000000000001</v>
      </c>
      <c r="I474" s="436">
        <v>18.079999999999998</v>
      </c>
      <c r="J474" s="30">
        <f t="shared" si="13"/>
        <v>3</v>
      </c>
      <c r="K474" s="5"/>
    </row>
    <row r="475" spans="1:11" x14ac:dyDescent="0.2">
      <c r="A475" s="29">
        <v>467</v>
      </c>
      <c r="B475" s="433" t="s">
        <v>558</v>
      </c>
      <c r="C475" s="434" t="s">
        <v>1098</v>
      </c>
      <c r="D475" s="435" t="s">
        <v>1426</v>
      </c>
      <c r="E475" s="406"/>
      <c r="F475" s="403"/>
      <c r="G475" s="30"/>
      <c r="H475" s="277">
        <v>0.8</v>
      </c>
      <c r="I475" s="436">
        <v>55.48</v>
      </c>
      <c r="J475" s="30">
        <f t="shared" si="13"/>
        <v>44</v>
      </c>
      <c r="K475" s="5"/>
    </row>
    <row r="476" spans="1:11" x14ac:dyDescent="0.2">
      <c r="A476" s="29">
        <v>468</v>
      </c>
      <c r="B476" s="433" t="s">
        <v>559</v>
      </c>
      <c r="C476" s="434" t="s">
        <v>1099</v>
      </c>
      <c r="D476" s="435" t="s">
        <v>1427</v>
      </c>
      <c r="E476" s="406"/>
      <c r="F476" s="403"/>
      <c r="G476" s="30"/>
      <c r="H476" s="277">
        <v>0.15</v>
      </c>
      <c r="I476" s="436">
        <v>350.7</v>
      </c>
      <c r="J476" s="30">
        <f t="shared" si="13"/>
        <v>53</v>
      </c>
      <c r="K476" s="5"/>
    </row>
    <row r="477" spans="1:11" x14ac:dyDescent="0.2">
      <c r="A477" s="29">
        <v>469</v>
      </c>
      <c r="B477" s="433" t="s">
        <v>560</v>
      </c>
      <c r="C477" s="434" t="s">
        <v>1100</v>
      </c>
      <c r="D477" s="435" t="s">
        <v>1427</v>
      </c>
      <c r="E477" s="406"/>
      <c r="F477" s="403"/>
      <c r="G477" s="30"/>
      <c r="H477" s="277">
        <v>2.7719999999999998</v>
      </c>
      <c r="I477" s="436">
        <v>483.97</v>
      </c>
      <c r="J477" s="30">
        <f t="shared" si="13"/>
        <v>1342</v>
      </c>
      <c r="K477" s="5"/>
    </row>
    <row r="478" spans="1:11" x14ac:dyDescent="0.2">
      <c r="A478" s="29">
        <v>470</v>
      </c>
      <c r="B478" s="433" t="s">
        <v>561</v>
      </c>
      <c r="C478" s="434" t="s">
        <v>1101</v>
      </c>
      <c r="D478" s="435" t="s">
        <v>56</v>
      </c>
      <c r="E478" s="406"/>
      <c r="F478" s="403"/>
      <c r="G478" s="30"/>
      <c r="H478" s="277">
        <v>735</v>
      </c>
      <c r="I478" s="436">
        <v>61.21</v>
      </c>
      <c r="J478" s="30">
        <f t="shared" si="13"/>
        <v>44989</v>
      </c>
      <c r="K478" s="5"/>
    </row>
    <row r="479" spans="1:11" x14ac:dyDescent="0.2">
      <c r="A479" s="29">
        <v>471</v>
      </c>
      <c r="B479" s="433" t="s">
        <v>562</v>
      </c>
      <c r="C479" s="434" t="s">
        <v>1102</v>
      </c>
      <c r="D479" s="435" t="s">
        <v>56</v>
      </c>
      <c r="E479" s="406"/>
      <c r="F479" s="403"/>
      <c r="G479" s="30"/>
      <c r="H479" s="277">
        <v>2</v>
      </c>
      <c r="I479" s="436">
        <v>92.52</v>
      </c>
      <c r="J479" s="30">
        <f t="shared" si="13"/>
        <v>185</v>
      </c>
      <c r="K479" s="5"/>
    </row>
    <row r="480" spans="1:11" x14ac:dyDescent="0.2">
      <c r="A480" s="29">
        <v>472</v>
      </c>
      <c r="B480" s="433" t="s">
        <v>563</v>
      </c>
      <c r="C480" s="434" t="s">
        <v>1103</v>
      </c>
      <c r="D480" s="435" t="s">
        <v>56</v>
      </c>
      <c r="E480" s="406"/>
      <c r="F480" s="403"/>
      <c r="G480" s="30"/>
      <c r="H480" s="277">
        <v>4</v>
      </c>
      <c r="I480" s="436">
        <v>63.88</v>
      </c>
      <c r="J480" s="30">
        <f t="shared" si="13"/>
        <v>256</v>
      </c>
      <c r="K480" s="5"/>
    </row>
    <row r="481" spans="1:11" x14ac:dyDescent="0.2">
      <c r="A481" s="29">
        <v>473</v>
      </c>
      <c r="B481" s="433" t="s">
        <v>564</v>
      </c>
      <c r="C481" s="434" t="s">
        <v>1104</v>
      </c>
      <c r="D481" s="435" t="s">
        <v>56</v>
      </c>
      <c r="E481" s="406"/>
      <c r="F481" s="403"/>
      <c r="G481" s="30"/>
      <c r="H481" s="277">
        <v>12</v>
      </c>
      <c r="I481" s="436">
        <v>8.08</v>
      </c>
      <c r="J481" s="30">
        <f t="shared" si="13"/>
        <v>97</v>
      </c>
      <c r="K481" s="5"/>
    </row>
    <row r="482" spans="1:11" x14ac:dyDescent="0.2">
      <c r="A482" s="29">
        <v>474</v>
      </c>
      <c r="B482" s="433" t="s">
        <v>565</v>
      </c>
      <c r="C482" s="434" t="s">
        <v>1105</v>
      </c>
      <c r="D482" s="435" t="s">
        <v>56</v>
      </c>
      <c r="E482" s="406"/>
      <c r="F482" s="403"/>
      <c r="G482" s="30"/>
      <c r="H482" s="277">
        <v>335.32</v>
      </c>
      <c r="I482" s="436">
        <v>2.0499999999999998</v>
      </c>
      <c r="J482" s="30">
        <f t="shared" si="13"/>
        <v>687</v>
      </c>
      <c r="K482" s="5"/>
    </row>
    <row r="483" spans="1:11" x14ac:dyDescent="0.2">
      <c r="A483" s="29">
        <v>475</v>
      </c>
      <c r="B483" s="433" t="s">
        <v>566</v>
      </c>
      <c r="C483" s="434" t="s">
        <v>1106</v>
      </c>
      <c r="D483" s="435" t="s">
        <v>55</v>
      </c>
      <c r="E483" s="406"/>
      <c r="F483" s="403"/>
      <c r="G483" s="30"/>
      <c r="H483" s="277">
        <v>65.099999999999994</v>
      </c>
      <c r="I483" s="436">
        <v>43.84</v>
      </c>
      <c r="J483" s="30">
        <f t="shared" si="13"/>
        <v>2854</v>
      </c>
      <c r="K483" s="5"/>
    </row>
    <row r="484" spans="1:11" x14ac:dyDescent="0.2">
      <c r="A484" s="29">
        <v>476</v>
      </c>
      <c r="B484" s="433" t="s">
        <v>567</v>
      </c>
      <c r="C484" s="434" t="s">
        <v>1107</v>
      </c>
      <c r="D484" s="435" t="s">
        <v>1426</v>
      </c>
      <c r="E484" s="406"/>
      <c r="F484" s="403"/>
      <c r="G484" s="30"/>
      <c r="H484" s="277">
        <v>1.5</v>
      </c>
      <c r="I484" s="436">
        <v>50.3</v>
      </c>
      <c r="J484" s="30">
        <f t="shared" si="13"/>
        <v>75</v>
      </c>
      <c r="K484" s="5"/>
    </row>
    <row r="485" spans="1:11" x14ac:dyDescent="0.2">
      <c r="A485" s="29">
        <v>477</v>
      </c>
      <c r="B485" s="433" t="s">
        <v>568</v>
      </c>
      <c r="C485" s="434" t="s">
        <v>1108</v>
      </c>
      <c r="D485" s="435" t="s">
        <v>56</v>
      </c>
      <c r="E485" s="406"/>
      <c r="F485" s="403"/>
      <c r="G485" s="30"/>
      <c r="H485" s="277">
        <v>1</v>
      </c>
      <c r="I485" s="436">
        <v>677.31</v>
      </c>
      <c r="J485" s="30">
        <f t="shared" si="13"/>
        <v>677</v>
      </c>
      <c r="K485" s="5"/>
    </row>
    <row r="486" spans="1:11" x14ac:dyDescent="0.2">
      <c r="A486" s="29">
        <v>478</v>
      </c>
      <c r="B486" s="433" t="s">
        <v>569</v>
      </c>
      <c r="C486" s="434" t="s">
        <v>1109</v>
      </c>
      <c r="D486" s="435" t="s">
        <v>22</v>
      </c>
      <c r="E486" s="406"/>
      <c r="F486" s="403"/>
      <c r="G486" s="30"/>
      <c r="H486" s="277">
        <v>1.24E-2</v>
      </c>
      <c r="I486" s="436">
        <v>45642.96</v>
      </c>
      <c r="J486" s="30">
        <f t="shared" si="13"/>
        <v>566</v>
      </c>
      <c r="K486" s="5"/>
    </row>
    <row r="487" spans="1:11" x14ac:dyDescent="0.2">
      <c r="A487" s="29">
        <v>479</v>
      </c>
      <c r="B487" s="433" t="s">
        <v>570</v>
      </c>
      <c r="C487" s="434" t="s">
        <v>1110</v>
      </c>
      <c r="D487" s="435" t="s">
        <v>1425</v>
      </c>
      <c r="E487" s="406"/>
      <c r="F487" s="403"/>
      <c r="G487" s="30"/>
      <c r="H487" s="277">
        <v>7.0000000000000007E-2</v>
      </c>
      <c r="I487" s="436">
        <v>13644.13</v>
      </c>
      <c r="J487" s="30">
        <f t="shared" si="13"/>
        <v>955</v>
      </c>
      <c r="K487" s="5"/>
    </row>
    <row r="488" spans="1:11" x14ac:dyDescent="0.2">
      <c r="A488" s="29">
        <v>480</v>
      </c>
      <c r="B488" s="433" t="s">
        <v>570</v>
      </c>
      <c r="C488" s="434" t="s">
        <v>1110</v>
      </c>
      <c r="D488" s="435" t="s">
        <v>1425</v>
      </c>
      <c r="E488" s="406"/>
      <c r="F488" s="403"/>
      <c r="G488" s="30"/>
      <c r="H488" s="277">
        <v>2E-3</v>
      </c>
      <c r="I488" s="436">
        <v>13644.13</v>
      </c>
      <c r="J488" s="30">
        <f t="shared" si="13"/>
        <v>27</v>
      </c>
      <c r="K488" s="5"/>
    </row>
    <row r="489" spans="1:11" x14ac:dyDescent="0.2">
      <c r="A489" s="29">
        <v>481</v>
      </c>
      <c r="B489" s="433" t="s">
        <v>571</v>
      </c>
      <c r="C489" s="434" t="s">
        <v>1111</v>
      </c>
      <c r="D489" s="435" t="s">
        <v>1425</v>
      </c>
      <c r="E489" s="406"/>
      <c r="F489" s="403"/>
      <c r="G489" s="30"/>
      <c r="H489" s="277">
        <v>1.2E-2</v>
      </c>
      <c r="I489" s="436">
        <v>24013.54</v>
      </c>
      <c r="J489" s="30">
        <f t="shared" si="13"/>
        <v>288</v>
      </c>
      <c r="K489" s="5"/>
    </row>
    <row r="490" spans="1:11" x14ac:dyDescent="0.2">
      <c r="A490" s="29">
        <v>482</v>
      </c>
      <c r="B490" s="433" t="s">
        <v>572</v>
      </c>
      <c r="C490" s="434" t="s">
        <v>1112</v>
      </c>
      <c r="D490" s="435" t="s">
        <v>1425</v>
      </c>
      <c r="E490" s="406"/>
      <c r="F490" s="403"/>
      <c r="G490" s="30"/>
      <c r="H490" s="277">
        <v>4.0000000000000001E-3</v>
      </c>
      <c r="I490" s="436">
        <v>44092.74</v>
      </c>
      <c r="J490" s="30">
        <f t="shared" si="13"/>
        <v>176</v>
      </c>
      <c r="K490" s="5"/>
    </row>
    <row r="491" spans="1:11" x14ac:dyDescent="0.2">
      <c r="A491" s="29">
        <v>483</v>
      </c>
      <c r="B491" s="433" t="s">
        <v>573</v>
      </c>
      <c r="C491" s="434" t="s">
        <v>1113</v>
      </c>
      <c r="D491" s="435" t="s">
        <v>1425</v>
      </c>
      <c r="E491" s="406"/>
      <c r="F491" s="403"/>
      <c r="G491" s="30"/>
      <c r="H491" s="277">
        <v>6.0000000000000001E-3</v>
      </c>
      <c r="I491" s="436">
        <v>64892</v>
      </c>
      <c r="J491" s="30">
        <f t="shared" si="13"/>
        <v>389</v>
      </c>
      <c r="K491" s="5"/>
    </row>
    <row r="492" spans="1:11" x14ac:dyDescent="0.2">
      <c r="A492" s="29">
        <v>484</v>
      </c>
      <c r="B492" s="433" t="s">
        <v>574</v>
      </c>
      <c r="C492" s="434" t="s">
        <v>1114</v>
      </c>
      <c r="D492" s="435" t="s">
        <v>1425</v>
      </c>
      <c r="E492" s="406"/>
      <c r="F492" s="403"/>
      <c r="G492" s="30"/>
      <c r="H492" s="277">
        <v>6.0000000000000001E-3</v>
      </c>
      <c r="I492" s="436">
        <v>98850.09</v>
      </c>
      <c r="J492" s="30">
        <f t="shared" si="13"/>
        <v>593</v>
      </c>
      <c r="K492" s="5"/>
    </row>
    <row r="493" spans="1:11" x14ac:dyDescent="0.2">
      <c r="A493" s="29">
        <v>485</v>
      </c>
      <c r="B493" s="433" t="s">
        <v>575</v>
      </c>
      <c r="C493" s="434" t="s">
        <v>1115</v>
      </c>
      <c r="D493" s="435" t="s">
        <v>22</v>
      </c>
      <c r="E493" s="406"/>
      <c r="F493" s="403"/>
      <c r="G493" s="30"/>
      <c r="H493" s="277">
        <v>4.7000000000000002E-3</v>
      </c>
      <c r="I493" s="436">
        <v>198631.4</v>
      </c>
      <c r="J493" s="30">
        <f t="shared" si="13"/>
        <v>934</v>
      </c>
      <c r="K493" s="5"/>
    </row>
    <row r="494" spans="1:11" x14ac:dyDescent="0.2">
      <c r="A494" s="29">
        <v>486</v>
      </c>
      <c r="B494" s="433" t="s">
        <v>576</v>
      </c>
      <c r="C494" s="434" t="s">
        <v>1116</v>
      </c>
      <c r="D494" s="435" t="s">
        <v>56</v>
      </c>
      <c r="E494" s="406"/>
      <c r="F494" s="403"/>
      <c r="G494" s="30"/>
      <c r="H494" s="277">
        <v>1</v>
      </c>
      <c r="I494" s="436">
        <v>37.270000000000003</v>
      </c>
      <c r="J494" s="30">
        <f t="shared" si="13"/>
        <v>37</v>
      </c>
      <c r="K494" s="5"/>
    </row>
    <row r="495" spans="1:11" x14ac:dyDescent="0.2">
      <c r="A495" s="29">
        <v>487</v>
      </c>
      <c r="B495" s="433" t="s">
        <v>577</v>
      </c>
      <c r="C495" s="434" t="s">
        <v>1117</v>
      </c>
      <c r="D495" s="435" t="s">
        <v>22</v>
      </c>
      <c r="E495" s="406"/>
      <c r="F495" s="403"/>
      <c r="G495" s="30"/>
      <c r="H495" s="277">
        <v>1E-4</v>
      </c>
      <c r="I495" s="436">
        <v>60227.09</v>
      </c>
      <c r="J495" s="30">
        <f t="shared" si="13"/>
        <v>6</v>
      </c>
      <c r="K495" s="5"/>
    </row>
    <row r="496" spans="1:11" x14ac:dyDescent="0.2">
      <c r="A496" s="29">
        <v>488</v>
      </c>
      <c r="B496" s="433" t="s">
        <v>578</v>
      </c>
      <c r="C496" s="434" t="s">
        <v>1118</v>
      </c>
      <c r="D496" s="435" t="s">
        <v>24</v>
      </c>
      <c r="E496" s="406"/>
      <c r="F496" s="403"/>
      <c r="G496" s="30"/>
      <c r="H496" s="277">
        <v>16.045000000000002</v>
      </c>
      <c r="I496" s="436">
        <v>155.91</v>
      </c>
      <c r="J496" s="30">
        <f t="shared" si="13"/>
        <v>2502</v>
      </c>
      <c r="K496" s="5"/>
    </row>
    <row r="497" spans="1:11" x14ac:dyDescent="0.2">
      <c r="A497" s="29">
        <v>489</v>
      </c>
      <c r="B497" s="433" t="s">
        <v>579</v>
      </c>
      <c r="C497" s="434" t="s">
        <v>1119</v>
      </c>
      <c r="D497" s="435" t="s">
        <v>24</v>
      </c>
      <c r="E497" s="406"/>
      <c r="F497" s="403"/>
      <c r="G497" s="30"/>
      <c r="H497" s="277">
        <v>64</v>
      </c>
      <c r="I497" s="436">
        <v>31.39</v>
      </c>
      <c r="J497" s="30">
        <f t="shared" si="13"/>
        <v>2009</v>
      </c>
      <c r="K497" s="5"/>
    </row>
    <row r="498" spans="1:11" x14ac:dyDescent="0.2">
      <c r="A498" s="29">
        <v>490</v>
      </c>
      <c r="B498" s="433" t="s">
        <v>72</v>
      </c>
      <c r="C498" s="434" t="s">
        <v>73</v>
      </c>
      <c r="D498" s="435" t="s">
        <v>24</v>
      </c>
      <c r="E498" s="406"/>
      <c r="F498" s="403"/>
      <c r="G498" s="30"/>
      <c r="H498" s="277">
        <v>7.1070000000000002</v>
      </c>
      <c r="I498" s="436">
        <v>119.72</v>
      </c>
      <c r="J498" s="30">
        <f t="shared" si="13"/>
        <v>851</v>
      </c>
      <c r="K498" s="5"/>
    </row>
    <row r="499" spans="1:11" x14ac:dyDescent="0.2">
      <c r="A499" s="29">
        <v>491</v>
      </c>
      <c r="B499" s="433" t="s">
        <v>580</v>
      </c>
      <c r="C499" s="434" t="s">
        <v>1120</v>
      </c>
      <c r="D499" s="435" t="s">
        <v>56</v>
      </c>
      <c r="E499" s="406"/>
      <c r="F499" s="403"/>
      <c r="G499" s="30"/>
      <c r="H499" s="277">
        <v>7.9930000000000003</v>
      </c>
      <c r="I499" s="436">
        <v>21.22</v>
      </c>
      <c r="J499" s="30">
        <f t="shared" si="13"/>
        <v>170</v>
      </c>
      <c r="K499" s="5"/>
    </row>
    <row r="500" spans="1:11" x14ac:dyDescent="0.2">
      <c r="A500" s="29">
        <v>493</v>
      </c>
      <c r="B500" s="433" t="s">
        <v>1636</v>
      </c>
      <c r="C500" s="434" t="s">
        <v>1706</v>
      </c>
      <c r="D500" s="435" t="s">
        <v>23</v>
      </c>
      <c r="E500" s="406"/>
      <c r="F500" s="403"/>
      <c r="G500" s="30"/>
      <c r="H500" s="277">
        <v>336.9</v>
      </c>
      <c r="I500" s="436">
        <v>3033.9</v>
      </c>
      <c r="J500" s="30">
        <f t="shared" si="13"/>
        <v>1022121</v>
      </c>
      <c r="K500" s="5"/>
    </row>
    <row r="501" spans="1:11" ht="25.5" x14ac:dyDescent="0.2">
      <c r="A501" s="29">
        <v>494</v>
      </c>
      <c r="B501" s="433" t="s">
        <v>1636</v>
      </c>
      <c r="C501" s="434" t="s">
        <v>1707</v>
      </c>
      <c r="D501" s="435" t="s">
        <v>23</v>
      </c>
      <c r="E501" s="406"/>
      <c r="F501" s="403"/>
      <c r="G501" s="30"/>
      <c r="H501" s="277">
        <v>131.1</v>
      </c>
      <c r="I501" s="436">
        <v>2881.34</v>
      </c>
      <c r="J501" s="30">
        <f t="shared" si="13"/>
        <v>377744</v>
      </c>
      <c r="K501" s="5"/>
    </row>
    <row r="502" spans="1:11" ht="25.5" x14ac:dyDescent="0.2">
      <c r="A502" s="29">
        <v>495</v>
      </c>
      <c r="B502" s="433" t="s">
        <v>581</v>
      </c>
      <c r="C502" s="434" t="s">
        <v>1723</v>
      </c>
      <c r="D502" s="435" t="s">
        <v>54</v>
      </c>
      <c r="E502" s="406"/>
      <c r="F502" s="403"/>
      <c r="G502" s="30"/>
      <c r="H502" s="277">
        <v>1</v>
      </c>
      <c r="I502" s="436">
        <v>5651.6</v>
      </c>
      <c r="J502" s="30">
        <f t="shared" si="13"/>
        <v>5652</v>
      </c>
      <c r="K502" s="5"/>
    </row>
    <row r="503" spans="1:11" ht="25.5" x14ac:dyDescent="0.2">
      <c r="A503" s="29">
        <v>496</v>
      </c>
      <c r="B503" s="433" t="s">
        <v>581</v>
      </c>
      <c r="C503" s="434" t="s">
        <v>1722</v>
      </c>
      <c r="D503" s="435" t="s">
        <v>55</v>
      </c>
      <c r="E503" s="406"/>
      <c r="F503" s="403"/>
      <c r="G503" s="30"/>
      <c r="H503" s="277">
        <v>416</v>
      </c>
      <c r="I503" s="436">
        <v>8.82</v>
      </c>
      <c r="J503" s="30">
        <f t="shared" si="13"/>
        <v>3669</v>
      </c>
      <c r="K503" s="5"/>
    </row>
    <row r="504" spans="1:11" ht="25.5" x14ac:dyDescent="0.2">
      <c r="A504" s="29">
        <v>497</v>
      </c>
      <c r="B504" s="433" t="s">
        <v>581</v>
      </c>
      <c r="C504" s="434" t="s">
        <v>1721</v>
      </c>
      <c r="D504" s="435" t="s">
        <v>55</v>
      </c>
      <c r="E504" s="406"/>
      <c r="F504" s="403"/>
      <c r="G504" s="30"/>
      <c r="H504" s="277">
        <v>182</v>
      </c>
      <c r="I504" s="436">
        <v>11.26</v>
      </c>
      <c r="J504" s="30">
        <f t="shared" si="13"/>
        <v>2049</v>
      </c>
      <c r="K504" s="5"/>
    </row>
    <row r="505" spans="1:11" ht="25.5" x14ac:dyDescent="0.2">
      <c r="A505" s="29">
        <v>498</v>
      </c>
      <c r="B505" s="433" t="s">
        <v>581</v>
      </c>
      <c r="C505" s="434" t="s">
        <v>1720</v>
      </c>
      <c r="D505" s="435" t="s">
        <v>55</v>
      </c>
      <c r="E505" s="406"/>
      <c r="F505" s="403"/>
      <c r="G505" s="30"/>
      <c r="H505" s="277">
        <v>260</v>
      </c>
      <c r="I505" s="436">
        <v>13.69</v>
      </c>
      <c r="J505" s="30">
        <f t="shared" ref="J505:J568" si="14">H505*I505</f>
        <v>3559</v>
      </c>
      <c r="K505" s="5"/>
    </row>
    <row r="506" spans="1:11" ht="25.5" x14ac:dyDescent="0.2">
      <c r="A506" s="29">
        <v>499</v>
      </c>
      <c r="B506" s="433" t="s">
        <v>581</v>
      </c>
      <c r="C506" s="434" t="s">
        <v>1719</v>
      </c>
      <c r="D506" s="435" t="s">
        <v>55</v>
      </c>
      <c r="E506" s="406"/>
      <c r="F506" s="403"/>
      <c r="G506" s="30"/>
      <c r="H506" s="277">
        <v>150</v>
      </c>
      <c r="I506" s="436">
        <v>5.96</v>
      </c>
      <c r="J506" s="30">
        <f t="shared" si="14"/>
        <v>894</v>
      </c>
      <c r="K506" s="5"/>
    </row>
    <row r="507" spans="1:11" ht="25.5" x14ac:dyDescent="0.2">
      <c r="A507" s="29">
        <v>500</v>
      </c>
      <c r="B507" s="433" t="s">
        <v>581</v>
      </c>
      <c r="C507" s="434" t="s">
        <v>1121</v>
      </c>
      <c r="D507" s="435" t="s">
        <v>54</v>
      </c>
      <c r="E507" s="406"/>
      <c r="F507" s="403"/>
      <c r="G507" s="30"/>
      <c r="H507" s="277">
        <v>4</v>
      </c>
      <c r="I507" s="436">
        <v>2208.65</v>
      </c>
      <c r="J507" s="30">
        <f t="shared" si="14"/>
        <v>8835</v>
      </c>
      <c r="K507" s="5"/>
    </row>
    <row r="508" spans="1:11" ht="25.5" x14ac:dyDescent="0.2">
      <c r="A508" s="29">
        <v>501</v>
      </c>
      <c r="B508" s="433" t="s">
        <v>581</v>
      </c>
      <c r="C508" s="434" t="s">
        <v>1122</v>
      </c>
      <c r="D508" s="435" t="s">
        <v>54</v>
      </c>
      <c r="E508" s="406"/>
      <c r="F508" s="403"/>
      <c r="G508" s="30"/>
      <c r="H508" s="277">
        <v>1</v>
      </c>
      <c r="I508" s="436">
        <v>9174.4</v>
      </c>
      <c r="J508" s="30">
        <f t="shared" si="14"/>
        <v>9174</v>
      </c>
      <c r="K508" s="5"/>
    </row>
    <row r="509" spans="1:11" ht="25.5" x14ac:dyDescent="0.2">
      <c r="A509" s="29">
        <v>502</v>
      </c>
      <c r="B509" s="433" t="s">
        <v>581</v>
      </c>
      <c r="C509" s="434" t="s">
        <v>1123</v>
      </c>
      <c r="D509" s="435" t="s">
        <v>54</v>
      </c>
      <c r="E509" s="406"/>
      <c r="F509" s="403"/>
      <c r="G509" s="30"/>
      <c r="H509" s="277">
        <v>1</v>
      </c>
      <c r="I509" s="436">
        <v>95.89</v>
      </c>
      <c r="J509" s="30">
        <f t="shared" si="14"/>
        <v>96</v>
      </c>
      <c r="K509" s="5"/>
    </row>
    <row r="510" spans="1:11" ht="25.5" x14ac:dyDescent="0.2">
      <c r="A510" s="29">
        <v>503</v>
      </c>
      <c r="B510" s="433" t="s">
        <v>581</v>
      </c>
      <c r="C510" s="434" t="s">
        <v>1124</v>
      </c>
      <c r="D510" s="435" t="s">
        <v>54</v>
      </c>
      <c r="E510" s="406"/>
      <c r="F510" s="403"/>
      <c r="G510" s="30"/>
      <c r="H510" s="277">
        <v>59</v>
      </c>
      <c r="I510" s="436">
        <v>7475.41</v>
      </c>
      <c r="J510" s="30">
        <f t="shared" si="14"/>
        <v>441049</v>
      </c>
      <c r="K510" s="5"/>
    </row>
    <row r="511" spans="1:11" ht="25.5" x14ac:dyDescent="0.2">
      <c r="A511" s="29">
        <v>504</v>
      </c>
      <c r="B511" s="433" t="s">
        <v>581</v>
      </c>
      <c r="C511" s="434" t="s">
        <v>1125</v>
      </c>
      <c r="D511" s="435" t="s">
        <v>54</v>
      </c>
      <c r="E511" s="406"/>
      <c r="F511" s="403"/>
      <c r="G511" s="30"/>
      <c r="H511" s="277">
        <v>20</v>
      </c>
      <c r="I511" s="436">
        <v>1240.26</v>
      </c>
      <c r="J511" s="30">
        <f t="shared" si="14"/>
        <v>24805</v>
      </c>
      <c r="K511" s="5"/>
    </row>
    <row r="512" spans="1:11" ht="25.5" x14ac:dyDescent="0.2">
      <c r="A512" s="29">
        <v>505</v>
      </c>
      <c r="B512" s="433" t="s">
        <v>581</v>
      </c>
      <c r="C512" s="434" t="s">
        <v>1126</v>
      </c>
      <c r="D512" s="435" t="s">
        <v>54</v>
      </c>
      <c r="E512" s="406"/>
      <c r="F512" s="403"/>
      <c r="G512" s="30"/>
      <c r="H512" s="277">
        <v>2</v>
      </c>
      <c r="I512" s="436">
        <v>463.81</v>
      </c>
      <c r="J512" s="30">
        <f t="shared" si="14"/>
        <v>928</v>
      </c>
      <c r="K512" s="5"/>
    </row>
    <row r="513" spans="1:11" ht="25.5" x14ac:dyDescent="0.2">
      <c r="A513" s="29">
        <v>506</v>
      </c>
      <c r="B513" s="433" t="s">
        <v>581</v>
      </c>
      <c r="C513" s="434" t="s">
        <v>1127</v>
      </c>
      <c r="D513" s="435" t="s">
        <v>54</v>
      </c>
      <c r="E513" s="406"/>
      <c r="F513" s="403"/>
      <c r="G513" s="30"/>
      <c r="H513" s="277">
        <v>2</v>
      </c>
      <c r="I513" s="436">
        <v>1975.05</v>
      </c>
      <c r="J513" s="30">
        <f t="shared" si="14"/>
        <v>3950</v>
      </c>
      <c r="K513" s="5"/>
    </row>
    <row r="514" spans="1:11" ht="25.5" x14ac:dyDescent="0.2">
      <c r="A514" s="29">
        <v>507</v>
      </c>
      <c r="B514" s="433" t="s">
        <v>581</v>
      </c>
      <c r="C514" s="434" t="s">
        <v>1128</v>
      </c>
      <c r="D514" s="435" t="s">
        <v>54</v>
      </c>
      <c r="E514" s="406"/>
      <c r="F514" s="403"/>
      <c r="G514" s="30"/>
      <c r="H514" s="277">
        <v>8</v>
      </c>
      <c r="I514" s="436">
        <v>39.44</v>
      </c>
      <c r="J514" s="30">
        <f t="shared" si="14"/>
        <v>316</v>
      </c>
      <c r="K514" s="5"/>
    </row>
    <row r="515" spans="1:11" ht="25.5" x14ac:dyDescent="0.2">
      <c r="A515" s="29">
        <v>508</v>
      </c>
      <c r="B515" s="433" t="s">
        <v>581</v>
      </c>
      <c r="C515" s="434" t="s">
        <v>1129</v>
      </c>
      <c r="D515" s="435" t="s">
        <v>54</v>
      </c>
      <c r="E515" s="406"/>
      <c r="F515" s="403"/>
      <c r="G515" s="30"/>
      <c r="H515" s="277">
        <v>39</v>
      </c>
      <c r="I515" s="436">
        <v>50.11</v>
      </c>
      <c r="J515" s="30">
        <f t="shared" si="14"/>
        <v>1954</v>
      </c>
      <c r="K515" s="5"/>
    </row>
    <row r="516" spans="1:11" ht="25.5" x14ac:dyDescent="0.2">
      <c r="A516" s="29">
        <v>509</v>
      </c>
      <c r="B516" s="433" t="s">
        <v>581</v>
      </c>
      <c r="C516" s="434" t="s">
        <v>1130</v>
      </c>
      <c r="D516" s="435" t="s">
        <v>54</v>
      </c>
      <c r="E516" s="406"/>
      <c r="F516" s="403"/>
      <c r="G516" s="30"/>
      <c r="H516" s="277">
        <v>12</v>
      </c>
      <c r="I516" s="436">
        <v>47.71</v>
      </c>
      <c r="J516" s="30">
        <f t="shared" si="14"/>
        <v>573</v>
      </c>
      <c r="K516" s="5"/>
    </row>
    <row r="517" spans="1:11" ht="25.5" x14ac:dyDescent="0.2">
      <c r="A517" s="29">
        <v>510</v>
      </c>
      <c r="B517" s="433" t="s">
        <v>581</v>
      </c>
      <c r="C517" s="434" t="s">
        <v>1131</v>
      </c>
      <c r="D517" s="435" t="s">
        <v>54</v>
      </c>
      <c r="E517" s="406"/>
      <c r="F517" s="403"/>
      <c r="G517" s="30"/>
      <c r="H517" s="277">
        <v>7</v>
      </c>
      <c r="I517" s="436">
        <v>57.41</v>
      </c>
      <c r="J517" s="30">
        <f t="shared" si="14"/>
        <v>402</v>
      </c>
      <c r="K517" s="5"/>
    </row>
    <row r="518" spans="1:11" ht="25.5" x14ac:dyDescent="0.2">
      <c r="A518" s="29">
        <v>511</v>
      </c>
      <c r="B518" s="433" t="s">
        <v>581</v>
      </c>
      <c r="C518" s="434" t="s">
        <v>1132</v>
      </c>
      <c r="D518" s="435" t="s">
        <v>54</v>
      </c>
      <c r="E518" s="406"/>
      <c r="F518" s="403"/>
      <c r="G518" s="30"/>
      <c r="H518" s="277">
        <v>4</v>
      </c>
      <c r="I518" s="436">
        <v>832.48</v>
      </c>
      <c r="J518" s="30">
        <f t="shared" si="14"/>
        <v>3330</v>
      </c>
      <c r="K518" s="5"/>
    </row>
    <row r="519" spans="1:11" ht="25.5" x14ac:dyDescent="0.2">
      <c r="A519" s="29">
        <v>512</v>
      </c>
      <c r="B519" s="433" t="s">
        <v>581</v>
      </c>
      <c r="C519" s="434" t="s">
        <v>1133</v>
      </c>
      <c r="D519" s="435" t="s">
        <v>54</v>
      </c>
      <c r="E519" s="406"/>
      <c r="F519" s="403"/>
      <c r="G519" s="30"/>
      <c r="H519" s="277">
        <v>1</v>
      </c>
      <c r="I519" s="436">
        <v>7217.2</v>
      </c>
      <c r="J519" s="30">
        <f t="shared" si="14"/>
        <v>7217</v>
      </c>
      <c r="K519" s="5"/>
    </row>
    <row r="520" spans="1:11" ht="25.5" x14ac:dyDescent="0.2">
      <c r="A520" s="29">
        <v>513</v>
      </c>
      <c r="B520" s="433" t="s">
        <v>582</v>
      </c>
      <c r="C520" s="434" t="s">
        <v>1134</v>
      </c>
      <c r="D520" s="435" t="s">
        <v>22</v>
      </c>
      <c r="E520" s="406"/>
      <c r="F520" s="403"/>
      <c r="G520" s="30"/>
      <c r="H520" s="277">
        <v>9.4999999999999998E-3</v>
      </c>
      <c r="I520" s="436">
        <v>12329.35</v>
      </c>
      <c r="J520" s="30">
        <f t="shared" si="14"/>
        <v>117</v>
      </c>
      <c r="K520" s="5"/>
    </row>
    <row r="521" spans="1:11" ht="25.5" x14ac:dyDescent="0.2">
      <c r="A521" s="29">
        <v>514</v>
      </c>
      <c r="B521" s="433" t="s">
        <v>582</v>
      </c>
      <c r="C521" s="434" t="s">
        <v>1135</v>
      </c>
      <c r="D521" s="435" t="s">
        <v>50</v>
      </c>
      <c r="E521" s="406"/>
      <c r="F521" s="403"/>
      <c r="G521" s="30"/>
      <c r="H521" s="277">
        <v>1.87</v>
      </c>
      <c r="I521" s="436">
        <v>355.87</v>
      </c>
      <c r="J521" s="30">
        <f t="shared" si="14"/>
        <v>665</v>
      </c>
      <c r="K521" s="5"/>
    </row>
    <row r="522" spans="1:11" ht="25.5" x14ac:dyDescent="0.2">
      <c r="A522" s="29">
        <v>515</v>
      </c>
      <c r="B522" s="433" t="s">
        <v>582</v>
      </c>
      <c r="C522" s="434" t="s">
        <v>1136</v>
      </c>
      <c r="D522" s="435" t="s">
        <v>54</v>
      </c>
      <c r="E522" s="406"/>
      <c r="F522" s="403"/>
      <c r="G522" s="30"/>
      <c r="H522" s="277">
        <v>2</v>
      </c>
      <c r="I522" s="436">
        <v>2305.5100000000002</v>
      </c>
      <c r="J522" s="30">
        <f t="shared" si="14"/>
        <v>4611</v>
      </c>
      <c r="K522" s="5"/>
    </row>
    <row r="523" spans="1:11" x14ac:dyDescent="0.2">
      <c r="A523" s="29">
        <v>516</v>
      </c>
      <c r="B523" s="433" t="s">
        <v>71</v>
      </c>
      <c r="C523" s="434" t="s">
        <v>1137</v>
      </c>
      <c r="D523" s="435" t="s">
        <v>1433</v>
      </c>
      <c r="E523" s="406"/>
      <c r="F523" s="403"/>
      <c r="G523" s="30"/>
      <c r="H523" s="277">
        <v>2</v>
      </c>
      <c r="I523" s="436">
        <v>239.57</v>
      </c>
      <c r="J523" s="30">
        <f t="shared" si="14"/>
        <v>479</v>
      </c>
      <c r="K523" s="5"/>
    </row>
    <row r="524" spans="1:11" x14ac:dyDescent="0.2">
      <c r="A524" s="29">
        <v>517</v>
      </c>
      <c r="B524" s="433" t="s">
        <v>71</v>
      </c>
      <c r="C524" s="434" t="s">
        <v>1138</v>
      </c>
      <c r="D524" s="435" t="s">
        <v>54</v>
      </c>
      <c r="E524" s="406"/>
      <c r="F524" s="403"/>
      <c r="G524" s="30"/>
      <c r="H524" s="277">
        <v>6</v>
      </c>
      <c r="I524" s="436">
        <v>239.15</v>
      </c>
      <c r="J524" s="30">
        <f t="shared" si="14"/>
        <v>1435</v>
      </c>
      <c r="K524" s="5"/>
    </row>
    <row r="525" spans="1:11" x14ac:dyDescent="0.2">
      <c r="A525" s="29">
        <v>518</v>
      </c>
      <c r="B525" s="433" t="s">
        <v>71</v>
      </c>
      <c r="C525" s="434" t="s">
        <v>1139</v>
      </c>
      <c r="D525" s="435" t="s">
        <v>54</v>
      </c>
      <c r="E525" s="406"/>
      <c r="F525" s="403"/>
      <c r="G525" s="30"/>
      <c r="H525" s="277">
        <v>1</v>
      </c>
      <c r="I525" s="436">
        <v>588.41999999999996</v>
      </c>
      <c r="J525" s="30">
        <f t="shared" si="14"/>
        <v>588</v>
      </c>
      <c r="K525" s="5"/>
    </row>
    <row r="526" spans="1:11" x14ac:dyDescent="0.2">
      <c r="A526" s="29">
        <v>519</v>
      </c>
      <c r="B526" s="433" t="s">
        <v>71</v>
      </c>
      <c r="C526" s="434" t="s">
        <v>1140</v>
      </c>
      <c r="D526" s="435" t="s">
        <v>56</v>
      </c>
      <c r="E526" s="406"/>
      <c r="F526" s="403"/>
      <c r="G526" s="30"/>
      <c r="H526" s="277">
        <v>1</v>
      </c>
      <c r="I526" s="436">
        <v>2623.24</v>
      </c>
      <c r="J526" s="30">
        <f t="shared" si="14"/>
        <v>2623</v>
      </c>
      <c r="K526" s="5"/>
    </row>
    <row r="527" spans="1:11" x14ac:dyDescent="0.2">
      <c r="A527" s="29">
        <v>520</v>
      </c>
      <c r="B527" s="433" t="s">
        <v>71</v>
      </c>
      <c r="C527" s="434" t="s">
        <v>1141</v>
      </c>
      <c r="D527" s="435" t="s">
        <v>56</v>
      </c>
      <c r="E527" s="406"/>
      <c r="F527" s="403"/>
      <c r="G527" s="30"/>
      <c r="H527" s="277">
        <v>2</v>
      </c>
      <c r="I527" s="436">
        <v>5932.12</v>
      </c>
      <c r="J527" s="30">
        <f t="shared" si="14"/>
        <v>11864</v>
      </c>
      <c r="K527" s="5"/>
    </row>
    <row r="528" spans="1:11" x14ac:dyDescent="0.2">
      <c r="A528" s="29">
        <v>521</v>
      </c>
      <c r="B528" s="433" t="s">
        <v>71</v>
      </c>
      <c r="C528" s="434" t="s">
        <v>1142</v>
      </c>
      <c r="D528" s="435" t="s">
        <v>56</v>
      </c>
      <c r="E528" s="406"/>
      <c r="F528" s="403"/>
      <c r="G528" s="30"/>
      <c r="H528" s="277">
        <v>2</v>
      </c>
      <c r="I528" s="436">
        <v>482.16</v>
      </c>
      <c r="J528" s="30">
        <f t="shared" si="14"/>
        <v>964</v>
      </c>
      <c r="K528" s="5"/>
    </row>
    <row r="529" spans="1:11" x14ac:dyDescent="0.2">
      <c r="A529" s="29">
        <v>522</v>
      </c>
      <c r="B529" s="433" t="s">
        <v>71</v>
      </c>
      <c r="C529" s="434" t="s">
        <v>1143</v>
      </c>
      <c r="D529" s="435" t="s">
        <v>54</v>
      </c>
      <c r="E529" s="406"/>
      <c r="F529" s="403"/>
      <c r="G529" s="30"/>
      <c r="H529" s="277">
        <v>2</v>
      </c>
      <c r="I529" s="436">
        <v>20126.900000000001</v>
      </c>
      <c r="J529" s="30">
        <f t="shared" si="14"/>
        <v>40254</v>
      </c>
      <c r="K529" s="5"/>
    </row>
    <row r="530" spans="1:11" x14ac:dyDescent="0.2">
      <c r="A530" s="29">
        <v>523</v>
      </c>
      <c r="B530" s="433" t="s">
        <v>71</v>
      </c>
      <c r="C530" s="434" t="s">
        <v>1144</v>
      </c>
      <c r="D530" s="435" t="s">
        <v>54</v>
      </c>
      <c r="E530" s="406"/>
      <c r="F530" s="403"/>
      <c r="G530" s="30"/>
      <c r="H530" s="277">
        <v>6</v>
      </c>
      <c r="I530" s="436">
        <v>540.41</v>
      </c>
      <c r="J530" s="30">
        <f t="shared" si="14"/>
        <v>3242</v>
      </c>
      <c r="K530" s="5"/>
    </row>
    <row r="531" spans="1:11" x14ac:dyDescent="0.2">
      <c r="A531" s="29">
        <v>524</v>
      </c>
      <c r="B531" s="433" t="s">
        <v>71</v>
      </c>
      <c r="C531" s="434" t="s">
        <v>1145</v>
      </c>
      <c r="D531" s="435" t="s">
        <v>56</v>
      </c>
      <c r="E531" s="406"/>
      <c r="F531" s="403"/>
      <c r="G531" s="30"/>
      <c r="H531" s="277">
        <v>2</v>
      </c>
      <c r="I531" s="436">
        <v>584.39</v>
      </c>
      <c r="J531" s="30">
        <f t="shared" si="14"/>
        <v>1169</v>
      </c>
      <c r="K531" s="5"/>
    </row>
    <row r="532" spans="1:11" x14ac:dyDescent="0.2">
      <c r="A532" s="29">
        <v>525</v>
      </c>
      <c r="B532" s="433" t="s">
        <v>71</v>
      </c>
      <c r="C532" s="434" t="s">
        <v>1146</v>
      </c>
      <c r="D532" s="435" t="s">
        <v>54</v>
      </c>
      <c r="E532" s="406"/>
      <c r="F532" s="403"/>
      <c r="G532" s="30"/>
      <c r="H532" s="277">
        <v>9</v>
      </c>
      <c r="I532" s="436">
        <v>94.04</v>
      </c>
      <c r="J532" s="30">
        <f t="shared" si="14"/>
        <v>846</v>
      </c>
      <c r="K532" s="5"/>
    </row>
    <row r="533" spans="1:11" ht="25.5" x14ac:dyDescent="0.2">
      <c r="A533" s="29">
        <v>526</v>
      </c>
      <c r="B533" s="433" t="s">
        <v>71</v>
      </c>
      <c r="C533" s="434" t="s">
        <v>1147</v>
      </c>
      <c r="D533" s="435" t="s">
        <v>54</v>
      </c>
      <c r="E533" s="406"/>
      <c r="F533" s="403"/>
      <c r="G533" s="30"/>
      <c r="H533" s="277">
        <v>8</v>
      </c>
      <c r="I533" s="436">
        <v>651.54999999999995</v>
      </c>
      <c r="J533" s="30">
        <f t="shared" si="14"/>
        <v>5212</v>
      </c>
      <c r="K533" s="5"/>
    </row>
    <row r="534" spans="1:11" x14ac:dyDescent="0.2">
      <c r="A534" s="29">
        <v>527</v>
      </c>
      <c r="B534" s="433" t="s">
        <v>71</v>
      </c>
      <c r="C534" s="434" t="s">
        <v>1148</v>
      </c>
      <c r="D534" s="435" t="s">
        <v>54</v>
      </c>
      <c r="E534" s="406"/>
      <c r="F534" s="403"/>
      <c r="G534" s="30"/>
      <c r="H534" s="277">
        <v>106</v>
      </c>
      <c r="I534" s="436">
        <v>57.92</v>
      </c>
      <c r="J534" s="30">
        <f t="shared" si="14"/>
        <v>6140</v>
      </c>
      <c r="K534" s="5"/>
    </row>
    <row r="535" spans="1:11" x14ac:dyDescent="0.2">
      <c r="A535" s="29">
        <v>528</v>
      </c>
      <c r="B535" s="433" t="s">
        <v>71</v>
      </c>
      <c r="C535" s="434" t="s">
        <v>1149</v>
      </c>
      <c r="D535" s="435" t="s">
        <v>56</v>
      </c>
      <c r="E535" s="406"/>
      <c r="F535" s="403"/>
      <c r="G535" s="30"/>
      <c r="H535" s="277">
        <v>1</v>
      </c>
      <c r="I535" s="436">
        <v>3959.42</v>
      </c>
      <c r="J535" s="30">
        <f t="shared" si="14"/>
        <v>3959</v>
      </c>
      <c r="K535" s="5"/>
    </row>
    <row r="536" spans="1:11" x14ac:dyDescent="0.2">
      <c r="A536" s="29">
        <v>529</v>
      </c>
      <c r="B536" s="433" t="s">
        <v>71</v>
      </c>
      <c r="C536" s="434" t="s">
        <v>1150</v>
      </c>
      <c r="D536" s="435" t="s">
        <v>54</v>
      </c>
      <c r="E536" s="406"/>
      <c r="F536" s="403"/>
      <c r="G536" s="30"/>
      <c r="H536" s="277">
        <v>24</v>
      </c>
      <c r="I536" s="436">
        <v>2715.55</v>
      </c>
      <c r="J536" s="30">
        <f t="shared" si="14"/>
        <v>65173</v>
      </c>
      <c r="K536" s="5"/>
    </row>
    <row r="537" spans="1:11" x14ac:dyDescent="0.2">
      <c r="A537" s="29">
        <v>530</v>
      </c>
      <c r="B537" s="433" t="s">
        <v>71</v>
      </c>
      <c r="C537" s="434" t="s">
        <v>1151</v>
      </c>
      <c r="D537" s="435" t="s">
        <v>54</v>
      </c>
      <c r="E537" s="406"/>
      <c r="F537" s="403"/>
      <c r="G537" s="30"/>
      <c r="H537" s="277">
        <v>24</v>
      </c>
      <c r="I537" s="436">
        <v>717.7</v>
      </c>
      <c r="J537" s="30">
        <f t="shared" si="14"/>
        <v>17225</v>
      </c>
      <c r="K537" s="5"/>
    </row>
    <row r="538" spans="1:11" x14ac:dyDescent="0.2">
      <c r="A538" s="29">
        <v>531</v>
      </c>
      <c r="B538" s="433" t="s">
        <v>71</v>
      </c>
      <c r="C538" s="434" t="s">
        <v>1152</v>
      </c>
      <c r="D538" s="435" t="s">
        <v>54</v>
      </c>
      <c r="E538" s="406"/>
      <c r="F538" s="403"/>
      <c r="G538" s="30"/>
      <c r="H538" s="277">
        <v>2450</v>
      </c>
      <c r="I538" s="436">
        <v>4.24</v>
      </c>
      <c r="J538" s="30">
        <f t="shared" si="14"/>
        <v>10388</v>
      </c>
      <c r="K538" s="5"/>
    </row>
    <row r="539" spans="1:11" x14ac:dyDescent="0.2">
      <c r="A539" s="29">
        <v>532</v>
      </c>
      <c r="B539" s="433" t="s">
        <v>71</v>
      </c>
      <c r="C539" s="434" t="s">
        <v>1153</v>
      </c>
      <c r="D539" s="435" t="s">
        <v>54</v>
      </c>
      <c r="E539" s="406"/>
      <c r="F539" s="403"/>
      <c r="G539" s="30"/>
      <c r="H539" s="277">
        <v>1</v>
      </c>
      <c r="I539" s="436">
        <v>10546.12</v>
      </c>
      <c r="J539" s="30">
        <f t="shared" si="14"/>
        <v>10546</v>
      </c>
      <c r="K539" s="5"/>
    </row>
    <row r="540" spans="1:11" x14ac:dyDescent="0.2">
      <c r="A540" s="29">
        <v>533</v>
      </c>
      <c r="B540" s="433" t="s">
        <v>71</v>
      </c>
      <c r="C540" s="434" t="s">
        <v>1154</v>
      </c>
      <c r="D540" s="435" t="s">
        <v>56</v>
      </c>
      <c r="E540" s="406"/>
      <c r="F540" s="403"/>
      <c r="G540" s="30"/>
      <c r="H540" s="277">
        <v>9</v>
      </c>
      <c r="I540" s="436">
        <v>270.64999999999998</v>
      </c>
      <c r="J540" s="30">
        <f t="shared" si="14"/>
        <v>2436</v>
      </c>
      <c r="K540" s="5"/>
    </row>
    <row r="541" spans="1:11" x14ac:dyDescent="0.2">
      <c r="A541" s="29">
        <v>534</v>
      </c>
      <c r="B541" s="433" t="s">
        <v>71</v>
      </c>
      <c r="C541" s="434" t="s">
        <v>1155</v>
      </c>
      <c r="D541" s="435" t="s">
        <v>55</v>
      </c>
      <c r="E541" s="406"/>
      <c r="F541" s="403"/>
      <c r="G541" s="30"/>
      <c r="H541" s="277">
        <v>200</v>
      </c>
      <c r="I541" s="436">
        <v>7.01</v>
      </c>
      <c r="J541" s="30">
        <f t="shared" si="14"/>
        <v>1402</v>
      </c>
      <c r="K541" s="5"/>
    </row>
    <row r="542" spans="1:11" ht="25.5" x14ac:dyDescent="0.2">
      <c r="A542" s="29">
        <v>535</v>
      </c>
      <c r="B542" s="433" t="s">
        <v>71</v>
      </c>
      <c r="C542" s="434" t="s">
        <v>1156</v>
      </c>
      <c r="D542" s="435" t="s">
        <v>55</v>
      </c>
      <c r="E542" s="406"/>
      <c r="F542" s="403"/>
      <c r="G542" s="30"/>
      <c r="H542" s="277">
        <v>40</v>
      </c>
      <c r="I542" s="436">
        <v>32.340000000000003</v>
      </c>
      <c r="J542" s="30">
        <f t="shared" si="14"/>
        <v>1294</v>
      </c>
      <c r="K542" s="5"/>
    </row>
    <row r="543" spans="1:11" ht="25.5" x14ac:dyDescent="0.2">
      <c r="A543" s="29">
        <v>536</v>
      </c>
      <c r="B543" s="433" t="s">
        <v>71</v>
      </c>
      <c r="C543" s="434" t="s">
        <v>1157</v>
      </c>
      <c r="D543" s="435" t="s">
        <v>55</v>
      </c>
      <c r="E543" s="406"/>
      <c r="F543" s="403"/>
      <c r="G543" s="30"/>
      <c r="H543" s="277">
        <v>30</v>
      </c>
      <c r="I543" s="436">
        <v>78.92</v>
      </c>
      <c r="J543" s="30">
        <f t="shared" si="14"/>
        <v>2368</v>
      </c>
      <c r="K543" s="5"/>
    </row>
    <row r="544" spans="1:11" ht="25.5" x14ac:dyDescent="0.2">
      <c r="A544" s="29">
        <v>537</v>
      </c>
      <c r="B544" s="433" t="s">
        <v>71</v>
      </c>
      <c r="C544" s="434" t="s">
        <v>1158</v>
      </c>
      <c r="D544" s="435" t="s">
        <v>1432</v>
      </c>
      <c r="E544" s="406"/>
      <c r="F544" s="403"/>
      <c r="G544" s="30"/>
      <c r="H544" s="277">
        <v>0.02</v>
      </c>
      <c r="I544" s="436">
        <v>134424.15</v>
      </c>
      <c r="J544" s="30">
        <f t="shared" si="14"/>
        <v>2688</v>
      </c>
      <c r="K544" s="5"/>
    </row>
    <row r="545" spans="1:11" x14ac:dyDescent="0.2">
      <c r="A545" s="29">
        <v>538</v>
      </c>
      <c r="B545" s="433" t="s">
        <v>71</v>
      </c>
      <c r="C545" s="434" t="s">
        <v>1159</v>
      </c>
      <c r="D545" s="435" t="s">
        <v>54</v>
      </c>
      <c r="E545" s="406"/>
      <c r="F545" s="403"/>
      <c r="G545" s="30"/>
      <c r="H545" s="277">
        <v>1</v>
      </c>
      <c r="I545" s="436">
        <v>264.73</v>
      </c>
      <c r="J545" s="30">
        <f t="shared" si="14"/>
        <v>265</v>
      </c>
      <c r="K545" s="5"/>
    </row>
    <row r="546" spans="1:11" ht="25.5" x14ac:dyDescent="0.2">
      <c r="A546" s="29">
        <v>539</v>
      </c>
      <c r="B546" s="433" t="s">
        <v>71</v>
      </c>
      <c r="C546" s="434" t="s">
        <v>1160</v>
      </c>
      <c r="D546" s="435" t="s">
        <v>55</v>
      </c>
      <c r="E546" s="406"/>
      <c r="F546" s="403"/>
      <c r="G546" s="30"/>
      <c r="H546" s="277">
        <v>80</v>
      </c>
      <c r="I546" s="436">
        <v>64.3</v>
      </c>
      <c r="J546" s="30">
        <f t="shared" si="14"/>
        <v>5144</v>
      </c>
      <c r="K546" s="5"/>
    </row>
    <row r="547" spans="1:11" ht="25.5" x14ac:dyDescent="0.2">
      <c r="A547" s="29">
        <v>540</v>
      </c>
      <c r="B547" s="433" t="s">
        <v>71</v>
      </c>
      <c r="C547" s="434" t="s">
        <v>1161</v>
      </c>
      <c r="D547" s="435" t="s">
        <v>55</v>
      </c>
      <c r="E547" s="406"/>
      <c r="F547" s="403"/>
      <c r="G547" s="30"/>
      <c r="H547" s="277">
        <v>590</v>
      </c>
      <c r="I547" s="436">
        <v>44.23</v>
      </c>
      <c r="J547" s="30">
        <f t="shared" si="14"/>
        <v>26096</v>
      </c>
      <c r="K547" s="5"/>
    </row>
    <row r="548" spans="1:11" ht="25.5" x14ac:dyDescent="0.2">
      <c r="A548" s="29">
        <v>541</v>
      </c>
      <c r="B548" s="433" t="s">
        <v>71</v>
      </c>
      <c r="C548" s="434" t="s">
        <v>1162</v>
      </c>
      <c r="D548" s="435" t="s">
        <v>55</v>
      </c>
      <c r="E548" s="406"/>
      <c r="F548" s="403"/>
      <c r="G548" s="30"/>
      <c r="H548" s="277">
        <v>250</v>
      </c>
      <c r="I548" s="436">
        <v>28.35</v>
      </c>
      <c r="J548" s="30">
        <f t="shared" si="14"/>
        <v>7088</v>
      </c>
      <c r="K548" s="5"/>
    </row>
    <row r="549" spans="1:11" ht="25.5" x14ac:dyDescent="0.2">
      <c r="A549" s="29">
        <v>542</v>
      </c>
      <c r="B549" s="433" t="s">
        <v>71</v>
      </c>
      <c r="C549" s="434" t="s">
        <v>1163</v>
      </c>
      <c r="D549" s="435" t="s">
        <v>55</v>
      </c>
      <c r="E549" s="406"/>
      <c r="F549" s="403"/>
      <c r="G549" s="30"/>
      <c r="H549" s="277">
        <v>870</v>
      </c>
      <c r="I549" s="436">
        <v>40.11</v>
      </c>
      <c r="J549" s="30">
        <f t="shared" si="14"/>
        <v>34896</v>
      </c>
      <c r="K549" s="5"/>
    </row>
    <row r="550" spans="1:11" ht="25.5" x14ac:dyDescent="0.2">
      <c r="A550" s="29">
        <v>543</v>
      </c>
      <c r="B550" s="433" t="s">
        <v>71</v>
      </c>
      <c r="C550" s="434" t="s">
        <v>1164</v>
      </c>
      <c r="D550" s="435" t="s">
        <v>55</v>
      </c>
      <c r="E550" s="277"/>
      <c r="F550" s="436"/>
      <c r="G550" s="30"/>
      <c r="H550" s="277">
        <v>200</v>
      </c>
      <c r="I550" s="436">
        <v>40.11</v>
      </c>
      <c r="J550" s="30">
        <f t="shared" si="14"/>
        <v>8022</v>
      </c>
      <c r="K550" s="5"/>
    </row>
    <row r="551" spans="1:11" x14ac:dyDescent="0.2">
      <c r="A551" s="29">
        <v>544</v>
      </c>
      <c r="B551" s="433" t="s">
        <v>71</v>
      </c>
      <c r="C551" s="434" t="s">
        <v>1165</v>
      </c>
      <c r="D551" s="435" t="s">
        <v>54</v>
      </c>
      <c r="E551" s="406"/>
      <c r="F551" s="403"/>
      <c r="G551" s="30"/>
      <c r="H551" s="277">
        <v>20</v>
      </c>
      <c r="I551" s="436">
        <v>31.58</v>
      </c>
      <c r="J551" s="30">
        <f t="shared" si="14"/>
        <v>632</v>
      </c>
      <c r="K551" s="5"/>
    </row>
    <row r="552" spans="1:11" x14ac:dyDescent="0.2">
      <c r="A552" s="29">
        <v>545</v>
      </c>
      <c r="B552" s="433" t="s">
        <v>71</v>
      </c>
      <c r="C552" s="434" t="s">
        <v>1166</v>
      </c>
      <c r="D552" s="435" t="s">
        <v>54</v>
      </c>
      <c r="E552" s="406"/>
      <c r="F552" s="403"/>
      <c r="G552" s="30"/>
      <c r="H552" s="277">
        <v>2</v>
      </c>
      <c r="I552" s="436">
        <v>83.16</v>
      </c>
      <c r="J552" s="30">
        <f t="shared" si="14"/>
        <v>166</v>
      </c>
      <c r="K552" s="5"/>
    </row>
    <row r="553" spans="1:11" x14ac:dyDescent="0.2">
      <c r="A553" s="29">
        <v>546</v>
      </c>
      <c r="B553" s="433" t="s">
        <v>71</v>
      </c>
      <c r="C553" s="434" t="s">
        <v>1167</v>
      </c>
      <c r="D553" s="435" t="s">
        <v>1434</v>
      </c>
      <c r="E553" s="277"/>
      <c r="F553" s="436"/>
      <c r="G553" s="30"/>
      <c r="H553" s="277">
        <v>2</v>
      </c>
      <c r="I553" s="436">
        <v>451.08</v>
      </c>
      <c r="J553" s="30">
        <f t="shared" si="14"/>
        <v>902</v>
      </c>
      <c r="K553" s="5"/>
    </row>
    <row r="554" spans="1:11" x14ac:dyDescent="0.2">
      <c r="A554" s="29">
        <v>547</v>
      </c>
      <c r="B554" s="433" t="s">
        <v>71</v>
      </c>
      <c r="C554" s="434" t="s">
        <v>1168</v>
      </c>
      <c r="D554" s="435" t="s">
        <v>56</v>
      </c>
      <c r="E554" s="277"/>
      <c r="F554" s="436"/>
      <c r="G554" s="30"/>
      <c r="H554" s="277">
        <v>2</v>
      </c>
      <c r="I554" s="436">
        <v>125.29</v>
      </c>
      <c r="J554" s="30">
        <f t="shared" si="14"/>
        <v>251</v>
      </c>
      <c r="K554" s="5"/>
    </row>
    <row r="555" spans="1:11" x14ac:dyDescent="0.2">
      <c r="A555" s="29">
        <v>548</v>
      </c>
      <c r="B555" s="433" t="s">
        <v>71</v>
      </c>
      <c r="C555" s="434" t="s">
        <v>1169</v>
      </c>
      <c r="D555" s="435" t="s">
        <v>56</v>
      </c>
      <c r="E555" s="277"/>
      <c r="F555" s="436"/>
      <c r="G555" s="30"/>
      <c r="H555" s="277">
        <v>7</v>
      </c>
      <c r="I555" s="436">
        <v>200.47</v>
      </c>
      <c r="J555" s="30">
        <f t="shared" si="14"/>
        <v>1403</v>
      </c>
      <c r="K555" s="5"/>
    </row>
    <row r="556" spans="1:11" x14ac:dyDescent="0.2">
      <c r="A556" s="29">
        <v>549</v>
      </c>
      <c r="B556" s="433" t="s">
        <v>71</v>
      </c>
      <c r="C556" s="434" t="s">
        <v>1170</v>
      </c>
      <c r="D556" s="435" t="s">
        <v>54</v>
      </c>
      <c r="E556" s="277"/>
      <c r="F556" s="436"/>
      <c r="G556" s="30"/>
      <c r="H556" s="277">
        <v>6</v>
      </c>
      <c r="I556" s="436">
        <v>65.14</v>
      </c>
      <c r="J556" s="30">
        <f t="shared" si="14"/>
        <v>391</v>
      </c>
      <c r="K556" s="5"/>
    </row>
    <row r="557" spans="1:11" x14ac:dyDescent="0.2">
      <c r="A557" s="29">
        <v>550</v>
      </c>
      <c r="B557" s="433" t="s">
        <v>71</v>
      </c>
      <c r="C557" s="434" t="s">
        <v>1171</v>
      </c>
      <c r="D557" s="435" t="s">
        <v>56</v>
      </c>
      <c r="E557" s="406"/>
      <c r="F557" s="403"/>
      <c r="G557" s="30"/>
      <c r="H557" s="277">
        <v>88</v>
      </c>
      <c r="I557" s="436">
        <v>421.01</v>
      </c>
      <c r="J557" s="30">
        <f t="shared" si="14"/>
        <v>37049</v>
      </c>
      <c r="K557" s="5"/>
    </row>
    <row r="558" spans="1:11" x14ac:dyDescent="0.2">
      <c r="A558" s="29">
        <v>551</v>
      </c>
      <c r="B558" s="433" t="s">
        <v>71</v>
      </c>
      <c r="C558" s="434" t="s">
        <v>1172</v>
      </c>
      <c r="D558" s="435" t="s">
        <v>54</v>
      </c>
      <c r="E558" s="406"/>
      <c r="F558" s="403"/>
      <c r="G558" s="30"/>
      <c r="H558" s="277">
        <v>13</v>
      </c>
      <c r="I558" s="436">
        <v>81.19</v>
      </c>
      <c r="J558" s="30">
        <f t="shared" si="14"/>
        <v>1055</v>
      </c>
      <c r="K558" s="5"/>
    </row>
    <row r="559" spans="1:11" x14ac:dyDescent="0.2">
      <c r="A559" s="29">
        <v>552</v>
      </c>
      <c r="B559" s="433" t="s">
        <v>71</v>
      </c>
      <c r="C559" s="434" t="s">
        <v>1173</v>
      </c>
      <c r="D559" s="435" t="s">
        <v>1435</v>
      </c>
      <c r="E559" s="406"/>
      <c r="F559" s="403"/>
      <c r="G559" s="30"/>
      <c r="H559" s="277">
        <v>25</v>
      </c>
      <c r="I559" s="436">
        <v>249.61</v>
      </c>
      <c r="J559" s="30">
        <f t="shared" si="14"/>
        <v>6240</v>
      </c>
      <c r="K559" s="5"/>
    </row>
    <row r="560" spans="1:11" x14ac:dyDescent="0.2">
      <c r="A560" s="29">
        <v>553</v>
      </c>
      <c r="B560" s="433" t="s">
        <v>71</v>
      </c>
      <c r="C560" s="434" t="s">
        <v>1174</v>
      </c>
      <c r="D560" s="435" t="s">
        <v>54</v>
      </c>
      <c r="E560" s="406"/>
      <c r="F560" s="403"/>
      <c r="G560" s="30"/>
      <c r="H560" s="277">
        <v>1100</v>
      </c>
      <c r="I560" s="436">
        <v>79.17</v>
      </c>
      <c r="J560" s="30">
        <f t="shared" si="14"/>
        <v>87087</v>
      </c>
      <c r="K560" s="5"/>
    </row>
    <row r="561" spans="1:11" x14ac:dyDescent="0.2">
      <c r="A561" s="29">
        <v>554</v>
      </c>
      <c r="B561" s="433" t="s">
        <v>71</v>
      </c>
      <c r="C561" s="434" t="s">
        <v>1175</v>
      </c>
      <c r="D561" s="435" t="s">
        <v>54</v>
      </c>
      <c r="E561" s="406"/>
      <c r="F561" s="403"/>
      <c r="G561" s="30"/>
      <c r="H561" s="277">
        <v>17</v>
      </c>
      <c r="I561" s="436">
        <v>31.58</v>
      </c>
      <c r="J561" s="30">
        <f t="shared" si="14"/>
        <v>537</v>
      </c>
      <c r="K561" s="5"/>
    </row>
    <row r="562" spans="1:11" x14ac:dyDescent="0.2">
      <c r="A562" s="29">
        <v>555</v>
      </c>
      <c r="B562" s="433" t="s">
        <v>71</v>
      </c>
      <c r="C562" s="434" t="s">
        <v>1176</v>
      </c>
      <c r="D562" s="435" t="s">
        <v>1435</v>
      </c>
      <c r="E562" s="406"/>
      <c r="F562" s="403"/>
      <c r="G562" s="30"/>
      <c r="H562" s="277">
        <v>5</v>
      </c>
      <c r="I562" s="436">
        <v>107.77</v>
      </c>
      <c r="J562" s="30">
        <f t="shared" si="14"/>
        <v>539</v>
      </c>
      <c r="K562" s="5"/>
    </row>
    <row r="563" spans="1:11" x14ac:dyDescent="0.2">
      <c r="A563" s="29">
        <v>556</v>
      </c>
      <c r="B563" s="433" t="s">
        <v>71</v>
      </c>
      <c r="C563" s="434" t="s">
        <v>1177</v>
      </c>
      <c r="D563" s="435" t="s">
        <v>55</v>
      </c>
      <c r="E563" s="406"/>
      <c r="F563" s="403"/>
      <c r="G563" s="30"/>
      <c r="H563" s="277">
        <v>125</v>
      </c>
      <c r="I563" s="436">
        <v>40.11</v>
      </c>
      <c r="J563" s="30">
        <f t="shared" si="14"/>
        <v>5014</v>
      </c>
      <c r="K563" s="5"/>
    </row>
    <row r="564" spans="1:11" x14ac:dyDescent="0.2">
      <c r="A564" s="29">
        <v>557</v>
      </c>
      <c r="B564" s="433" t="s">
        <v>71</v>
      </c>
      <c r="C564" s="434" t="s">
        <v>1178</v>
      </c>
      <c r="D564" s="435" t="s">
        <v>54</v>
      </c>
      <c r="E564" s="277"/>
      <c r="F564" s="436"/>
      <c r="G564" s="30"/>
      <c r="H564" s="277">
        <v>604</v>
      </c>
      <c r="I564" s="436">
        <v>27.05</v>
      </c>
      <c r="J564" s="30">
        <f t="shared" si="14"/>
        <v>16338</v>
      </c>
      <c r="K564" s="5"/>
    </row>
    <row r="565" spans="1:11" x14ac:dyDescent="0.2">
      <c r="A565" s="29">
        <v>558</v>
      </c>
      <c r="B565" s="433" t="s">
        <v>71</v>
      </c>
      <c r="C565" s="434" t="s">
        <v>1179</v>
      </c>
      <c r="D565" s="435" t="s">
        <v>54</v>
      </c>
      <c r="E565" s="277"/>
      <c r="F565" s="436"/>
      <c r="G565" s="30"/>
      <c r="H565" s="277">
        <v>38</v>
      </c>
      <c r="I565" s="436">
        <v>47.12</v>
      </c>
      <c r="J565" s="30">
        <f t="shared" si="14"/>
        <v>1791</v>
      </c>
      <c r="K565" s="5"/>
    </row>
    <row r="566" spans="1:11" x14ac:dyDescent="0.2">
      <c r="A566" s="29">
        <v>559</v>
      </c>
      <c r="B566" s="433" t="s">
        <v>71</v>
      </c>
      <c r="C566" s="434" t="s">
        <v>1180</v>
      </c>
      <c r="D566" s="435" t="s">
        <v>54</v>
      </c>
      <c r="E566" s="277"/>
      <c r="F566" s="436"/>
      <c r="G566" s="30"/>
      <c r="H566" s="277">
        <v>2</v>
      </c>
      <c r="I566" s="436">
        <v>270.64999999999998</v>
      </c>
      <c r="J566" s="30">
        <f t="shared" si="14"/>
        <v>541</v>
      </c>
      <c r="K566" s="5"/>
    </row>
    <row r="567" spans="1:11" x14ac:dyDescent="0.2">
      <c r="A567" s="29">
        <v>560</v>
      </c>
      <c r="B567" s="433" t="s">
        <v>71</v>
      </c>
      <c r="C567" s="434" t="s">
        <v>1181</v>
      </c>
      <c r="D567" s="435" t="s">
        <v>54</v>
      </c>
      <c r="E567" s="406"/>
      <c r="F567" s="403"/>
      <c r="G567" s="30"/>
      <c r="H567" s="277">
        <v>2</v>
      </c>
      <c r="I567" s="436">
        <v>297.36</v>
      </c>
      <c r="J567" s="30">
        <f t="shared" si="14"/>
        <v>595</v>
      </c>
      <c r="K567" s="5"/>
    </row>
    <row r="568" spans="1:11" x14ac:dyDescent="0.2">
      <c r="A568" s="29">
        <v>561</v>
      </c>
      <c r="B568" s="433" t="s">
        <v>71</v>
      </c>
      <c r="C568" s="434" t="s">
        <v>1182</v>
      </c>
      <c r="D568" s="435" t="s">
        <v>55</v>
      </c>
      <c r="E568" s="277"/>
      <c r="F568" s="436"/>
      <c r="G568" s="30"/>
      <c r="H568" s="277">
        <v>125</v>
      </c>
      <c r="I568" s="436">
        <v>159.77000000000001</v>
      </c>
      <c r="J568" s="30">
        <f t="shared" si="14"/>
        <v>19971</v>
      </c>
      <c r="K568" s="5"/>
    </row>
    <row r="569" spans="1:11" x14ac:dyDescent="0.2">
      <c r="A569" s="29">
        <v>562</v>
      </c>
      <c r="B569" s="433" t="s">
        <v>71</v>
      </c>
      <c r="C569" s="434" t="s">
        <v>1183</v>
      </c>
      <c r="D569" s="435" t="s">
        <v>55</v>
      </c>
      <c r="E569" s="277"/>
      <c r="F569" s="436"/>
      <c r="G569" s="30"/>
      <c r="H569" s="277">
        <v>62.5</v>
      </c>
      <c r="I569" s="436">
        <v>106.22</v>
      </c>
      <c r="J569" s="30">
        <f t="shared" ref="J569:J631" si="15">H569*I569</f>
        <v>6639</v>
      </c>
      <c r="K569" s="5"/>
    </row>
    <row r="570" spans="1:11" x14ac:dyDescent="0.2">
      <c r="A570" s="29">
        <v>563</v>
      </c>
      <c r="B570" s="433" t="s">
        <v>71</v>
      </c>
      <c r="C570" s="434" t="s">
        <v>1184</v>
      </c>
      <c r="D570" s="435" t="s">
        <v>55</v>
      </c>
      <c r="E570" s="277"/>
      <c r="F570" s="436"/>
      <c r="G570" s="30"/>
      <c r="H570" s="277">
        <v>62.5</v>
      </c>
      <c r="I570" s="436">
        <v>92.82</v>
      </c>
      <c r="J570" s="30">
        <f t="shared" si="15"/>
        <v>5801</v>
      </c>
      <c r="K570" s="5"/>
    </row>
    <row r="571" spans="1:11" x14ac:dyDescent="0.2">
      <c r="A571" s="29">
        <v>564</v>
      </c>
      <c r="B571" s="433" t="s">
        <v>71</v>
      </c>
      <c r="C571" s="434" t="s">
        <v>1185</v>
      </c>
      <c r="D571" s="435" t="s">
        <v>54</v>
      </c>
      <c r="E571" s="277"/>
      <c r="F571" s="436"/>
      <c r="G571" s="30"/>
      <c r="H571" s="277">
        <v>2</v>
      </c>
      <c r="I571" s="436">
        <v>1904.53</v>
      </c>
      <c r="J571" s="30">
        <f t="shared" si="15"/>
        <v>3809</v>
      </c>
      <c r="K571" s="5"/>
    </row>
    <row r="572" spans="1:11" x14ac:dyDescent="0.2">
      <c r="A572" s="29">
        <v>565</v>
      </c>
      <c r="B572" s="433" t="s">
        <v>71</v>
      </c>
      <c r="C572" s="434" t="s">
        <v>1186</v>
      </c>
      <c r="D572" s="435" t="s">
        <v>56</v>
      </c>
      <c r="E572" s="277"/>
      <c r="F572" s="436"/>
      <c r="G572" s="30"/>
      <c r="H572" s="277">
        <v>1</v>
      </c>
      <c r="I572" s="436">
        <v>10579.3</v>
      </c>
      <c r="J572" s="30">
        <f t="shared" si="15"/>
        <v>10579</v>
      </c>
      <c r="K572" s="5"/>
    </row>
    <row r="573" spans="1:11" x14ac:dyDescent="0.2">
      <c r="A573" s="29">
        <v>566</v>
      </c>
      <c r="B573" s="433" t="s">
        <v>71</v>
      </c>
      <c r="C573" s="434" t="s">
        <v>1187</v>
      </c>
      <c r="D573" s="435" t="s">
        <v>54</v>
      </c>
      <c r="E573" s="277"/>
      <c r="F573" s="436"/>
      <c r="G573" s="30"/>
      <c r="H573" s="277">
        <v>1</v>
      </c>
      <c r="I573" s="436">
        <v>13059.19</v>
      </c>
      <c r="J573" s="30">
        <f t="shared" si="15"/>
        <v>13059</v>
      </c>
      <c r="K573" s="5"/>
    </row>
    <row r="574" spans="1:11" x14ac:dyDescent="0.2">
      <c r="A574" s="29">
        <v>567</v>
      </c>
      <c r="B574" s="433" t="s">
        <v>71</v>
      </c>
      <c r="C574" s="434" t="s">
        <v>1188</v>
      </c>
      <c r="D574" s="435" t="s">
        <v>54</v>
      </c>
      <c r="E574" s="406"/>
      <c r="F574" s="403"/>
      <c r="G574" s="30"/>
      <c r="H574" s="277">
        <v>1</v>
      </c>
      <c r="I574" s="436">
        <v>2892.88</v>
      </c>
      <c r="J574" s="30">
        <f t="shared" si="15"/>
        <v>2893</v>
      </c>
      <c r="K574" s="5"/>
    </row>
    <row r="575" spans="1:11" x14ac:dyDescent="0.2">
      <c r="A575" s="29">
        <v>568</v>
      </c>
      <c r="B575" s="433" t="s">
        <v>71</v>
      </c>
      <c r="C575" s="434" t="s">
        <v>1189</v>
      </c>
      <c r="D575" s="435" t="s">
        <v>24</v>
      </c>
      <c r="E575" s="406"/>
      <c r="F575" s="403"/>
      <c r="G575" s="30"/>
      <c r="H575" s="277">
        <v>487</v>
      </c>
      <c r="I575" s="436">
        <v>617.02</v>
      </c>
      <c r="J575" s="30">
        <f t="shared" si="15"/>
        <v>300489</v>
      </c>
      <c r="K575" s="5"/>
    </row>
    <row r="576" spans="1:11" x14ac:dyDescent="0.2">
      <c r="A576" s="29">
        <v>569</v>
      </c>
      <c r="B576" s="433" t="s">
        <v>71</v>
      </c>
      <c r="C576" s="434" t="s">
        <v>1190</v>
      </c>
      <c r="D576" s="435" t="s">
        <v>54</v>
      </c>
      <c r="E576" s="406"/>
      <c r="F576" s="403"/>
      <c r="G576" s="30"/>
      <c r="H576" s="277">
        <v>1</v>
      </c>
      <c r="I576" s="436">
        <v>290.68</v>
      </c>
      <c r="J576" s="30">
        <f t="shared" si="15"/>
        <v>291</v>
      </c>
      <c r="K576" s="5"/>
    </row>
    <row r="577" spans="1:11" x14ac:dyDescent="0.2">
      <c r="A577" s="29">
        <v>570</v>
      </c>
      <c r="B577" s="433" t="s">
        <v>71</v>
      </c>
      <c r="C577" s="434" t="s">
        <v>1191</v>
      </c>
      <c r="D577" s="435" t="s">
        <v>56</v>
      </c>
      <c r="E577" s="277"/>
      <c r="F577" s="436"/>
      <c r="G577" s="30"/>
      <c r="H577" s="277">
        <v>5</v>
      </c>
      <c r="I577" s="436">
        <v>5513.13</v>
      </c>
      <c r="J577" s="30">
        <f t="shared" si="15"/>
        <v>27566</v>
      </c>
      <c r="K577" s="5"/>
    </row>
    <row r="578" spans="1:11" x14ac:dyDescent="0.2">
      <c r="A578" s="29">
        <v>571</v>
      </c>
      <c r="B578" s="433" t="s">
        <v>71</v>
      </c>
      <c r="C578" s="434" t="s">
        <v>1192</v>
      </c>
      <c r="D578" s="435" t="s">
        <v>54</v>
      </c>
      <c r="E578" s="277"/>
      <c r="F578" s="436"/>
      <c r="G578" s="30"/>
      <c r="H578" s="277">
        <v>1</v>
      </c>
      <c r="I578" s="436">
        <v>10875.9</v>
      </c>
      <c r="J578" s="30">
        <f t="shared" si="15"/>
        <v>10876</v>
      </c>
      <c r="K578" s="5"/>
    </row>
    <row r="579" spans="1:11" x14ac:dyDescent="0.2">
      <c r="A579" s="29">
        <v>572</v>
      </c>
      <c r="B579" s="433" t="s">
        <v>71</v>
      </c>
      <c r="C579" s="434" t="s">
        <v>1193</v>
      </c>
      <c r="D579" s="435" t="s">
        <v>1434</v>
      </c>
      <c r="E579" s="277"/>
      <c r="F579" s="436"/>
      <c r="G579" s="30"/>
      <c r="H579" s="277">
        <v>2</v>
      </c>
      <c r="I579" s="436">
        <v>290.68</v>
      </c>
      <c r="J579" s="30">
        <f t="shared" si="15"/>
        <v>581</v>
      </c>
      <c r="K579" s="5"/>
    </row>
    <row r="580" spans="1:11" x14ac:dyDescent="0.2">
      <c r="A580" s="29">
        <v>573</v>
      </c>
      <c r="B580" s="433" t="s">
        <v>71</v>
      </c>
      <c r="C580" s="434" t="s">
        <v>1195</v>
      </c>
      <c r="D580" s="435" t="s">
        <v>54</v>
      </c>
      <c r="E580" s="277"/>
      <c r="F580" s="436"/>
      <c r="G580" s="30"/>
      <c r="H580" s="277">
        <v>1135</v>
      </c>
      <c r="I580" s="436">
        <v>140.32</v>
      </c>
      <c r="J580" s="30">
        <f t="shared" si="15"/>
        <v>159263</v>
      </c>
      <c r="K580" s="5"/>
    </row>
    <row r="581" spans="1:11" x14ac:dyDescent="0.2">
      <c r="A581" s="29">
        <v>574</v>
      </c>
      <c r="B581" s="433" t="s">
        <v>71</v>
      </c>
      <c r="C581" s="434" t="s">
        <v>1194</v>
      </c>
      <c r="D581" s="435" t="s">
        <v>54</v>
      </c>
      <c r="E581" s="277"/>
      <c r="F581" s="436"/>
      <c r="G581" s="30"/>
      <c r="H581" s="277">
        <v>2</v>
      </c>
      <c r="I581" s="436">
        <v>140</v>
      </c>
      <c r="J581" s="30">
        <f t="shared" si="15"/>
        <v>280</v>
      </c>
      <c r="K581" s="5"/>
    </row>
    <row r="582" spans="1:11" x14ac:dyDescent="0.2">
      <c r="A582" s="29">
        <v>575</v>
      </c>
      <c r="B582" s="433" t="s">
        <v>71</v>
      </c>
      <c r="C582" s="434" t="s">
        <v>1196</v>
      </c>
      <c r="D582" s="435" t="s">
        <v>56</v>
      </c>
      <c r="E582" s="277"/>
      <c r="F582" s="436"/>
      <c r="G582" s="30"/>
      <c r="H582" s="277">
        <v>7</v>
      </c>
      <c r="I582" s="436">
        <v>651.54999999999995</v>
      </c>
      <c r="J582" s="30">
        <f t="shared" si="15"/>
        <v>4561</v>
      </c>
      <c r="K582" s="5"/>
    </row>
    <row r="583" spans="1:11" x14ac:dyDescent="0.2">
      <c r="A583" s="29">
        <v>576</v>
      </c>
      <c r="B583" s="433" t="s">
        <v>71</v>
      </c>
      <c r="C583" s="434" t="s">
        <v>1197</v>
      </c>
      <c r="D583" s="435" t="s">
        <v>55</v>
      </c>
      <c r="E583" s="277"/>
      <c r="F583" s="436"/>
      <c r="G583" s="30"/>
      <c r="H583" s="277">
        <v>160</v>
      </c>
      <c r="I583" s="436">
        <v>6.22</v>
      </c>
      <c r="J583" s="30">
        <f t="shared" si="15"/>
        <v>995</v>
      </c>
      <c r="K583" s="5"/>
    </row>
    <row r="584" spans="1:11" x14ac:dyDescent="0.2">
      <c r="A584" s="29">
        <v>577</v>
      </c>
      <c r="B584" s="433" t="s">
        <v>71</v>
      </c>
      <c r="C584" s="434" t="s">
        <v>1198</v>
      </c>
      <c r="D584" s="435" t="s">
        <v>56</v>
      </c>
      <c r="E584" s="277"/>
      <c r="F584" s="436"/>
      <c r="G584" s="30"/>
      <c r="H584" s="277">
        <v>44</v>
      </c>
      <c r="I584" s="436">
        <v>203.49</v>
      </c>
      <c r="J584" s="30">
        <f t="shared" si="15"/>
        <v>8954</v>
      </c>
      <c r="K584" s="5"/>
    </row>
    <row r="585" spans="1:11" x14ac:dyDescent="0.2">
      <c r="A585" s="29">
        <v>578</v>
      </c>
      <c r="B585" s="433" t="s">
        <v>71</v>
      </c>
      <c r="C585" s="434" t="s">
        <v>1199</v>
      </c>
      <c r="D585" s="435" t="s">
        <v>56</v>
      </c>
      <c r="E585" s="406"/>
      <c r="F585" s="403"/>
      <c r="G585" s="30"/>
      <c r="H585" s="277">
        <v>4</v>
      </c>
      <c r="I585" s="436">
        <v>670.11</v>
      </c>
      <c r="J585" s="30">
        <f t="shared" si="15"/>
        <v>2680</v>
      </c>
      <c r="K585" s="5"/>
    </row>
    <row r="586" spans="1:11" x14ac:dyDescent="0.2">
      <c r="A586" s="29">
        <v>579</v>
      </c>
      <c r="B586" s="433" t="s">
        <v>71</v>
      </c>
      <c r="C586" s="434" t="s">
        <v>1200</v>
      </c>
      <c r="D586" s="435" t="s">
        <v>1435</v>
      </c>
      <c r="E586" s="406"/>
      <c r="F586" s="403"/>
      <c r="G586" s="30"/>
      <c r="H586" s="277">
        <v>3</v>
      </c>
      <c r="I586" s="436">
        <v>29.36</v>
      </c>
      <c r="J586" s="30">
        <f t="shared" si="15"/>
        <v>88</v>
      </c>
      <c r="K586" s="5"/>
    </row>
    <row r="587" spans="1:11" x14ac:dyDescent="0.2">
      <c r="A587" s="29">
        <v>580</v>
      </c>
      <c r="B587" s="433" t="s">
        <v>71</v>
      </c>
      <c r="C587" s="434" t="s">
        <v>1201</v>
      </c>
      <c r="D587" s="435" t="s">
        <v>56</v>
      </c>
      <c r="E587" s="277"/>
      <c r="F587" s="436"/>
      <c r="G587" s="30"/>
      <c r="H587" s="277">
        <v>1</v>
      </c>
      <c r="I587" s="436">
        <v>4590.5200000000004</v>
      </c>
      <c r="J587" s="30">
        <f t="shared" si="15"/>
        <v>4591</v>
      </c>
      <c r="K587" s="5"/>
    </row>
    <row r="588" spans="1:11" x14ac:dyDescent="0.2">
      <c r="A588" s="29">
        <v>581</v>
      </c>
      <c r="B588" s="433" t="s">
        <v>71</v>
      </c>
      <c r="C588" s="434" t="s">
        <v>1202</v>
      </c>
      <c r="D588" s="435" t="s">
        <v>56</v>
      </c>
      <c r="E588" s="406"/>
      <c r="F588" s="403"/>
      <c r="G588" s="30"/>
      <c r="H588" s="277">
        <v>1</v>
      </c>
      <c r="I588" s="436">
        <v>6890.9</v>
      </c>
      <c r="J588" s="30">
        <f t="shared" si="15"/>
        <v>6891</v>
      </c>
      <c r="K588" s="5"/>
    </row>
    <row r="589" spans="1:11" x14ac:dyDescent="0.2">
      <c r="A589" s="29">
        <v>582</v>
      </c>
      <c r="B589" s="433" t="s">
        <v>71</v>
      </c>
      <c r="C589" s="434" t="s">
        <v>1203</v>
      </c>
      <c r="D589" s="435" t="s">
        <v>56</v>
      </c>
      <c r="E589" s="406"/>
      <c r="F589" s="403"/>
      <c r="G589" s="30"/>
      <c r="H589" s="277">
        <v>1</v>
      </c>
      <c r="I589" s="436">
        <v>1894.49</v>
      </c>
      <c r="J589" s="30">
        <f t="shared" si="15"/>
        <v>1894</v>
      </c>
      <c r="K589" s="5"/>
    </row>
    <row r="590" spans="1:11" x14ac:dyDescent="0.2">
      <c r="A590" s="29">
        <v>583</v>
      </c>
      <c r="B590" s="433" t="s">
        <v>71</v>
      </c>
      <c r="C590" s="434" t="s">
        <v>1204</v>
      </c>
      <c r="D590" s="435" t="s">
        <v>54</v>
      </c>
      <c r="E590" s="406"/>
      <c r="F590" s="403"/>
      <c r="G590" s="30"/>
      <c r="H590" s="277">
        <v>9</v>
      </c>
      <c r="I590" s="436">
        <v>92.23</v>
      </c>
      <c r="J590" s="30">
        <f t="shared" si="15"/>
        <v>830</v>
      </c>
      <c r="K590" s="5"/>
    </row>
    <row r="591" spans="1:11" ht="25.5" x14ac:dyDescent="0.2">
      <c r="A591" s="29">
        <v>584</v>
      </c>
      <c r="B591" s="433" t="s">
        <v>71</v>
      </c>
      <c r="C591" s="434" t="s">
        <v>1205</v>
      </c>
      <c r="D591" s="435" t="s">
        <v>54</v>
      </c>
      <c r="E591" s="406"/>
      <c r="F591" s="403"/>
      <c r="G591" s="30"/>
      <c r="H591" s="277">
        <v>151</v>
      </c>
      <c r="I591" s="436">
        <v>1952.71</v>
      </c>
      <c r="J591" s="30">
        <f t="shared" si="15"/>
        <v>294859</v>
      </c>
      <c r="K591" s="5"/>
    </row>
    <row r="592" spans="1:11" ht="25.5" x14ac:dyDescent="0.2">
      <c r="A592" s="29">
        <v>585</v>
      </c>
      <c r="B592" s="433" t="s">
        <v>71</v>
      </c>
      <c r="C592" s="434" t="s">
        <v>1206</v>
      </c>
      <c r="D592" s="435" t="s">
        <v>54</v>
      </c>
      <c r="E592" s="406"/>
      <c r="F592" s="403"/>
      <c r="G592" s="30"/>
      <c r="H592" s="277">
        <v>12</v>
      </c>
      <c r="I592" s="436">
        <v>3433.79</v>
      </c>
      <c r="J592" s="30">
        <f t="shared" si="15"/>
        <v>41205</v>
      </c>
      <c r="K592" s="5"/>
    </row>
    <row r="593" spans="1:11" ht="25.5" x14ac:dyDescent="0.2">
      <c r="A593" s="29">
        <v>586</v>
      </c>
      <c r="B593" s="433" t="s">
        <v>71</v>
      </c>
      <c r="C593" s="434" t="s">
        <v>1207</v>
      </c>
      <c r="D593" s="435" t="s">
        <v>54</v>
      </c>
      <c r="E593" s="277"/>
      <c r="F593" s="436"/>
      <c r="G593" s="30"/>
      <c r="H593" s="277">
        <v>13</v>
      </c>
      <c r="I593" s="436">
        <v>7553.99</v>
      </c>
      <c r="J593" s="30">
        <f t="shared" si="15"/>
        <v>98202</v>
      </c>
      <c r="K593" s="5"/>
    </row>
    <row r="594" spans="1:11" x14ac:dyDescent="0.2">
      <c r="A594" s="29">
        <v>587</v>
      </c>
      <c r="B594" s="433" t="s">
        <v>71</v>
      </c>
      <c r="C594" s="434" t="s">
        <v>1208</v>
      </c>
      <c r="D594" s="435" t="s">
        <v>1435</v>
      </c>
      <c r="E594" s="406"/>
      <c r="F594" s="403"/>
      <c r="G594" s="30"/>
      <c r="H594" s="277">
        <v>6</v>
      </c>
      <c r="I594" s="436">
        <v>29.36</v>
      </c>
      <c r="J594" s="30">
        <f t="shared" si="15"/>
        <v>176</v>
      </c>
      <c r="K594" s="5"/>
    </row>
    <row r="595" spans="1:11" x14ac:dyDescent="0.2">
      <c r="A595" s="29">
        <v>588</v>
      </c>
      <c r="B595" s="433" t="s">
        <v>71</v>
      </c>
      <c r="C595" s="434" t="s">
        <v>1209</v>
      </c>
      <c r="D595" s="435" t="s">
        <v>54</v>
      </c>
      <c r="E595" s="406"/>
      <c r="F595" s="403"/>
      <c r="G595" s="30"/>
      <c r="H595" s="277">
        <v>26</v>
      </c>
      <c r="I595" s="436">
        <v>15.83</v>
      </c>
      <c r="J595" s="30">
        <f t="shared" si="15"/>
        <v>412</v>
      </c>
      <c r="K595" s="5"/>
    </row>
    <row r="596" spans="1:11" x14ac:dyDescent="0.2">
      <c r="A596" s="29">
        <v>589</v>
      </c>
      <c r="B596" s="433" t="s">
        <v>71</v>
      </c>
      <c r="C596" s="434" t="s">
        <v>1210</v>
      </c>
      <c r="D596" s="435"/>
      <c r="E596" s="406"/>
      <c r="F596" s="403"/>
      <c r="G596" s="30"/>
      <c r="H596" s="277">
        <v>4</v>
      </c>
      <c r="I596" s="436">
        <v>851.05</v>
      </c>
      <c r="J596" s="30">
        <f t="shared" si="15"/>
        <v>3404</v>
      </c>
      <c r="K596" s="5"/>
    </row>
    <row r="597" spans="1:11" x14ac:dyDescent="0.2">
      <c r="A597" s="29">
        <v>590</v>
      </c>
      <c r="B597" s="433" t="s">
        <v>71</v>
      </c>
      <c r="C597" s="434" t="s">
        <v>1210</v>
      </c>
      <c r="D597" s="435" t="s">
        <v>55</v>
      </c>
      <c r="E597" s="406"/>
      <c r="F597" s="403"/>
      <c r="G597" s="30"/>
      <c r="H597" s="277">
        <v>50</v>
      </c>
      <c r="I597" s="436">
        <v>10220.32</v>
      </c>
      <c r="J597" s="30">
        <f t="shared" si="15"/>
        <v>511016</v>
      </c>
      <c r="K597" s="5"/>
    </row>
    <row r="598" spans="1:11" x14ac:dyDescent="0.2">
      <c r="A598" s="29">
        <v>591</v>
      </c>
      <c r="B598" s="433" t="s">
        <v>71</v>
      </c>
      <c r="C598" s="434" t="s">
        <v>1211</v>
      </c>
      <c r="D598" s="435" t="s">
        <v>23</v>
      </c>
      <c r="E598" s="406"/>
      <c r="F598" s="403"/>
      <c r="G598" s="30"/>
      <c r="H598" s="277">
        <v>125.77</v>
      </c>
      <c r="I598" s="436">
        <v>4779</v>
      </c>
      <c r="J598" s="30">
        <f t="shared" si="15"/>
        <v>601055</v>
      </c>
      <c r="K598" s="5"/>
    </row>
    <row r="599" spans="1:11" x14ac:dyDescent="0.2">
      <c r="A599" s="29">
        <v>592</v>
      </c>
      <c r="B599" s="433" t="s">
        <v>71</v>
      </c>
      <c r="C599" s="434" t="s">
        <v>1212</v>
      </c>
      <c r="D599" s="435" t="s">
        <v>54</v>
      </c>
      <c r="E599" s="406"/>
      <c r="F599" s="403"/>
      <c r="G599" s="30"/>
      <c r="H599" s="277">
        <v>13</v>
      </c>
      <c r="I599" s="436">
        <v>24.02</v>
      </c>
      <c r="J599" s="30">
        <f t="shared" si="15"/>
        <v>312</v>
      </c>
      <c r="K599" s="5"/>
    </row>
    <row r="600" spans="1:11" x14ac:dyDescent="0.2">
      <c r="A600" s="29">
        <v>593</v>
      </c>
      <c r="B600" s="433" t="s">
        <v>71</v>
      </c>
      <c r="C600" s="434" t="s">
        <v>1213</v>
      </c>
      <c r="D600" s="435" t="s">
        <v>55</v>
      </c>
      <c r="E600" s="406"/>
      <c r="F600" s="403"/>
      <c r="G600" s="30"/>
      <c r="H600" s="277">
        <v>126</v>
      </c>
      <c r="I600" s="436">
        <v>152.38</v>
      </c>
      <c r="J600" s="30">
        <f t="shared" si="15"/>
        <v>19200</v>
      </c>
      <c r="K600" s="5"/>
    </row>
    <row r="601" spans="1:11" x14ac:dyDescent="0.2">
      <c r="A601" s="29">
        <v>594</v>
      </c>
      <c r="B601" s="433" t="s">
        <v>71</v>
      </c>
      <c r="C601" s="434" t="s">
        <v>1214</v>
      </c>
      <c r="D601" s="435" t="s">
        <v>56</v>
      </c>
      <c r="E601" s="406"/>
      <c r="F601" s="403"/>
      <c r="G601" s="30"/>
      <c r="H601" s="277">
        <v>88</v>
      </c>
      <c r="I601" s="436">
        <v>80.180000000000007</v>
      </c>
      <c r="J601" s="30">
        <f t="shared" si="15"/>
        <v>7056</v>
      </c>
      <c r="K601" s="5"/>
    </row>
    <row r="602" spans="1:11" x14ac:dyDescent="0.2">
      <c r="A602" s="29">
        <v>595</v>
      </c>
      <c r="B602" s="433" t="s">
        <v>71</v>
      </c>
      <c r="C602" s="434" t="s">
        <v>1215</v>
      </c>
      <c r="D602" s="435" t="s">
        <v>54</v>
      </c>
      <c r="E602" s="406"/>
      <c r="F602" s="403"/>
      <c r="G602" s="30"/>
      <c r="H602" s="277">
        <v>1</v>
      </c>
      <c r="I602" s="436">
        <v>92.06</v>
      </c>
      <c r="J602" s="30">
        <f t="shared" si="15"/>
        <v>92</v>
      </c>
      <c r="K602" s="5"/>
    </row>
    <row r="603" spans="1:11" ht="25.5" x14ac:dyDescent="0.2">
      <c r="A603" s="29">
        <v>596</v>
      </c>
      <c r="B603" s="433" t="s">
        <v>71</v>
      </c>
      <c r="C603" s="434" t="s">
        <v>1216</v>
      </c>
      <c r="D603" s="435" t="s">
        <v>1433</v>
      </c>
      <c r="E603" s="406"/>
      <c r="F603" s="403"/>
      <c r="G603" s="30"/>
      <c r="H603" s="277">
        <v>25</v>
      </c>
      <c r="I603" s="436">
        <v>1400</v>
      </c>
      <c r="J603" s="30">
        <f t="shared" si="15"/>
        <v>35000</v>
      </c>
      <c r="K603" s="5"/>
    </row>
    <row r="604" spans="1:11" x14ac:dyDescent="0.2">
      <c r="A604" s="29">
        <v>597</v>
      </c>
      <c r="B604" s="433" t="s">
        <v>71</v>
      </c>
      <c r="C604" s="434" t="s">
        <v>1217</v>
      </c>
      <c r="D604" s="435" t="s">
        <v>1433</v>
      </c>
      <c r="E604" s="406"/>
      <c r="F604" s="403"/>
      <c r="G604" s="30"/>
      <c r="H604" s="277">
        <v>2</v>
      </c>
      <c r="I604" s="436">
        <v>1325</v>
      </c>
      <c r="J604" s="30">
        <f t="shared" si="15"/>
        <v>2650</v>
      </c>
      <c r="K604" s="5"/>
    </row>
    <row r="605" spans="1:11" x14ac:dyDescent="0.2">
      <c r="A605" s="29">
        <v>598</v>
      </c>
      <c r="B605" s="433" t="s">
        <v>71</v>
      </c>
      <c r="C605" s="434" t="s">
        <v>1218</v>
      </c>
      <c r="D605" s="435" t="s">
        <v>54</v>
      </c>
      <c r="E605" s="406"/>
      <c r="F605" s="403"/>
      <c r="G605" s="30"/>
      <c r="H605" s="277">
        <v>1</v>
      </c>
      <c r="I605" s="436">
        <v>193.45</v>
      </c>
      <c r="J605" s="30">
        <f t="shared" si="15"/>
        <v>193</v>
      </c>
      <c r="K605" s="5"/>
    </row>
    <row r="606" spans="1:11" x14ac:dyDescent="0.2">
      <c r="A606" s="29">
        <v>599</v>
      </c>
      <c r="B606" s="433" t="s">
        <v>71</v>
      </c>
      <c r="C606" s="434" t="s">
        <v>1219</v>
      </c>
      <c r="D606" s="435" t="s">
        <v>54</v>
      </c>
      <c r="E606" s="406"/>
      <c r="F606" s="403"/>
      <c r="G606" s="30"/>
      <c r="H606" s="277">
        <v>32</v>
      </c>
      <c r="I606" s="436">
        <v>165.4</v>
      </c>
      <c r="J606" s="30">
        <f t="shared" si="15"/>
        <v>5293</v>
      </c>
      <c r="K606" s="5"/>
    </row>
    <row r="607" spans="1:11" x14ac:dyDescent="0.2">
      <c r="A607" s="29">
        <v>600</v>
      </c>
      <c r="B607" s="433" t="s">
        <v>583</v>
      </c>
      <c r="C607" s="434" t="s">
        <v>1220</v>
      </c>
      <c r="D607" s="435" t="s">
        <v>22</v>
      </c>
      <c r="E607" s="406"/>
      <c r="F607" s="403"/>
      <c r="G607" s="30"/>
      <c r="H607" s="277">
        <v>0.48199999999999998</v>
      </c>
      <c r="I607" s="436">
        <v>53016.6</v>
      </c>
      <c r="J607" s="30">
        <f t="shared" si="15"/>
        <v>25554</v>
      </c>
      <c r="K607" s="5"/>
    </row>
    <row r="608" spans="1:11" ht="25.5" x14ac:dyDescent="0.2">
      <c r="A608" s="29">
        <v>601</v>
      </c>
      <c r="B608" s="433" t="s">
        <v>584</v>
      </c>
      <c r="C608" s="434" t="s">
        <v>1221</v>
      </c>
      <c r="D608" s="435" t="s">
        <v>22</v>
      </c>
      <c r="E608" s="406"/>
      <c r="F608" s="403"/>
      <c r="G608" s="30"/>
      <c r="H608" s="277">
        <v>0.434112</v>
      </c>
      <c r="I608" s="436">
        <v>45000</v>
      </c>
      <c r="J608" s="30">
        <f t="shared" si="15"/>
        <v>19535</v>
      </c>
      <c r="K608" s="5"/>
    </row>
    <row r="609" spans="1:11" ht="25.5" x14ac:dyDescent="0.2">
      <c r="A609" s="29">
        <v>602</v>
      </c>
      <c r="B609" s="433" t="s">
        <v>585</v>
      </c>
      <c r="C609" s="434" t="s">
        <v>1222</v>
      </c>
      <c r="D609" s="435" t="s">
        <v>22</v>
      </c>
      <c r="E609" s="406"/>
      <c r="F609" s="403"/>
      <c r="G609" s="30"/>
      <c r="H609" s="277">
        <v>0.90482399999999996</v>
      </c>
      <c r="I609" s="436">
        <v>45000</v>
      </c>
      <c r="J609" s="30">
        <f t="shared" si="15"/>
        <v>40717</v>
      </c>
      <c r="K609" s="5"/>
    </row>
    <row r="610" spans="1:11" ht="25.5" x14ac:dyDescent="0.2">
      <c r="A610" s="29">
        <v>603</v>
      </c>
      <c r="B610" s="433" t="s">
        <v>586</v>
      </c>
      <c r="C610" s="434" t="s">
        <v>1223</v>
      </c>
      <c r="D610" s="435" t="s">
        <v>22</v>
      </c>
      <c r="E610" s="406"/>
      <c r="F610" s="403"/>
      <c r="G610" s="30"/>
      <c r="H610" s="277">
        <v>0.14448</v>
      </c>
      <c r="I610" s="436">
        <v>45000</v>
      </c>
      <c r="J610" s="30">
        <f t="shared" si="15"/>
        <v>6502</v>
      </c>
      <c r="K610" s="5"/>
    </row>
    <row r="611" spans="1:11" ht="25.5" x14ac:dyDescent="0.2">
      <c r="A611" s="29">
        <v>604</v>
      </c>
      <c r="B611" s="433" t="s">
        <v>587</v>
      </c>
      <c r="C611" s="434" t="s">
        <v>1224</v>
      </c>
      <c r="D611" s="435" t="s">
        <v>22</v>
      </c>
      <c r="E611" s="277">
        <v>0.40672000000000003</v>
      </c>
      <c r="F611" s="436">
        <v>37000</v>
      </c>
      <c r="G611" s="30">
        <f t="shared" ref="G611" si="16">E611*F611</f>
        <v>15049</v>
      </c>
      <c r="H611" s="277"/>
      <c r="I611" s="436"/>
      <c r="J611" s="30"/>
      <c r="K611" s="5"/>
    </row>
    <row r="612" spans="1:11" ht="25.5" x14ac:dyDescent="0.2">
      <c r="A612" s="29">
        <v>605</v>
      </c>
      <c r="B612" s="433" t="s">
        <v>588</v>
      </c>
      <c r="C612" s="434" t="s">
        <v>1225</v>
      </c>
      <c r="D612" s="435" t="s">
        <v>22</v>
      </c>
      <c r="E612" s="406"/>
      <c r="F612" s="403"/>
      <c r="G612" s="30"/>
      <c r="H612" s="277">
        <v>0.39183499999999999</v>
      </c>
      <c r="I612" s="436">
        <v>31083.279999999999</v>
      </c>
      <c r="J612" s="30">
        <f t="shared" si="15"/>
        <v>12180</v>
      </c>
      <c r="K612" s="5"/>
    </row>
    <row r="613" spans="1:11" x14ac:dyDescent="0.2">
      <c r="A613" s="29">
        <v>606</v>
      </c>
      <c r="B613" s="433" t="s">
        <v>589</v>
      </c>
      <c r="C613" s="434" t="s">
        <v>1226</v>
      </c>
      <c r="D613" s="435" t="s">
        <v>50</v>
      </c>
      <c r="E613" s="406"/>
      <c r="F613" s="403"/>
      <c r="G613" s="30"/>
      <c r="H613" s="277">
        <v>27.9</v>
      </c>
      <c r="I613" s="436">
        <v>48.23</v>
      </c>
      <c r="J613" s="30">
        <f t="shared" si="15"/>
        <v>1346</v>
      </c>
      <c r="K613" s="5"/>
    </row>
    <row r="614" spans="1:11" ht="25.5" x14ac:dyDescent="0.2">
      <c r="A614" s="29">
        <v>607</v>
      </c>
      <c r="B614" s="433" t="s">
        <v>590</v>
      </c>
      <c r="C614" s="434" t="s">
        <v>1227</v>
      </c>
      <c r="D614" s="435" t="s">
        <v>22</v>
      </c>
      <c r="E614" s="277">
        <v>1.6000000000000001E-3</v>
      </c>
      <c r="F614" s="436">
        <v>40000</v>
      </c>
      <c r="G614" s="30">
        <f t="shared" ref="G614:G617" si="17">E614*F614</f>
        <v>64</v>
      </c>
      <c r="H614" s="277"/>
      <c r="I614" s="436"/>
      <c r="J614" s="30"/>
      <c r="K614" s="5"/>
    </row>
    <row r="615" spans="1:11" x14ac:dyDescent="0.2">
      <c r="A615" s="29">
        <v>608</v>
      </c>
      <c r="B615" s="433" t="s">
        <v>591</v>
      </c>
      <c r="C615" s="434" t="s">
        <v>820</v>
      </c>
      <c r="D615" s="435" t="s">
        <v>22</v>
      </c>
      <c r="E615" s="277">
        <v>0.55330900000000005</v>
      </c>
      <c r="F615" s="436">
        <v>37000</v>
      </c>
      <c r="G615" s="30">
        <f t="shared" si="17"/>
        <v>20472</v>
      </c>
      <c r="H615" s="277"/>
      <c r="I615" s="436"/>
      <c r="J615" s="30"/>
      <c r="K615" s="5"/>
    </row>
    <row r="616" spans="1:11" x14ac:dyDescent="0.2">
      <c r="A616" s="29">
        <v>609</v>
      </c>
      <c r="B616" s="433" t="s">
        <v>591</v>
      </c>
      <c r="C616" s="434" t="s">
        <v>1228</v>
      </c>
      <c r="D616" s="435" t="s">
        <v>22</v>
      </c>
      <c r="E616" s="277">
        <v>8.3000000000000004E-2</v>
      </c>
      <c r="F616" s="436">
        <v>37000</v>
      </c>
      <c r="G616" s="30">
        <f t="shared" si="17"/>
        <v>3071</v>
      </c>
      <c r="H616" s="277"/>
      <c r="I616" s="436"/>
      <c r="J616" s="30"/>
      <c r="K616" s="5"/>
    </row>
    <row r="617" spans="1:11" x14ac:dyDescent="0.2">
      <c r="A617" s="29">
        <v>610</v>
      </c>
      <c r="B617" s="433" t="s">
        <v>592</v>
      </c>
      <c r="C617" s="434" t="s">
        <v>1229</v>
      </c>
      <c r="D617" s="435" t="s">
        <v>22</v>
      </c>
      <c r="E617" s="277">
        <v>8.7209999999999996E-2</v>
      </c>
      <c r="F617" s="436">
        <v>37000</v>
      </c>
      <c r="G617" s="30">
        <f t="shared" si="17"/>
        <v>3227</v>
      </c>
      <c r="H617" s="277"/>
      <c r="I617" s="436"/>
      <c r="J617" s="30"/>
      <c r="K617" s="5"/>
    </row>
    <row r="618" spans="1:11" x14ac:dyDescent="0.2">
      <c r="A618" s="29">
        <v>611</v>
      </c>
      <c r="B618" s="433" t="s">
        <v>592</v>
      </c>
      <c r="C618" s="434" t="s">
        <v>1230</v>
      </c>
      <c r="D618" s="435" t="s">
        <v>22</v>
      </c>
      <c r="E618" s="406"/>
      <c r="F618" s="403"/>
      <c r="G618" s="30"/>
      <c r="H618" s="277">
        <v>3.7999999999999999E-2</v>
      </c>
      <c r="I618" s="436">
        <v>33000</v>
      </c>
      <c r="J618" s="30">
        <f t="shared" si="15"/>
        <v>1254</v>
      </c>
      <c r="K618" s="5"/>
    </row>
    <row r="619" spans="1:11" x14ac:dyDescent="0.2">
      <c r="A619" s="29">
        <v>612</v>
      </c>
      <c r="B619" s="433" t="s">
        <v>593</v>
      </c>
      <c r="C619" s="434" t="s">
        <v>1231</v>
      </c>
      <c r="D619" s="435" t="s">
        <v>22</v>
      </c>
      <c r="E619" s="406"/>
      <c r="F619" s="403"/>
      <c r="G619" s="30"/>
      <c r="H619" s="277">
        <v>5.3807000000000001E-2</v>
      </c>
      <c r="I619" s="436">
        <v>36752.78</v>
      </c>
      <c r="J619" s="30">
        <f t="shared" si="15"/>
        <v>1978</v>
      </c>
      <c r="K619" s="5"/>
    </row>
    <row r="620" spans="1:11" x14ac:dyDescent="0.2">
      <c r="A620" s="29">
        <v>613</v>
      </c>
      <c r="B620" s="433" t="s">
        <v>594</v>
      </c>
      <c r="C620" s="434" t="s">
        <v>1232</v>
      </c>
      <c r="D620" s="435" t="s">
        <v>22</v>
      </c>
      <c r="E620" s="406"/>
      <c r="F620" s="403"/>
      <c r="G620" s="30"/>
      <c r="H620" s="277">
        <v>3.069</v>
      </c>
      <c r="I620" s="436">
        <v>33000</v>
      </c>
      <c r="J620" s="30">
        <f t="shared" si="15"/>
        <v>101277</v>
      </c>
      <c r="K620" s="5"/>
    </row>
    <row r="621" spans="1:11" x14ac:dyDescent="0.2">
      <c r="A621" s="29">
        <v>614</v>
      </c>
      <c r="B621" s="433" t="s">
        <v>595</v>
      </c>
      <c r="C621" s="434" t="s">
        <v>840</v>
      </c>
      <c r="D621" s="435" t="s">
        <v>22</v>
      </c>
      <c r="E621" s="406"/>
      <c r="F621" s="403"/>
      <c r="G621" s="30"/>
      <c r="H621" s="277">
        <v>2.032</v>
      </c>
      <c r="I621" s="436">
        <v>36856.19</v>
      </c>
      <c r="J621" s="30">
        <f t="shared" si="15"/>
        <v>74892</v>
      </c>
      <c r="K621" s="5"/>
    </row>
    <row r="622" spans="1:11" x14ac:dyDescent="0.2">
      <c r="A622" s="29">
        <v>615</v>
      </c>
      <c r="B622" s="433" t="s">
        <v>1637</v>
      </c>
      <c r="C622" s="434" t="s">
        <v>65</v>
      </c>
      <c r="D622" s="435" t="s">
        <v>24</v>
      </c>
      <c r="E622" s="406"/>
      <c r="F622" s="403"/>
      <c r="G622" s="30"/>
      <c r="H622" s="277">
        <v>14.8</v>
      </c>
      <c r="I622" s="436">
        <v>64.239999999999995</v>
      </c>
      <c r="J622" s="30">
        <f t="shared" si="15"/>
        <v>951</v>
      </c>
      <c r="K622" s="5"/>
    </row>
    <row r="623" spans="1:11" x14ac:dyDescent="0.2">
      <c r="A623" s="29">
        <v>616</v>
      </c>
      <c r="B623" s="433" t="s">
        <v>596</v>
      </c>
      <c r="C623" s="434" t="s">
        <v>1233</v>
      </c>
      <c r="D623" s="435" t="s">
        <v>55</v>
      </c>
      <c r="E623" s="406"/>
      <c r="F623" s="403"/>
      <c r="G623" s="30"/>
      <c r="H623" s="277">
        <v>2450</v>
      </c>
      <c r="I623" s="436">
        <v>50.79</v>
      </c>
      <c r="J623" s="30">
        <f t="shared" si="15"/>
        <v>124436</v>
      </c>
      <c r="K623" s="5"/>
    </row>
    <row r="624" spans="1:11" x14ac:dyDescent="0.2">
      <c r="A624" s="29">
        <v>617</v>
      </c>
      <c r="B624" s="433" t="s">
        <v>596</v>
      </c>
      <c r="C624" s="434" t="s">
        <v>1234</v>
      </c>
      <c r="D624" s="435" t="s">
        <v>55</v>
      </c>
      <c r="E624" s="406"/>
      <c r="F624" s="403"/>
      <c r="G624" s="30"/>
      <c r="H624" s="277">
        <v>150</v>
      </c>
      <c r="I624" s="436">
        <v>50.79</v>
      </c>
      <c r="J624" s="30">
        <f t="shared" si="15"/>
        <v>7619</v>
      </c>
      <c r="K624" s="5"/>
    </row>
    <row r="625" spans="1:11" x14ac:dyDescent="0.2">
      <c r="A625" s="29">
        <v>618</v>
      </c>
      <c r="B625" s="433" t="s">
        <v>596</v>
      </c>
      <c r="C625" s="434" t="s">
        <v>1235</v>
      </c>
      <c r="D625" s="435" t="s">
        <v>55</v>
      </c>
      <c r="E625" s="406"/>
      <c r="F625" s="403"/>
      <c r="G625" s="30"/>
      <c r="H625" s="277">
        <v>80</v>
      </c>
      <c r="I625" s="436">
        <v>50.79</v>
      </c>
      <c r="J625" s="30">
        <f t="shared" si="15"/>
        <v>4063</v>
      </c>
      <c r="K625" s="5"/>
    </row>
    <row r="626" spans="1:11" ht="15.75" customHeight="1" x14ac:dyDescent="0.2">
      <c r="A626" s="29">
        <v>619</v>
      </c>
      <c r="B626" s="433" t="s">
        <v>597</v>
      </c>
      <c r="C626" s="434" t="s">
        <v>1236</v>
      </c>
      <c r="D626" s="435" t="s">
        <v>22</v>
      </c>
      <c r="E626" s="277">
        <v>9.3429999999999999E-2</v>
      </c>
      <c r="F626" s="436">
        <v>37000</v>
      </c>
      <c r="G626" s="30">
        <f t="shared" ref="G626:G628" si="18">E626*F626</f>
        <v>3457</v>
      </c>
      <c r="H626" s="277"/>
      <c r="I626" s="436"/>
      <c r="J626" s="30"/>
      <c r="K626" s="5"/>
    </row>
    <row r="627" spans="1:11" x14ac:dyDescent="0.2">
      <c r="A627" s="29">
        <v>620</v>
      </c>
      <c r="B627" s="433" t="s">
        <v>598</v>
      </c>
      <c r="C627" s="434" t="s">
        <v>1237</v>
      </c>
      <c r="D627" s="435" t="s">
        <v>22</v>
      </c>
      <c r="E627" s="277">
        <v>5.7000000000000002E-2</v>
      </c>
      <c r="F627" s="436">
        <v>37000</v>
      </c>
      <c r="G627" s="30">
        <f t="shared" si="18"/>
        <v>2109</v>
      </c>
      <c r="H627" s="277"/>
      <c r="I627" s="436"/>
      <c r="J627" s="30"/>
      <c r="K627" s="5"/>
    </row>
    <row r="628" spans="1:11" x14ac:dyDescent="0.2">
      <c r="A628" s="29">
        <v>621</v>
      </c>
      <c r="B628" s="433" t="s">
        <v>599</v>
      </c>
      <c r="C628" s="434" t="s">
        <v>1238</v>
      </c>
      <c r="D628" s="435" t="s">
        <v>22</v>
      </c>
      <c r="E628" s="277">
        <v>9.7586000000000006E-2</v>
      </c>
      <c r="F628" s="436">
        <v>37000</v>
      </c>
      <c r="G628" s="30">
        <f t="shared" si="18"/>
        <v>3611</v>
      </c>
      <c r="H628" s="277"/>
      <c r="I628" s="436"/>
      <c r="J628" s="30"/>
      <c r="K628" s="5"/>
    </row>
    <row r="629" spans="1:11" x14ac:dyDescent="0.2">
      <c r="A629" s="29">
        <v>622</v>
      </c>
      <c r="B629" s="433" t="s">
        <v>600</v>
      </c>
      <c r="C629" s="434" t="s">
        <v>1239</v>
      </c>
      <c r="D629" s="435" t="s">
        <v>22</v>
      </c>
      <c r="E629" s="277"/>
      <c r="F629" s="436"/>
      <c r="G629" s="30"/>
      <c r="H629" s="277">
        <v>0.28033799999999998</v>
      </c>
      <c r="I629" s="436">
        <v>33000</v>
      </c>
      <c r="J629" s="30">
        <f t="shared" si="15"/>
        <v>9251</v>
      </c>
      <c r="K629" s="5"/>
    </row>
    <row r="630" spans="1:11" x14ac:dyDescent="0.2">
      <c r="A630" s="29">
        <v>623</v>
      </c>
      <c r="B630" s="433" t="s">
        <v>601</v>
      </c>
      <c r="C630" s="434" t="s">
        <v>1240</v>
      </c>
      <c r="D630" s="435" t="s">
        <v>22</v>
      </c>
      <c r="E630" s="277">
        <v>0.14222899999999999</v>
      </c>
      <c r="F630" s="436">
        <v>30000</v>
      </c>
      <c r="G630" s="30">
        <f t="shared" ref="G630:G636" si="19">E630*F630</f>
        <v>4267</v>
      </c>
      <c r="H630" s="277"/>
      <c r="I630" s="436"/>
      <c r="J630" s="30"/>
      <c r="K630" s="5"/>
    </row>
    <row r="631" spans="1:11" x14ac:dyDescent="0.2">
      <c r="A631" s="29">
        <v>624</v>
      </c>
      <c r="B631" s="433" t="s">
        <v>1638</v>
      </c>
      <c r="C631" s="434" t="s">
        <v>1708</v>
      </c>
      <c r="D631" s="435" t="s">
        <v>22</v>
      </c>
      <c r="E631" s="277"/>
      <c r="F631" s="436"/>
      <c r="G631" s="30"/>
      <c r="H631" s="277">
        <v>7.9489999999999998</v>
      </c>
      <c r="I631" s="436">
        <v>148519.1</v>
      </c>
      <c r="J631" s="30">
        <f t="shared" si="15"/>
        <v>1180578</v>
      </c>
      <c r="K631" s="5"/>
    </row>
    <row r="632" spans="1:11" x14ac:dyDescent="0.2">
      <c r="A632" s="29">
        <v>625</v>
      </c>
      <c r="B632" s="433" t="s">
        <v>602</v>
      </c>
      <c r="C632" s="434" t="s">
        <v>1241</v>
      </c>
      <c r="D632" s="435" t="s">
        <v>22</v>
      </c>
      <c r="E632" s="277">
        <v>1.7007000000000001E-2</v>
      </c>
      <c r="F632" s="436">
        <v>43000</v>
      </c>
      <c r="G632" s="30">
        <f t="shared" si="19"/>
        <v>731</v>
      </c>
      <c r="H632" s="277"/>
      <c r="I632" s="436"/>
      <c r="J632" s="30"/>
      <c r="K632" s="5"/>
    </row>
    <row r="633" spans="1:11" x14ac:dyDescent="0.2">
      <c r="A633" s="29">
        <v>626</v>
      </c>
      <c r="B633" s="433" t="s">
        <v>603</v>
      </c>
      <c r="C633" s="434" t="s">
        <v>1242</v>
      </c>
      <c r="D633" s="435" t="s">
        <v>22</v>
      </c>
      <c r="E633" s="277">
        <v>0.76163899999999995</v>
      </c>
      <c r="F633" s="436">
        <v>43000</v>
      </c>
      <c r="G633" s="30">
        <f t="shared" si="19"/>
        <v>32750</v>
      </c>
      <c r="H633" s="277"/>
      <c r="I633" s="436"/>
      <c r="J633" s="30"/>
      <c r="K633" s="5"/>
    </row>
    <row r="634" spans="1:11" x14ac:dyDescent="0.2">
      <c r="A634" s="29">
        <v>627</v>
      </c>
      <c r="B634" s="433" t="s">
        <v>604</v>
      </c>
      <c r="C634" s="434" t="s">
        <v>1243</v>
      </c>
      <c r="D634" s="435" t="s">
        <v>22</v>
      </c>
      <c r="E634" s="277">
        <v>0.39782400000000001</v>
      </c>
      <c r="F634" s="436">
        <v>43000</v>
      </c>
      <c r="G634" s="30">
        <f t="shared" si="19"/>
        <v>17106</v>
      </c>
      <c r="H634" s="277"/>
      <c r="I634" s="436"/>
      <c r="J634" s="30"/>
      <c r="K634" s="5"/>
    </row>
    <row r="635" spans="1:11" x14ac:dyDescent="0.2">
      <c r="A635" s="29">
        <v>628</v>
      </c>
      <c r="B635" s="433" t="s">
        <v>605</v>
      </c>
      <c r="C635" s="434" t="s">
        <v>1244</v>
      </c>
      <c r="D635" s="435" t="s">
        <v>22</v>
      </c>
      <c r="E635" s="277">
        <v>0.434477</v>
      </c>
      <c r="F635" s="436">
        <v>43000</v>
      </c>
      <c r="G635" s="30">
        <f t="shared" si="19"/>
        <v>18683</v>
      </c>
      <c r="H635" s="277"/>
      <c r="I635" s="436"/>
      <c r="J635" s="30"/>
      <c r="K635" s="5"/>
    </row>
    <row r="636" spans="1:11" x14ac:dyDescent="0.2">
      <c r="A636" s="29">
        <v>629</v>
      </c>
      <c r="B636" s="433" t="s">
        <v>606</v>
      </c>
      <c r="C636" s="434" t="s">
        <v>1245</v>
      </c>
      <c r="D636" s="435" t="s">
        <v>22</v>
      </c>
      <c r="E636" s="277">
        <v>0.35961100000000001</v>
      </c>
      <c r="F636" s="436">
        <v>43000</v>
      </c>
      <c r="G636" s="30">
        <f t="shared" si="19"/>
        <v>15463</v>
      </c>
      <c r="H636" s="277"/>
      <c r="I636" s="436"/>
      <c r="J636" s="30"/>
      <c r="K636" s="5"/>
    </row>
    <row r="637" spans="1:11" x14ac:dyDescent="0.2">
      <c r="A637" s="29">
        <v>630</v>
      </c>
      <c r="B637" s="433" t="s">
        <v>607</v>
      </c>
      <c r="C637" s="434" t="s">
        <v>1246</v>
      </c>
      <c r="D637" s="435" t="s">
        <v>22</v>
      </c>
      <c r="E637" s="406"/>
      <c r="F637" s="403"/>
      <c r="G637" s="30"/>
      <c r="H637" s="277">
        <v>4.2276000000000001E-2</v>
      </c>
      <c r="I637" s="436">
        <v>37000</v>
      </c>
      <c r="J637" s="30">
        <f t="shared" ref="J637:J695" si="20">H637*I637</f>
        <v>1564</v>
      </c>
      <c r="K637" s="5"/>
    </row>
    <row r="638" spans="1:11" x14ac:dyDescent="0.2">
      <c r="A638" s="29">
        <v>631</v>
      </c>
      <c r="B638" s="433" t="s">
        <v>608</v>
      </c>
      <c r="C638" s="434" t="s">
        <v>1247</v>
      </c>
      <c r="D638" s="435" t="s">
        <v>22</v>
      </c>
      <c r="E638" s="406"/>
      <c r="F638" s="403"/>
      <c r="G638" s="30"/>
      <c r="H638" s="277">
        <v>1.618679</v>
      </c>
      <c r="I638" s="436">
        <v>37000</v>
      </c>
      <c r="J638" s="30">
        <f t="shared" si="20"/>
        <v>59891</v>
      </c>
      <c r="K638" s="5"/>
    </row>
    <row r="639" spans="1:11" x14ac:dyDescent="0.2">
      <c r="A639" s="29">
        <v>632</v>
      </c>
      <c r="B639" s="433" t="s">
        <v>609</v>
      </c>
      <c r="C639" s="434" t="s">
        <v>1248</v>
      </c>
      <c r="D639" s="435" t="s">
        <v>22</v>
      </c>
      <c r="E639" s="406"/>
      <c r="F639" s="403"/>
      <c r="G639" s="30"/>
      <c r="H639" s="277">
        <v>0.63400000000000001</v>
      </c>
      <c r="I639" s="436">
        <v>28953.46</v>
      </c>
      <c r="J639" s="30">
        <f t="shared" si="20"/>
        <v>18356</v>
      </c>
      <c r="K639" s="5"/>
    </row>
    <row r="640" spans="1:11" x14ac:dyDescent="0.2">
      <c r="A640" s="29">
        <v>633</v>
      </c>
      <c r="B640" s="433" t="s">
        <v>610</v>
      </c>
      <c r="C640" s="434" t="s">
        <v>1249</v>
      </c>
      <c r="D640" s="435" t="s">
        <v>22</v>
      </c>
      <c r="E640" s="277">
        <v>1.4718E-2</v>
      </c>
      <c r="F640" s="436">
        <v>33000</v>
      </c>
      <c r="G640" s="30">
        <f t="shared" ref="G640:G647" si="21">E640*F640</f>
        <v>486</v>
      </c>
      <c r="H640" s="277"/>
      <c r="I640" s="436"/>
      <c r="J640" s="30"/>
      <c r="K640" s="5"/>
    </row>
    <row r="641" spans="1:11" x14ac:dyDescent="0.2">
      <c r="A641" s="29">
        <v>634</v>
      </c>
      <c r="B641" s="433" t="s">
        <v>611</v>
      </c>
      <c r="C641" s="434" t="s">
        <v>1250</v>
      </c>
      <c r="D641" s="435" t="s">
        <v>22</v>
      </c>
      <c r="E641" s="277">
        <v>7.4341000000000004E-2</v>
      </c>
      <c r="F641" s="436">
        <v>33000</v>
      </c>
      <c r="G641" s="30">
        <f t="shared" si="21"/>
        <v>2453</v>
      </c>
      <c r="H641" s="277"/>
      <c r="I641" s="436"/>
      <c r="J641" s="30"/>
      <c r="K641" s="5"/>
    </row>
    <row r="642" spans="1:11" x14ac:dyDescent="0.2">
      <c r="A642" s="29">
        <v>635</v>
      </c>
      <c r="B642" s="433" t="s">
        <v>612</v>
      </c>
      <c r="C642" s="434" t="s">
        <v>1251</v>
      </c>
      <c r="D642" s="435" t="s">
        <v>22</v>
      </c>
      <c r="E642" s="277">
        <v>3.8662000000000002E-2</v>
      </c>
      <c r="F642" s="436">
        <v>33000</v>
      </c>
      <c r="G642" s="30">
        <f t="shared" si="21"/>
        <v>1276</v>
      </c>
      <c r="H642" s="277"/>
      <c r="I642" s="436"/>
      <c r="J642" s="30"/>
      <c r="K642" s="5"/>
    </row>
    <row r="643" spans="1:11" x14ac:dyDescent="0.2">
      <c r="A643" s="29">
        <v>636</v>
      </c>
      <c r="B643" s="433" t="s">
        <v>613</v>
      </c>
      <c r="C643" s="434" t="s">
        <v>1252</v>
      </c>
      <c r="D643" s="435" t="s">
        <v>22</v>
      </c>
      <c r="E643" s="277">
        <v>6.5446000000000004E-2</v>
      </c>
      <c r="F643" s="436">
        <v>33000</v>
      </c>
      <c r="G643" s="30">
        <f t="shared" si="21"/>
        <v>2160</v>
      </c>
      <c r="H643" s="277"/>
      <c r="I643" s="436"/>
      <c r="J643" s="30"/>
      <c r="K643" s="5"/>
    </row>
    <row r="644" spans="1:11" x14ac:dyDescent="0.2">
      <c r="A644" s="29">
        <v>637</v>
      </c>
      <c r="B644" s="433" t="s">
        <v>614</v>
      </c>
      <c r="C644" s="434" t="s">
        <v>1253</v>
      </c>
      <c r="D644" s="435" t="s">
        <v>22</v>
      </c>
      <c r="E644" s="277">
        <v>0.222299</v>
      </c>
      <c r="F644" s="436">
        <v>33000</v>
      </c>
      <c r="G644" s="30">
        <f t="shared" si="21"/>
        <v>7336</v>
      </c>
      <c r="H644" s="277"/>
      <c r="I644" s="436"/>
      <c r="J644" s="30"/>
      <c r="K644" s="5"/>
    </row>
    <row r="645" spans="1:11" x14ac:dyDescent="0.2">
      <c r="A645" s="29">
        <v>638</v>
      </c>
      <c r="B645" s="433" t="s">
        <v>615</v>
      </c>
      <c r="C645" s="434" t="s">
        <v>1254</v>
      </c>
      <c r="D645" s="435" t="s">
        <v>22</v>
      </c>
      <c r="E645" s="277">
        <v>0.57199999999999995</v>
      </c>
      <c r="F645" s="436">
        <v>33000</v>
      </c>
      <c r="G645" s="30">
        <f t="shared" si="21"/>
        <v>18876</v>
      </c>
      <c r="H645" s="277"/>
      <c r="I645" s="436"/>
      <c r="J645" s="30"/>
      <c r="K645" s="5"/>
    </row>
    <row r="646" spans="1:11" ht="25.5" x14ac:dyDescent="0.2">
      <c r="A646" s="29">
        <v>639</v>
      </c>
      <c r="B646" s="433" t="s">
        <v>616</v>
      </c>
      <c r="C646" s="434" t="s">
        <v>1255</v>
      </c>
      <c r="D646" s="435" t="s">
        <v>22</v>
      </c>
      <c r="E646" s="277">
        <v>2.4337000000000001E-2</v>
      </c>
      <c r="F646" s="436">
        <v>33000</v>
      </c>
      <c r="G646" s="30">
        <f t="shared" si="21"/>
        <v>803</v>
      </c>
      <c r="H646" s="277"/>
      <c r="I646" s="436"/>
      <c r="J646" s="30"/>
      <c r="K646" s="5"/>
    </row>
    <row r="647" spans="1:11" ht="25.5" x14ac:dyDescent="0.2">
      <c r="A647" s="29">
        <v>640</v>
      </c>
      <c r="B647" s="433" t="s">
        <v>617</v>
      </c>
      <c r="C647" s="434" t="s">
        <v>1256</v>
      </c>
      <c r="D647" s="435" t="s">
        <v>22</v>
      </c>
      <c r="E647" s="277">
        <v>8.6578000000000002E-2</v>
      </c>
      <c r="F647" s="436">
        <v>33000</v>
      </c>
      <c r="G647" s="30">
        <f t="shared" si="21"/>
        <v>2857</v>
      </c>
      <c r="H647" s="277"/>
      <c r="I647" s="436"/>
      <c r="J647" s="30"/>
      <c r="K647" s="5"/>
    </row>
    <row r="648" spans="1:11" x14ac:dyDescent="0.2">
      <c r="A648" s="29">
        <v>641</v>
      </c>
      <c r="B648" s="433" t="s">
        <v>1639</v>
      </c>
      <c r="C648" s="434" t="s">
        <v>1709</v>
      </c>
      <c r="D648" s="435" t="s">
        <v>22</v>
      </c>
      <c r="E648" s="406"/>
      <c r="F648" s="403"/>
      <c r="G648" s="30"/>
      <c r="H648" s="277">
        <v>8.2710000000000008</v>
      </c>
      <c r="I648" s="436">
        <v>44649.86</v>
      </c>
      <c r="J648" s="30">
        <f t="shared" si="20"/>
        <v>369299</v>
      </c>
      <c r="K648" s="5"/>
    </row>
    <row r="649" spans="1:11" x14ac:dyDescent="0.2">
      <c r="A649" s="29">
        <v>642</v>
      </c>
      <c r="B649" s="433" t="s">
        <v>618</v>
      </c>
      <c r="C649" s="434" t="s">
        <v>1257</v>
      </c>
      <c r="D649" s="435" t="s">
        <v>50</v>
      </c>
      <c r="E649" s="406"/>
      <c r="F649" s="403"/>
      <c r="G649" s="30"/>
      <c r="H649" s="277">
        <v>406.26</v>
      </c>
      <c r="I649" s="436">
        <v>150</v>
      </c>
      <c r="J649" s="30">
        <f t="shared" si="20"/>
        <v>60939</v>
      </c>
      <c r="K649" s="5"/>
    </row>
    <row r="650" spans="1:11" x14ac:dyDescent="0.2">
      <c r="A650" s="29">
        <v>643</v>
      </c>
      <c r="B650" s="433" t="s">
        <v>619</v>
      </c>
      <c r="C650" s="434" t="s">
        <v>1258</v>
      </c>
      <c r="D650" s="435" t="s">
        <v>55</v>
      </c>
      <c r="E650" s="406"/>
      <c r="F650" s="403"/>
      <c r="G650" s="30"/>
      <c r="H650" s="277">
        <v>83.798400000000001</v>
      </c>
      <c r="I650" s="436">
        <v>350</v>
      </c>
      <c r="J650" s="30">
        <f t="shared" si="20"/>
        <v>29329</v>
      </c>
      <c r="K650" s="5"/>
    </row>
    <row r="651" spans="1:11" ht="25.5" x14ac:dyDescent="0.2">
      <c r="A651" s="29">
        <v>644</v>
      </c>
      <c r="B651" s="433" t="s">
        <v>620</v>
      </c>
      <c r="C651" s="434" t="s">
        <v>1259</v>
      </c>
      <c r="D651" s="435" t="s">
        <v>55</v>
      </c>
      <c r="E651" s="277">
        <v>93</v>
      </c>
      <c r="F651" s="436">
        <v>52</v>
      </c>
      <c r="G651" s="30">
        <f t="shared" ref="G651" si="22">E651*F651</f>
        <v>4836</v>
      </c>
      <c r="H651" s="277"/>
      <c r="I651" s="436"/>
      <c r="J651" s="30"/>
      <c r="K651" s="5"/>
    </row>
    <row r="652" spans="1:11" x14ac:dyDescent="0.2">
      <c r="A652" s="29">
        <v>645</v>
      </c>
      <c r="B652" s="433" t="s">
        <v>621</v>
      </c>
      <c r="C652" s="434" t="s">
        <v>1260</v>
      </c>
      <c r="D652" s="435" t="s">
        <v>55</v>
      </c>
      <c r="E652" s="406"/>
      <c r="F652" s="403"/>
      <c r="G652" s="30"/>
      <c r="H652" s="277">
        <v>4</v>
      </c>
      <c r="I652" s="436">
        <v>97.26</v>
      </c>
      <c r="J652" s="30">
        <f t="shared" si="20"/>
        <v>389</v>
      </c>
      <c r="K652" s="5"/>
    </row>
    <row r="653" spans="1:11" ht="25.5" x14ac:dyDescent="0.2">
      <c r="A653" s="29">
        <v>646</v>
      </c>
      <c r="B653" s="433" t="s">
        <v>622</v>
      </c>
      <c r="C653" s="434" t="s">
        <v>1261</v>
      </c>
      <c r="D653" s="435" t="s">
        <v>55</v>
      </c>
      <c r="E653" s="406"/>
      <c r="F653" s="403"/>
      <c r="G653" s="30"/>
      <c r="H653" s="277">
        <v>2</v>
      </c>
      <c r="I653" s="436">
        <v>113.22</v>
      </c>
      <c r="J653" s="30">
        <f t="shared" si="20"/>
        <v>226</v>
      </c>
      <c r="K653" s="5"/>
    </row>
    <row r="654" spans="1:11" ht="25.5" x14ac:dyDescent="0.2">
      <c r="A654" s="29">
        <v>647</v>
      </c>
      <c r="B654" s="433" t="s">
        <v>623</v>
      </c>
      <c r="C654" s="434" t="s">
        <v>1262</v>
      </c>
      <c r="D654" s="435" t="s">
        <v>55</v>
      </c>
      <c r="E654" s="406"/>
      <c r="F654" s="403"/>
      <c r="G654" s="30"/>
      <c r="H654" s="277">
        <v>10</v>
      </c>
      <c r="I654" s="436">
        <v>109.7</v>
      </c>
      <c r="J654" s="30">
        <f t="shared" si="20"/>
        <v>1097</v>
      </c>
      <c r="K654" s="5"/>
    </row>
    <row r="655" spans="1:11" ht="25.5" x14ac:dyDescent="0.2">
      <c r="A655" s="29">
        <v>648</v>
      </c>
      <c r="B655" s="433" t="s">
        <v>624</v>
      </c>
      <c r="C655" s="434" t="s">
        <v>1263</v>
      </c>
      <c r="D655" s="435" t="s">
        <v>55</v>
      </c>
      <c r="E655" s="406"/>
      <c r="F655" s="403"/>
      <c r="G655" s="30"/>
      <c r="H655" s="277">
        <v>6</v>
      </c>
      <c r="I655" s="436">
        <v>170.98</v>
      </c>
      <c r="J655" s="30">
        <f t="shared" si="20"/>
        <v>1026</v>
      </c>
      <c r="K655" s="5"/>
    </row>
    <row r="656" spans="1:11" ht="38.25" x14ac:dyDescent="0.2">
      <c r="A656" s="29">
        <v>649</v>
      </c>
      <c r="B656" s="433" t="s">
        <v>625</v>
      </c>
      <c r="C656" s="434" t="s">
        <v>1264</v>
      </c>
      <c r="D656" s="435" t="s">
        <v>55</v>
      </c>
      <c r="E656" s="406"/>
      <c r="F656" s="403"/>
      <c r="G656" s="30"/>
      <c r="H656" s="277">
        <v>6.2016</v>
      </c>
      <c r="I656" s="436">
        <v>900</v>
      </c>
      <c r="J656" s="30">
        <f t="shared" si="20"/>
        <v>5581</v>
      </c>
      <c r="K656" s="5"/>
    </row>
    <row r="657" spans="1:11" ht="25.5" x14ac:dyDescent="0.2">
      <c r="A657" s="29">
        <v>650</v>
      </c>
      <c r="B657" s="433" t="s">
        <v>626</v>
      </c>
      <c r="C657" s="434" t="s">
        <v>1265</v>
      </c>
      <c r="D657" s="435" t="s">
        <v>55</v>
      </c>
      <c r="E657" s="277">
        <v>497.36399999999998</v>
      </c>
      <c r="F657" s="436">
        <v>1100</v>
      </c>
      <c r="G657" s="30">
        <f t="shared" ref="G657" si="23">E657*F657</f>
        <v>547100</v>
      </c>
      <c r="H657" s="277"/>
      <c r="I657" s="436"/>
      <c r="J657" s="30"/>
      <c r="K657" s="5"/>
    </row>
    <row r="658" spans="1:11" ht="25.5" x14ac:dyDescent="0.2">
      <c r="A658" s="29">
        <v>651</v>
      </c>
      <c r="B658" s="433" t="s">
        <v>627</v>
      </c>
      <c r="C658" s="434" t="s">
        <v>1266</v>
      </c>
      <c r="D658" s="435" t="s">
        <v>55</v>
      </c>
      <c r="E658" s="406"/>
      <c r="F658" s="403"/>
      <c r="G658" s="30"/>
      <c r="H658" s="277">
        <v>30</v>
      </c>
      <c r="I658" s="436">
        <v>939.41</v>
      </c>
      <c r="J658" s="30">
        <f t="shared" si="20"/>
        <v>28182</v>
      </c>
      <c r="K658" s="5"/>
    </row>
    <row r="659" spans="1:11" x14ac:dyDescent="0.2">
      <c r="A659" s="29">
        <v>652</v>
      </c>
      <c r="B659" s="433" t="s">
        <v>628</v>
      </c>
      <c r="C659" s="434" t="s">
        <v>1267</v>
      </c>
      <c r="D659" s="435" t="s">
        <v>56</v>
      </c>
      <c r="E659" s="406"/>
      <c r="F659" s="403"/>
      <c r="G659" s="30"/>
      <c r="H659" s="277">
        <v>80</v>
      </c>
      <c r="I659" s="436">
        <v>51.2</v>
      </c>
      <c r="J659" s="30">
        <f t="shared" si="20"/>
        <v>4096</v>
      </c>
      <c r="K659" s="5"/>
    </row>
    <row r="660" spans="1:11" x14ac:dyDescent="0.2">
      <c r="A660" s="29">
        <v>653</v>
      </c>
      <c r="B660" s="433" t="s">
        <v>629</v>
      </c>
      <c r="C660" s="434" t="s">
        <v>1268</v>
      </c>
      <c r="D660" s="435" t="s">
        <v>56</v>
      </c>
      <c r="E660" s="406"/>
      <c r="F660" s="403"/>
      <c r="G660" s="30"/>
      <c r="H660" s="277">
        <v>82</v>
      </c>
      <c r="I660" s="436">
        <v>58.38</v>
      </c>
      <c r="J660" s="30">
        <f t="shared" si="20"/>
        <v>4787</v>
      </c>
      <c r="K660" s="5"/>
    </row>
    <row r="661" spans="1:11" x14ac:dyDescent="0.2">
      <c r="A661" s="29">
        <v>654</v>
      </c>
      <c r="B661" s="433" t="s">
        <v>630</v>
      </c>
      <c r="C661" s="434" t="s">
        <v>1269</v>
      </c>
      <c r="D661" s="435" t="s">
        <v>55</v>
      </c>
      <c r="E661" s="406"/>
      <c r="F661" s="403"/>
      <c r="G661" s="30"/>
      <c r="H661" s="277">
        <v>415</v>
      </c>
      <c r="I661" s="436">
        <v>97.52</v>
      </c>
      <c r="J661" s="30">
        <f t="shared" si="20"/>
        <v>40471</v>
      </c>
      <c r="K661" s="5"/>
    </row>
    <row r="662" spans="1:11" ht="25.5" x14ac:dyDescent="0.2">
      <c r="A662" s="29">
        <v>655</v>
      </c>
      <c r="B662" s="433" t="s">
        <v>631</v>
      </c>
      <c r="C662" s="434" t="s">
        <v>1270</v>
      </c>
      <c r="D662" s="435" t="s">
        <v>55</v>
      </c>
      <c r="E662" s="406"/>
      <c r="F662" s="403"/>
      <c r="G662" s="30"/>
      <c r="H662" s="277">
        <v>53</v>
      </c>
      <c r="I662" s="436">
        <v>273</v>
      </c>
      <c r="J662" s="30">
        <f t="shared" si="20"/>
        <v>14469</v>
      </c>
      <c r="K662" s="5"/>
    </row>
    <row r="663" spans="1:11" x14ac:dyDescent="0.2">
      <c r="A663" s="29">
        <v>656</v>
      </c>
      <c r="B663" s="433" t="s">
        <v>632</v>
      </c>
      <c r="C663" s="434" t="s">
        <v>1271</v>
      </c>
      <c r="D663" s="435" t="s">
        <v>56</v>
      </c>
      <c r="E663" s="406"/>
      <c r="F663" s="403"/>
      <c r="G663" s="30"/>
      <c r="H663" s="277">
        <v>107</v>
      </c>
      <c r="I663" s="436">
        <v>40.03</v>
      </c>
      <c r="J663" s="30">
        <f t="shared" si="20"/>
        <v>4283</v>
      </c>
      <c r="K663" s="5"/>
    </row>
    <row r="664" spans="1:11" x14ac:dyDescent="0.2">
      <c r="A664" s="29">
        <v>657</v>
      </c>
      <c r="B664" s="433" t="s">
        <v>633</v>
      </c>
      <c r="C664" s="434" t="s">
        <v>1272</v>
      </c>
      <c r="D664" s="435" t="s">
        <v>56</v>
      </c>
      <c r="E664" s="406"/>
      <c r="F664" s="403"/>
      <c r="G664" s="30"/>
      <c r="H664" s="277">
        <v>51</v>
      </c>
      <c r="I664" s="436">
        <v>48.09</v>
      </c>
      <c r="J664" s="30">
        <f t="shared" si="20"/>
        <v>2453</v>
      </c>
      <c r="K664" s="5"/>
    </row>
    <row r="665" spans="1:11" ht="25.5" x14ac:dyDescent="0.2">
      <c r="A665" s="29">
        <v>658</v>
      </c>
      <c r="B665" s="433" t="s">
        <v>634</v>
      </c>
      <c r="C665" s="434" t="s">
        <v>1273</v>
      </c>
      <c r="D665" s="435" t="s">
        <v>55</v>
      </c>
      <c r="E665" s="406"/>
      <c r="F665" s="403"/>
      <c r="G665" s="30"/>
      <c r="H665" s="277">
        <v>23.9</v>
      </c>
      <c r="I665" s="436">
        <v>131.38</v>
      </c>
      <c r="J665" s="30">
        <f t="shared" si="20"/>
        <v>3140</v>
      </c>
      <c r="K665" s="5"/>
    </row>
    <row r="666" spans="1:11" x14ac:dyDescent="0.2">
      <c r="A666" s="29">
        <v>659</v>
      </c>
      <c r="B666" s="433" t="s">
        <v>635</v>
      </c>
      <c r="C666" s="434" t="s">
        <v>1274</v>
      </c>
      <c r="D666" s="435" t="s">
        <v>55</v>
      </c>
      <c r="E666" s="406"/>
      <c r="F666" s="403"/>
      <c r="G666" s="30"/>
      <c r="H666" s="277">
        <v>15</v>
      </c>
      <c r="I666" s="436">
        <v>319.95999999999998</v>
      </c>
      <c r="J666" s="30">
        <f t="shared" si="20"/>
        <v>4799</v>
      </c>
      <c r="K666" s="5"/>
    </row>
    <row r="667" spans="1:11" x14ac:dyDescent="0.2">
      <c r="A667" s="29">
        <v>660</v>
      </c>
      <c r="B667" s="433" t="s">
        <v>636</v>
      </c>
      <c r="C667" s="434" t="s">
        <v>1275</v>
      </c>
      <c r="D667" s="435" t="s">
        <v>55</v>
      </c>
      <c r="E667" s="406"/>
      <c r="F667" s="403"/>
      <c r="G667" s="30"/>
      <c r="H667" s="277">
        <v>33</v>
      </c>
      <c r="I667" s="436">
        <v>317.14</v>
      </c>
      <c r="J667" s="30">
        <f t="shared" si="20"/>
        <v>10466</v>
      </c>
      <c r="K667" s="5"/>
    </row>
    <row r="668" spans="1:11" ht="25.5" x14ac:dyDescent="0.2">
      <c r="A668" s="29">
        <v>661</v>
      </c>
      <c r="B668" s="433" t="s">
        <v>636</v>
      </c>
      <c r="C668" s="434" t="s">
        <v>1276</v>
      </c>
      <c r="D668" s="435" t="s">
        <v>55</v>
      </c>
      <c r="E668" s="406"/>
      <c r="F668" s="403"/>
      <c r="G668" s="30"/>
      <c r="H668" s="277">
        <v>7</v>
      </c>
      <c r="I668" s="436">
        <v>317.14</v>
      </c>
      <c r="J668" s="30">
        <f t="shared" si="20"/>
        <v>2220</v>
      </c>
      <c r="K668" s="5"/>
    </row>
    <row r="669" spans="1:11" ht="25.5" x14ac:dyDescent="0.2">
      <c r="A669" s="29">
        <v>662</v>
      </c>
      <c r="B669" s="433" t="s">
        <v>637</v>
      </c>
      <c r="C669" s="434" t="s">
        <v>1277</v>
      </c>
      <c r="D669" s="435" t="s">
        <v>55</v>
      </c>
      <c r="E669" s="406"/>
      <c r="F669" s="403"/>
      <c r="G669" s="30"/>
      <c r="H669" s="277">
        <v>14</v>
      </c>
      <c r="I669" s="436">
        <v>344.82</v>
      </c>
      <c r="J669" s="30">
        <f t="shared" si="20"/>
        <v>4827</v>
      </c>
      <c r="K669" s="5"/>
    </row>
    <row r="670" spans="1:11" x14ac:dyDescent="0.2">
      <c r="A670" s="29">
        <v>663</v>
      </c>
      <c r="B670" s="433" t="s">
        <v>638</v>
      </c>
      <c r="C670" s="434" t="s">
        <v>1278</v>
      </c>
      <c r="D670" s="435" t="s">
        <v>55</v>
      </c>
      <c r="E670" s="406"/>
      <c r="F670" s="403"/>
      <c r="G670" s="30"/>
      <c r="H670" s="277">
        <v>7</v>
      </c>
      <c r="I670" s="436">
        <v>370.61</v>
      </c>
      <c r="J670" s="30">
        <f t="shared" si="20"/>
        <v>2594</v>
      </c>
      <c r="K670" s="5"/>
    </row>
    <row r="671" spans="1:11" x14ac:dyDescent="0.2">
      <c r="A671" s="29">
        <v>664</v>
      </c>
      <c r="B671" s="433" t="s">
        <v>638</v>
      </c>
      <c r="C671" s="434" t="s">
        <v>1279</v>
      </c>
      <c r="D671" s="435" t="s">
        <v>55</v>
      </c>
      <c r="E671" s="406"/>
      <c r="F671" s="403"/>
      <c r="G671" s="30"/>
      <c r="H671" s="277">
        <v>13</v>
      </c>
      <c r="I671" s="436">
        <v>370.61</v>
      </c>
      <c r="J671" s="30">
        <f t="shared" si="20"/>
        <v>4818</v>
      </c>
      <c r="K671" s="5"/>
    </row>
    <row r="672" spans="1:11" x14ac:dyDescent="0.2">
      <c r="A672" s="29">
        <v>665</v>
      </c>
      <c r="B672" s="433" t="s">
        <v>639</v>
      </c>
      <c r="C672" s="434" t="s">
        <v>1280</v>
      </c>
      <c r="D672" s="435" t="s">
        <v>55</v>
      </c>
      <c r="E672" s="406"/>
      <c r="F672" s="403"/>
      <c r="G672" s="30"/>
      <c r="H672" s="277">
        <v>4</v>
      </c>
      <c r="I672" s="436">
        <v>416.72</v>
      </c>
      <c r="J672" s="30">
        <f t="shared" si="20"/>
        <v>1667</v>
      </c>
      <c r="K672" s="5"/>
    </row>
    <row r="673" spans="1:11" x14ac:dyDescent="0.2">
      <c r="A673" s="29">
        <v>666</v>
      </c>
      <c r="B673" s="433" t="s">
        <v>640</v>
      </c>
      <c r="C673" s="434" t="s">
        <v>1281</v>
      </c>
      <c r="D673" s="435" t="s">
        <v>55</v>
      </c>
      <c r="E673" s="406"/>
      <c r="F673" s="403"/>
      <c r="G673" s="30"/>
      <c r="H673" s="277">
        <v>85</v>
      </c>
      <c r="I673" s="436">
        <v>462.46</v>
      </c>
      <c r="J673" s="30">
        <f t="shared" si="20"/>
        <v>39309</v>
      </c>
      <c r="K673" s="5"/>
    </row>
    <row r="674" spans="1:11" x14ac:dyDescent="0.2">
      <c r="A674" s="29">
        <v>667</v>
      </c>
      <c r="B674" s="433" t="s">
        <v>641</v>
      </c>
      <c r="C674" s="434" t="s">
        <v>1282</v>
      </c>
      <c r="D674" s="435" t="s">
        <v>55</v>
      </c>
      <c r="E674" s="406"/>
      <c r="F674" s="403"/>
      <c r="G674" s="30"/>
      <c r="H674" s="277">
        <v>4</v>
      </c>
      <c r="I674" s="436">
        <v>576.53</v>
      </c>
      <c r="J674" s="30">
        <f t="shared" si="20"/>
        <v>2306</v>
      </c>
      <c r="K674" s="5"/>
    </row>
    <row r="675" spans="1:11" x14ac:dyDescent="0.2">
      <c r="A675" s="29">
        <v>668</v>
      </c>
      <c r="B675" s="433" t="s">
        <v>642</v>
      </c>
      <c r="C675" s="434" t="s">
        <v>1283</v>
      </c>
      <c r="D675" s="435" t="s">
        <v>1427</v>
      </c>
      <c r="E675" s="406"/>
      <c r="F675" s="403"/>
      <c r="G675" s="30"/>
      <c r="H675" s="277">
        <v>0.01</v>
      </c>
      <c r="I675" s="436">
        <v>18967.79</v>
      </c>
      <c r="J675" s="30">
        <f t="shared" si="20"/>
        <v>190</v>
      </c>
      <c r="K675" s="5"/>
    </row>
    <row r="676" spans="1:11" x14ac:dyDescent="0.2">
      <c r="A676" s="29">
        <v>669</v>
      </c>
      <c r="B676" s="433" t="s">
        <v>643</v>
      </c>
      <c r="C676" s="434" t="s">
        <v>1284</v>
      </c>
      <c r="D676" s="435" t="s">
        <v>56</v>
      </c>
      <c r="E676" s="406"/>
      <c r="F676" s="403"/>
      <c r="G676" s="30"/>
      <c r="H676" s="277">
        <v>130</v>
      </c>
      <c r="I676" s="436">
        <v>16.760000000000002</v>
      </c>
      <c r="J676" s="30">
        <f t="shared" si="20"/>
        <v>2179</v>
      </c>
      <c r="K676" s="5"/>
    </row>
    <row r="677" spans="1:11" x14ac:dyDescent="0.2">
      <c r="A677" s="29">
        <v>670</v>
      </c>
      <c r="B677" s="433" t="s">
        <v>644</v>
      </c>
      <c r="C677" s="434" t="s">
        <v>1285</v>
      </c>
      <c r="D677" s="435" t="s">
        <v>56</v>
      </c>
      <c r="E677" s="406"/>
      <c r="F677" s="403"/>
      <c r="G677" s="30"/>
      <c r="H677" s="277">
        <v>2</v>
      </c>
      <c r="I677" s="436">
        <v>7658.99</v>
      </c>
      <c r="J677" s="30">
        <f t="shared" si="20"/>
        <v>15318</v>
      </c>
      <c r="K677" s="5"/>
    </row>
    <row r="678" spans="1:11" x14ac:dyDescent="0.2">
      <c r="A678" s="29">
        <v>671</v>
      </c>
      <c r="B678" s="433" t="s">
        <v>645</v>
      </c>
      <c r="C678" s="434" t="s">
        <v>1286</v>
      </c>
      <c r="D678" s="435" t="s">
        <v>56</v>
      </c>
      <c r="E678" s="406"/>
      <c r="F678" s="403"/>
      <c r="G678" s="30"/>
      <c r="H678" s="277">
        <v>5</v>
      </c>
      <c r="I678" s="436">
        <v>785.06</v>
      </c>
      <c r="J678" s="30">
        <f t="shared" si="20"/>
        <v>3925</v>
      </c>
      <c r="K678" s="5"/>
    </row>
    <row r="679" spans="1:11" x14ac:dyDescent="0.2">
      <c r="A679" s="29">
        <v>672</v>
      </c>
      <c r="B679" s="433" t="s">
        <v>646</v>
      </c>
      <c r="C679" s="434" t="s">
        <v>1287</v>
      </c>
      <c r="D679" s="435" t="s">
        <v>56</v>
      </c>
      <c r="E679" s="406"/>
      <c r="F679" s="403"/>
      <c r="G679" s="30"/>
      <c r="H679" s="277">
        <v>6</v>
      </c>
      <c r="I679" s="436">
        <v>1.22</v>
      </c>
      <c r="J679" s="30">
        <f t="shared" si="20"/>
        <v>7</v>
      </c>
      <c r="K679" s="5"/>
    </row>
    <row r="680" spans="1:11" x14ac:dyDescent="0.2">
      <c r="A680" s="29">
        <v>673</v>
      </c>
      <c r="B680" s="433" t="s">
        <v>647</v>
      </c>
      <c r="C680" s="434" t="s">
        <v>1288</v>
      </c>
      <c r="D680" s="435" t="s">
        <v>56</v>
      </c>
      <c r="E680" s="406"/>
      <c r="F680" s="403"/>
      <c r="G680" s="30"/>
      <c r="H680" s="277">
        <v>556</v>
      </c>
      <c r="I680" s="436">
        <v>2641.93</v>
      </c>
      <c r="J680" s="30">
        <f t="shared" si="20"/>
        <v>1468913</v>
      </c>
      <c r="K680" s="5"/>
    </row>
    <row r="681" spans="1:11" x14ac:dyDescent="0.2">
      <c r="A681" s="29">
        <v>674</v>
      </c>
      <c r="B681" s="433" t="s">
        <v>647</v>
      </c>
      <c r="C681" s="434" t="s">
        <v>1289</v>
      </c>
      <c r="D681" s="435" t="s">
        <v>56</v>
      </c>
      <c r="E681" s="406"/>
      <c r="F681" s="403"/>
      <c r="G681" s="30"/>
      <c r="H681" s="277">
        <v>36</v>
      </c>
      <c r="I681" s="436">
        <v>2641.93</v>
      </c>
      <c r="J681" s="30">
        <f t="shared" si="20"/>
        <v>95109</v>
      </c>
      <c r="K681" s="5"/>
    </row>
    <row r="682" spans="1:11" x14ac:dyDescent="0.2">
      <c r="A682" s="29">
        <v>675</v>
      </c>
      <c r="B682" s="433" t="s">
        <v>648</v>
      </c>
      <c r="C682" s="434" t="s">
        <v>1290</v>
      </c>
      <c r="D682" s="435" t="s">
        <v>56</v>
      </c>
      <c r="E682" s="406"/>
      <c r="F682" s="403"/>
      <c r="G682" s="30"/>
      <c r="H682" s="277">
        <v>26</v>
      </c>
      <c r="I682" s="436">
        <v>169.55</v>
      </c>
      <c r="J682" s="30">
        <f t="shared" si="20"/>
        <v>4408</v>
      </c>
      <c r="K682" s="5"/>
    </row>
    <row r="683" spans="1:11" x14ac:dyDescent="0.2">
      <c r="A683" s="29">
        <v>676</v>
      </c>
      <c r="B683" s="433" t="s">
        <v>649</v>
      </c>
      <c r="C683" s="434" t="s">
        <v>1291</v>
      </c>
      <c r="D683" s="435" t="s">
        <v>56</v>
      </c>
      <c r="E683" s="406"/>
      <c r="F683" s="403"/>
      <c r="G683" s="30"/>
      <c r="H683" s="277">
        <v>2</v>
      </c>
      <c r="I683" s="436">
        <v>315.97000000000003</v>
      </c>
      <c r="J683" s="30">
        <f t="shared" si="20"/>
        <v>632</v>
      </c>
      <c r="K683" s="5"/>
    </row>
    <row r="684" spans="1:11" x14ac:dyDescent="0.2">
      <c r="A684" s="29">
        <v>677</v>
      </c>
      <c r="B684" s="433" t="s">
        <v>650</v>
      </c>
      <c r="C684" s="434" t="s">
        <v>1292</v>
      </c>
      <c r="D684" s="435" t="s">
        <v>56</v>
      </c>
      <c r="E684" s="406"/>
      <c r="F684" s="403"/>
      <c r="G684" s="30"/>
      <c r="H684" s="277">
        <v>2</v>
      </c>
      <c r="I684" s="436">
        <v>138.52000000000001</v>
      </c>
      <c r="J684" s="30">
        <f t="shared" si="20"/>
        <v>277</v>
      </c>
      <c r="K684" s="5"/>
    </row>
    <row r="685" spans="1:11" x14ac:dyDescent="0.2">
      <c r="A685" s="29">
        <v>678</v>
      </c>
      <c r="B685" s="433" t="s">
        <v>166</v>
      </c>
      <c r="C685" s="434" t="s">
        <v>1293</v>
      </c>
      <c r="D685" s="435" t="s">
        <v>22</v>
      </c>
      <c r="E685" s="406"/>
      <c r="F685" s="403"/>
      <c r="G685" s="30"/>
      <c r="H685" s="277">
        <v>3.411</v>
      </c>
      <c r="I685" s="436">
        <v>62867.99</v>
      </c>
      <c r="J685" s="30">
        <f t="shared" si="20"/>
        <v>214443</v>
      </c>
      <c r="K685" s="5"/>
    </row>
    <row r="686" spans="1:11" ht="25.5" x14ac:dyDescent="0.2">
      <c r="A686" s="29">
        <v>679</v>
      </c>
      <c r="B686" s="433" t="s">
        <v>1640</v>
      </c>
      <c r="C686" s="434" t="s">
        <v>1710</v>
      </c>
      <c r="D686" s="435" t="s">
        <v>22</v>
      </c>
      <c r="E686" s="406"/>
      <c r="F686" s="403"/>
      <c r="G686" s="30"/>
      <c r="H686" s="277">
        <v>0.56000000000000005</v>
      </c>
      <c r="I686" s="436">
        <v>74091.520000000004</v>
      </c>
      <c r="J686" s="30">
        <f t="shared" si="20"/>
        <v>41491</v>
      </c>
      <c r="K686" s="5"/>
    </row>
    <row r="687" spans="1:11" x14ac:dyDescent="0.2">
      <c r="A687" s="29">
        <v>680</v>
      </c>
      <c r="B687" s="433" t="s">
        <v>167</v>
      </c>
      <c r="C687" s="434" t="s">
        <v>1294</v>
      </c>
      <c r="D687" s="435" t="s">
        <v>22</v>
      </c>
      <c r="E687" s="406"/>
      <c r="F687" s="403"/>
      <c r="G687" s="30"/>
      <c r="H687" s="277">
        <v>0.2</v>
      </c>
      <c r="I687" s="436">
        <v>60168.76</v>
      </c>
      <c r="J687" s="30">
        <f t="shared" si="20"/>
        <v>12034</v>
      </c>
      <c r="K687" s="5"/>
    </row>
    <row r="688" spans="1:11" x14ac:dyDescent="0.2">
      <c r="A688" s="29">
        <v>681</v>
      </c>
      <c r="B688" s="433" t="s">
        <v>167</v>
      </c>
      <c r="C688" s="434" t="s">
        <v>1711</v>
      </c>
      <c r="D688" s="435" t="s">
        <v>22</v>
      </c>
      <c r="E688" s="406"/>
      <c r="F688" s="403"/>
      <c r="G688" s="30"/>
      <c r="H688" s="277">
        <v>0.68640000000000001</v>
      </c>
      <c r="I688" s="436">
        <v>60168.76</v>
      </c>
      <c r="J688" s="30">
        <f t="shared" si="20"/>
        <v>41300</v>
      </c>
      <c r="K688" s="5"/>
    </row>
    <row r="689" spans="1:11" x14ac:dyDescent="0.2">
      <c r="A689" s="29">
        <v>682</v>
      </c>
      <c r="B689" s="433" t="s">
        <v>651</v>
      </c>
      <c r="C689" s="434" t="s">
        <v>1295</v>
      </c>
      <c r="D689" s="435" t="s">
        <v>22</v>
      </c>
      <c r="E689" s="406"/>
      <c r="F689" s="403"/>
      <c r="G689" s="30"/>
      <c r="H689" s="277">
        <v>0.29499999999999998</v>
      </c>
      <c r="I689" s="436">
        <v>47292</v>
      </c>
      <c r="J689" s="30">
        <f t="shared" si="20"/>
        <v>13951</v>
      </c>
      <c r="K689" s="5"/>
    </row>
    <row r="690" spans="1:11" x14ac:dyDescent="0.2">
      <c r="A690" s="29">
        <v>683</v>
      </c>
      <c r="B690" s="433" t="s">
        <v>1641</v>
      </c>
      <c r="C690" s="434" t="s">
        <v>1712</v>
      </c>
      <c r="D690" s="435" t="s">
        <v>22</v>
      </c>
      <c r="E690" s="406"/>
      <c r="F690" s="403"/>
      <c r="G690" s="30"/>
      <c r="H690" s="277">
        <v>0.23</v>
      </c>
      <c r="I690" s="436">
        <v>50648.74</v>
      </c>
      <c r="J690" s="30">
        <f t="shared" si="20"/>
        <v>11649</v>
      </c>
      <c r="K690" s="5"/>
    </row>
    <row r="691" spans="1:11" ht="25.5" x14ac:dyDescent="0.2">
      <c r="A691" s="29">
        <v>684</v>
      </c>
      <c r="B691" s="433" t="s">
        <v>1641</v>
      </c>
      <c r="C691" s="434" t="s">
        <v>1713</v>
      </c>
      <c r="D691" s="435" t="s">
        <v>22</v>
      </c>
      <c r="E691" s="406"/>
      <c r="F691" s="403"/>
      <c r="G691" s="30"/>
      <c r="H691" s="277">
        <v>0.21</v>
      </c>
      <c r="I691" s="436">
        <v>50648.74</v>
      </c>
      <c r="J691" s="30">
        <f t="shared" si="20"/>
        <v>10636</v>
      </c>
      <c r="K691" s="5"/>
    </row>
    <row r="692" spans="1:11" x14ac:dyDescent="0.2">
      <c r="A692" s="29">
        <v>685</v>
      </c>
      <c r="B692" s="433" t="s">
        <v>1642</v>
      </c>
      <c r="C692" s="434" t="s">
        <v>1714</v>
      </c>
      <c r="D692" s="435" t="s">
        <v>55</v>
      </c>
      <c r="E692" s="406"/>
      <c r="F692" s="403"/>
      <c r="G692" s="30"/>
      <c r="H692" s="277">
        <v>37.784999999999997</v>
      </c>
      <c r="I692" s="436">
        <v>222.52</v>
      </c>
      <c r="J692" s="30">
        <f t="shared" si="20"/>
        <v>8408</v>
      </c>
      <c r="K692" s="5"/>
    </row>
    <row r="693" spans="1:11" x14ac:dyDescent="0.2">
      <c r="A693" s="29">
        <v>686</v>
      </c>
      <c r="B693" s="433" t="s">
        <v>652</v>
      </c>
      <c r="C693" s="434" t="s">
        <v>1296</v>
      </c>
      <c r="D693" s="435" t="s">
        <v>22</v>
      </c>
      <c r="E693" s="406"/>
      <c r="F693" s="403"/>
      <c r="G693" s="30"/>
      <c r="H693" s="277">
        <v>0.43874000000000002</v>
      </c>
      <c r="I693" s="436">
        <v>42000</v>
      </c>
      <c r="J693" s="30">
        <f t="shared" si="20"/>
        <v>18427</v>
      </c>
      <c r="K693" s="5"/>
    </row>
    <row r="694" spans="1:11" x14ac:dyDescent="0.2">
      <c r="A694" s="29">
        <v>687</v>
      </c>
      <c r="B694" s="433" t="s">
        <v>653</v>
      </c>
      <c r="C694" s="434" t="s">
        <v>1297</v>
      </c>
      <c r="D694" s="435" t="s">
        <v>22</v>
      </c>
      <c r="E694" s="406"/>
      <c r="F694" s="403"/>
      <c r="G694" s="30"/>
      <c r="H694" s="277">
        <v>1.6000000000000001E-3</v>
      </c>
      <c r="I694" s="436">
        <v>42000</v>
      </c>
      <c r="J694" s="30">
        <f t="shared" si="20"/>
        <v>67</v>
      </c>
      <c r="K694" s="5"/>
    </row>
    <row r="695" spans="1:11" x14ac:dyDescent="0.2">
      <c r="A695" s="29">
        <v>688</v>
      </c>
      <c r="B695" s="433" t="s">
        <v>654</v>
      </c>
      <c r="C695" s="434" t="s">
        <v>1298</v>
      </c>
      <c r="D695" s="435" t="s">
        <v>22</v>
      </c>
      <c r="E695" s="406"/>
      <c r="F695" s="403"/>
      <c r="G695" s="30"/>
      <c r="H695" s="277">
        <v>8.6601999999999998E-2</v>
      </c>
      <c r="I695" s="436">
        <v>42000</v>
      </c>
      <c r="J695" s="30">
        <f t="shared" si="20"/>
        <v>3637</v>
      </c>
      <c r="K695" s="5"/>
    </row>
    <row r="696" spans="1:11" ht="25.5" x14ac:dyDescent="0.2">
      <c r="A696" s="29">
        <v>689</v>
      </c>
      <c r="B696" s="433" t="s">
        <v>655</v>
      </c>
      <c r="C696" s="434" t="s">
        <v>1299</v>
      </c>
      <c r="D696" s="435" t="s">
        <v>22</v>
      </c>
      <c r="E696" s="277">
        <v>8.0810000000000007E-2</v>
      </c>
      <c r="F696" s="436">
        <v>42000</v>
      </c>
      <c r="G696" s="30">
        <f t="shared" ref="G696" si="24">E696*F696</f>
        <v>3394</v>
      </c>
      <c r="H696" s="277"/>
      <c r="I696" s="436"/>
      <c r="J696" s="30"/>
      <c r="K696" s="5"/>
    </row>
    <row r="697" spans="1:11" ht="25.5" x14ac:dyDescent="0.2">
      <c r="A697" s="29">
        <v>690</v>
      </c>
      <c r="B697" s="433" t="s">
        <v>656</v>
      </c>
      <c r="C697" s="434" t="s">
        <v>1300</v>
      </c>
      <c r="D697" s="435" t="s">
        <v>22</v>
      </c>
      <c r="E697" s="406"/>
      <c r="F697" s="403"/>
      <c r="G697" s="30"/>
      <c r="H697" s="277">
        <v>3.2770000000000001</v>
      </c>
      <c r="I697" s="436">
        <v>42000</v>
      </c>
      <c r="J697" s="30">
        <f t="shared" ref="J697:J760" si="25">H697*I697</f>
        <v>137634</v>
      </c>
      <c r="K697" s="5"/>
    </row>
    <row r="698" spans="1:11" ht="25.5" x14ac:dyDescent="0.2">
      <c r="A698" s="29">
        <v>691</v>
      </c>
      <c r="B698" s="433" t="s">
        <v>657</v>
      </c>
      <c r="C698" s="434" t="s">
        <v>1301</v>
      </c>
      <c r="D698" s="435" t="s">
        <v>22</v>
      </c>
      <c r="E698" s="277">
        <v>4.93</v>
      </c>
      <c r="F698" s="436">
        <v>42000</v>
      </c>
      <c r="G698" s="30">
        <f t="shared" ref="G698" si="26">E698*F698</f>
        <v>207060</v>
      </c>
      <c r="H698" s="277"/>
      <c r="I698" s="436"/>
      <c r="J698" s="30"/>
      <c r="K698" s="5"/>
    </row>
    <row r="699" spans="1:11" x14ac:dyDescent="0.2">
      <c r="A699" s="29">
        <v>692</v>
      </c>
      <c r="B699" s="433" t="s">
        <v>658</v>
      </c>
      <c r="C699" s="434" t="s">
        <v>1302</v>
      </c>
      <c r="D699" s="435" t="s">
        <v>22</v>
      </c>
      <c r="E699" s="406"/>
      <c r="F699" s="403"/>
      <c r="G699" s="30"/>
      <c r="H699" s="277">
        <v>0.11088000000000001</v>
      </c>
      <c r="I699" s="436">
        <v>29465.43</v>
      </c>
      <c r="J699" s="30">
        <f t="shared" si="25"/>
        <v>3267</v>
      </c>
      <c r="K699" s="5"/>
    </row>
    <row r="700" spans="1:11" x14ac:dyDescent="0.2">
      <c r="A700" s="29">
        <v>693</v>
      </c>
      <c r="B700" s="433" t="s">
        <v>659</v>
      </c>
      <c r="C700" s="434" t="s">
        <v>1303</v>
      </c>
      <c r="D700" s="435" t="s">
        <v>22</v>
      </c>
      <c r="E700" s="406"/>
      <c r="F700" s="403"/>
      <c r="G700" s="30"/>
      <c r="H700" s="277">
        <v>4.4099999999999999E-3</v>
      </c>
      <c r="I700" s="436">
        <v>29465.43</v>
      </c>
      <c r="J700" s="30">
        <f t="shared" si="25"/>
        <v>130</v>
      </c>
      <c r="K700" s="5"/>
    </row>
    <row r="701" spans="1:11" x14ac:dyDescent="0.2">
      <c r="A701" s="29">
        <v>694</v>
      </c>
      <c r="B701" s="433" t="s">
        <v>1643</v>
      </c>
      <c r="C701" s="434" t="s">
        <v>1715</v>
      </c>
      <c r="D701" s="435" t="s">
        <v>22</v>
      </c>
      <c r="E701" s="406"/>
      <c r="F701" s="403"/>
      <c r="G701" s="30"/>
      <c r="H701" s="277">
        <v>7.2069999999999999</v>
      </c>
      <c r="I701" s="436">
        <v>43847.67</v>
      </c>
      <c r="J701" s="30">
        <f t="shared" si="25"/>
        <v>316010</v>
      </c>
      <c r="K701" s="5"/>
    </row>
    <row r="702" spans="1:11" x14ac:dyDescent="0.2">
      <c r="A702" s="29">
        <v>695</v>
      </c>
      <c r="B702" s="433" t="s">
        <v>1644</v>
      </c>
      <c r="C702" s="434" t="s">
        <v>1716</v>
      </c>
      <c r="D702" s="435" t="s">
        <v>55</v>
      </c>
      <c r="E702" s="406"/>
      <c r="F702" s="403"/>
      <c r="G702" s="30"/>
      <c r="H702" s="277">
        <v>10</v>
      </c>
      <c r="I702" s="436">
        <v>44.94</v>
      </c>
      <c r="J702" s="30">
        <f t="shared" si="25"/>
        <v>449</v>
      </c>
      <c r="K702" s="5"/>
    </row>
    <row r="703" spans="1:11" x14ac:dyDescent="0.2">
      <c r="A703" s="29">
        <v>696</v>
      </c>
      <c r="B703" s="433" t="s">
        <v>660</v>
      </c>
      <c r="C703" s="434" t="s">
        <v>1304</v>
      </c>
      <c r="D703" s="435" t="s">
        <v>56</v>
      </c>
      <c r="E703" s="277"/>
      <c r="F703" s="436"/>
      <c r="G703" s="30"/>
      <c r="H703" s="277">
        <v>59</v>
      </c>
      <c r="I703" s="436">
        <v>10783.92</v>
      </c>
      <c r="J703" s="30">
        <f t="shared" si="25"/>
        <v>636251</v>
      </c>
      <c r="K703" s="5"/>
    </row>
    <row r="704" spans="1:11" ht="25.5" x14ac:dyDescent="0.2">
      <c r="A704" s="29">
        <v>697</v>
      </c>
      <c r="B704" s="433" t="s">
        <v>661</v>
      </c>
      <c r="C704" s="434" t="s">
        <v>1305</v>
      </c>
      <c r="D704" s="435" t="s">
        <v>56</v>
      </c>
      <c r="E704" s="277"/>
      <c r="F704" s="436"/>
      <c r="G704" s="30"/>
      <c r="H704" s="277">
        <v>3</v>
      </c>
      <c r="I704" s="436">
        <v>16921.97</v>
      </c>
      <c r="J704" s="30">
        <f t="shared" si="25"/>
        <v>50766</v>
      </c>
      <c r="K704" s="5"/>
    </row>
    <row r="705" spans="1:11" x14ac:dyDescent="0.2">
      <c r="A705" s="29">
        <v>698</v>
      </c>
      <c r="B705" s="433" t="s">
        <v>662</v>
      </c>
      <c r="C705" s="434" t="s">
        <v>1306</v>
      </c>
      <c r="D705" s="435" t="s">
        <v>56</v>
      </c>
      <c r="E705" s="277"/>
      <c r="F705" s="436"/>
      <c r="G705" s="30"/>
      <c r="H705" s="277">
        <v>65</v>
      </c>
      <c r="I705" s="436">
        <v>6845.29</v>
      </c>
      <c r="J705" s="30">
        <f t="shared" si="25"/>
        <v>444944</v>
      </c>
      <c r="K705" s="5"/>
    </row>
    <row r="706" spans="1:11" x14ac:dyDescent="0.2">
      <c r="A706" s="29">
        <v>699</v>
      </c>
      <c r="B706" s="433" t="s">
        <v>663</v>
      </c>
      <c r="C706" s="434" t="s">
        <v>1307</v>
      </c>
      <c r="D706" s="435" t="s">
        <v>56</v>
      </c>
      <c r="E706" s="277"/>
      <c r="F706" s="436"/>
      <c r="G706" s="30"/>
      <c r="H706" s="277">
        <v>1</v>
      </c>
      <c r="I706" s="436">
        <v>3740.18</v>
      </c>
      <c r="J706" s="30">
        <f t="shared" si="25"/>
        <v>3740</v>
      </c>
      <c r="K706" s="5"/>
    </row>
    <row r="707" spans="1:11" x14ac:dyDescent="0.2">
      <c r="A707" s="29">
        <v>700</v>
      </c>
      <c r="B707" s="433" t="s">
        <v>664</v>
      </c>
      <c r="C707" s="434" t="s">
        <v>1308</v>
      </c>
      <c r="D707" s="435" t="s">
        <v>56</v>
      </c>
      <c r="E707" s="277"/>
      <c r="F707" s="436"/>
      <c r="G707" s="30"/>
      <c r="H707" s="277">
        <v>1</v>
      </c>
      <c r="I707" s="436">
        <v>3771.81</v>
      </c>
      <c r="J707" s="30">
        <f t="shared" si="25"/>
        <v>3772</v>
      </c>
      <c r="K707" s="5"/>
    </row>
    <row r="708" spans="1:11" x14ac:dyDescent="0.2">
      <c r="A708" s="29">
        <v>701</v>
      </c>
      <c r="B708" s="433" t="s">
        <v>665</v>
      </c>
      <c r="C708" s="434" t="s">
        <v>1309</v>
      </c>
      <c r="D708" s="435" t="s">
        <v>56</v>
      </c>
      <c r="E708" s="277"/>
      <c r="F708" s="436"/>
      <c r="G708" s="30"/>
      <c r="H708" s="277">
        <v>1</v>
      </c>
      <c r="I708" s="436">
        <v>4080.38</v>
      </c>
      <c r="J708" s="30">
        <f t="shared" si="25"/>
        <v>4080</v>
      </c>
      <c r="K708" s="5"/>
    </row>
    <row r="709" spans="1:11" ht="25.5" x14ac:dyDescent="0.2">
      <c r="A709" s="29">
        <v>702</v>
      </c>
      <c r="B709" s="433" t="s">
        <v>666</v>
      </c>
      <c r="C709" s="434" t="s">
        <v>1310</v>
      </c>
      <c r="D709" s="435" t="s">
        <v>56</v>
      </c>
      <c r="E709" s="406"/>
      <c r="F709" s="403"/>
      <c r="G709" s="30"/>
      <c r="H709" s="277">
        <v>1</v>
      </c>
      <c r="I709" s="436">
        <v>49065.11</v>
      </c>
      <c r="J709" s="30">
        <f t="shared" si="25"/>
        <v>49065</v>
      </c>
      <c r="K709" s="5"/>
    </row>
    <row r="710" spans="1:11" ht="38.25" x14ac:dyDescent="0.2">
      <c r="A710" s="29">
        <v>703</v>
      </c>
      <c r="B710" s="433" t="s">
        <v>667</v>
      </c>
      <c r="C710" s="434" t="s">
        <v>1311</v>
      </c>
      <c r="D710" s="435" t="s">
        <v>1430</v>
      </c>
      <c r="E710" s="277"/>
      <c r="F710" s="436"/>
      <c r="G710" s="30"/>
      <c r="H710" s="277">
        <v>4</v>
      </c>
      <c r="I710" s="436">
        <v>6444.35</v>
      </c>
      <c r="J710" s="30">
        <f t="shared" si="25"/>
        <v>25777</v>
      </c>
      <c r="K710" s="5"/>
    </row>
    <row r="711" spans="1:11" x14ac:dyDescent="0.2">
      <c r="A711" s="29">
        <v>704</v>
      </c>
      <c r="B711" s="433" t="s">
        <v>668</v>
      </c>
      <c r="C711" s="434" t="s">
        <v>1312</v>
      </c>
      <c r="D711" s="435" t="s">
        <v>56</v>
      </c>
      <c r="E711" s="277"/>
      <c r="F711" s="436"/>
      <c r="G711" s="30"/>
      <c r="H711" s="277">
        <v>1</v>
      </c>
      <c r="I711" s="436">
        <v>1496.12</v>
      </c>
      <c r="J711" s="30">
        <f t="shared" si="25"/>
        <v>1496</v>
      </c>
      <c r="K711" s="5"/>
    </row>
    <row r="712" spans="1:11" x14ac:dyDescent="0.2">
      <c r="A712" s="29">
        <v>705</v>
      </c>
      <c r="B712" s="433" t="s">
        <v>669</v>
      </c>
      <c r="C712" s="434" t="s">
        <v>1313</v>
      </c>
      <c r="D712" s="435" t="s">
        <v>56</v>
      </c>
      <c r="E712" s="277"/>
      <c r="F712" s="436"/>
      <c r="G712" s="30"/>
      <c r="H712" s="277">
        <v>1</v>
      </c>
      <c r="I712" s="436">
        <v>1563.49</v>
      </c>
      <c r="J712" s="30">
        <f t="shared" si="25"/>
        <v>1563</v>
      </c>
      <c r="K712" s="5"/>
    </row>
    <row r="713" spans="1:11" ht="25.5" x14ac:dyDescent="0.2">
      <c r="A713" s="29">
        <v>706</v>
      </c>
      <c r="B713" s="433" t="s">
        <v>670</v>
      </c>
      <c r="C713" s="434" t="s">
        <v>1314</v>
      </c>
      <c r="D713" s="435" t="s">
        <v>56</v>
      </c>
      <c r="E713" s="277"/>
      <c r="F713" s="436"/>
      <c r="G713" s="30"/>
      <c r="H713" s="277">
        <v>59</v>
      </c>
      <c r="I713" s="436">
        <v>747.26</v>
      </c>
      <c r="J713" s="30">
        <f t="shared" si="25"/>
        <v>44088</v>
      </c>
      <c r="K713" s="5"/>
    </row>
    <row r="714" spans="1:11" ht="25.5" x14ac:dyDescent="0.2">
      <c r="A714" s="29">
        <v>707</v>
      </c>
      <c r="B714" s="433" t="s">
        <v>671</v>
      </c>
      <c r="C714" s="434" t="s">
        <v>1315</v>
      </c>
      <c r="D714" s="435" t="s">
        <v>56</v>
      </c>
      <c r="E714" s="277"/>
      <c r="F714" s="436"/>
      <c r="G714" s="30"/>
      <c r="H714" s="277">
        <v>2</v>
      </c>
      <c r="I714" s="436">
        <v>1599.86</v>
      </c>
      <c r="J714" s="30">
        <f t="shared" si="25"/>
        <v>3200</v>
      </c>
      <c r="K714" s="5"/>
    </row>
    <row r="715" spans="1:11" x14ac:dyDescent="0.2">
      <c r="A715" s="29">
        <v>708</v>
      </c>
      <c r="B715" s="433" t="s">
        <v>672</v>
      </c>
      <c r="C715" s="434" t="s">
        <v>1316</v>
      </c>
      <c r="D715" s="435" t="s">
        <v>56</v>
      </c>
      <c r="E715" s="277"/>
      <c r="F715" s="436"/>
      <c r="G715" s="30"/>
      <c r="H715" s="277">
        <v>5</v>
      </c>
      <c r="I715" s="436">
        <v>1546.78</v>
      </c>
      <c r="J715" s="30">
        <f t="shared" si="25"/>
        <v>7734</v>
      </c>
      <c r="K715" s="5"/>
    </row>
    <row r="716" spans="1:11" x14ac:dyDescent="0.2">
      <c r="A716" s="29">
        <v>709</v>
      </c>
      <c r="B716" s="433" t="s">
        <v>673</v>
      </c>
      <c r="C716" s="434" t="s">
        <v>1317</v>
      </c>
      <c r="D716" s="435" t="s">
        <v>56</v>
      </c>
      <c r="E716" s="277"/>
      <c r="F716" s="436"/>
      <c r="G716" s="30"/>
      <c r="H716" s="277">
        <v>5</v>
      </c>
      <c r="I716" s="436">
        <v>1189.52</v>
      </c>
      <c r="J716" s="30">
        <f t="shared" si="25"/>
        <v>5948</v>
      </c>
      <c r="K716" s="5"/>
    </row>
    <row r="717" spans="1:11" x14ac:dyDescent="0.2">
      <c r="A717" s="29">
        <v>710</v>
      </c>
      <c r="B717" s="433" t="s">
        <v>674</v>
      </c>
      <c r="C717" s="434" t="s">
        <v>1318</v>
      </c>
      <c r="D717" s="435" t="s">
        <v>56</v>
      </c>
      <c r="E717" s="277"/>
      <c r="F717" s="436"/>
      <c r="G717" s="30"/>
      <c r="H717" s="277">
        <v>194</v>
      </c>
      <c r="I717" s="436">
        <v>134.88</v>
      </c>
      <c r="J717" s="30">
        <f t="shared" si="25"/>
        <v>26167</v>
      </c>
      <c r="K717" s="5"/>
    </row>
    <row r="718" spans="1:11" ht="25.5" x14ac:dyDescent="0.2">
      <c r="A718" s="29">
        <v>711</v>
      </c>
      <c r="B718" s="433" t="s">
        <v>675</v>
      </c>
      <c r="C718" s="434" t="s">
        <v>1319</v>
      </c>
      <c r="D718" s="435" t="s">
        <v>56</v>
      </c>
      <c r="E718" s="277"/>
      <c r="F718" s="436"/>
      <c r="G718" s="30"/>
      <c r="H718" s="277">
        <v>4</v>
      </c>
      <c r="I718" s="436">
        <v>211.81</v>
      </c>
      <c r="J718" s="30">
        <f t="shared" si="25"/>
        <v>847</v>
      </c>
      <c r="K718" s="5"/>
    </row>
    <row r="719" spans="1:11" ht="25.5" x14ac:dyDescent="0.2">
      <c r="A719" s="29">
        <v>712</v>
      </c>
      <c r="B719" s="433" t="s">
        <v>675</v>
      </c>
      <c r="C719" s="434" t="s">
        <v>1320</v>
      </c>
      <c r="D719" s="435" t="s">
        <v>56</v>
      </c>
      <c r="E719" s="277"/>
      <c r="F719" s="436"/>
      <c r="G719" s="30"/>
      <c r="H719" s="277">
        <v>1</v>
      </c>
      <c r="I719" s="436">
        <v>211.81</v>
      </c>
      <c r="J719" s="30">
        <f t="shared" si="25"/>
        <v>212</v>
      </c>
      <c r="K719" s="5"/>
    </row>
    <row r="720" spans="1:11" ht="25.5" x14ac:dyDescent="0.2">
      <c r="A720" s="29">
        <v>713</v>
      </c>
      <c r="B720" s="433" t="s">
        <v>676</v>
      </c>
      <c r="C720" s="434" t="s">
        <v>1321</v>
      </c>
      <c r="D720" s="435" t="s">
        <v>56</v>
      </c>
      <c r="E720" s="277"/>
      <c r="F720" s="436"/>
      <c r="G720" s="30"/>
      <c r="H720" s="277">
        <v>4</v>
      </c>
      <c r="I720" s="436">
        <v>280.56</v>
      </c>
      <c r="J720" s="30">
        <f t="shared" si="25"/>
        <v>1122</v>
      </c>
      <c r="K720" s="5"/>
    </row>
    <row r="721" spans="1:11" ht="25.5" x14ac:dyDescent="0.2">
      <c r="A721" s="29">
        <v>714</v>
      </c>
      <c r="B721" s="433" t="s">
        <v>676</v>
      </c>
      <c r="C721" s="434" t="s">
        <v>1322</v>
      </c>
      <c r="D721" s="435" t="s">
        <v>56</v>
      </c>
      <c r="E721" s="277"/>
      <c r="F721" s="436"/>
      <c r="G721" s="30"/>
      <c r="H721" s="277">
        <v>2</v>
      </c>
      <c r="I721" s="436">
        <v>280.56</v>
      </c>
      <c r="J721" s="30">
        <f t="shared" si="25"/>
        <v>561</v>
      </c>
      <c r="K721" s="5"/>
    </row>
    <row r="722" spans="1:11" ht="25.5" x14ac:dyDescent="0.2">
      <c r="A722" s="29">
        <v>715</v>
      </c>
      <c r="B722" s="433" t="s">
        <v>677</v>
      </c>
      <c r="C722" s="434" t="s">
        <v>1323</v>
      </c>
      <c r="D722" s="435" t="s">
        <v>56</v>
      </c>
      <c r="E722" s="406"/>
      <c r="F722" s="403"/>
      <c r="G722" s="30"/>
      <c r="H722" s="277">
        <v>5</v>
      </c>
      <c r="I722" s="436">
        <v>720.59</v>
      </c>
      <c r="J722" s="30">
        <f t="shared" si="25"/>
        <v>3603</v>
      </c>
      <c r="K722" s="5"/>
    </row>
    <row r="723" spans="1:11" ht="25.5" x14ac:dyDescent="0.2">
      <c r="A723" s="29">
        <v>716</v>
      </c>
      <c r="B723" s="433" t="s">
        <v>677</v>
      </c>
      <c r="C723" s="434" t="s">
        <v>1324</v>
      </c>
      <c r="D723" s="435" t="s">
        <v>56</v>
      </c>
      <c r="E723" s="406"/>
      <c r="F723" s="403"/>
      <c r="G723" s="30"/>
      <c r="H723" s="277">
        <v>4</v>
      </c>
      <c r="I723" s="436">
        <v>720.59</v>
      </c>
      <c r="J723" s="30">
        <f t="shared" si="25"/>
        <v>2882</v>
      </c>
      <c r="K723" s="5"/>
    </row>
    <row r="724" spans="1:11" ht="25.5" x14ac:dyDescent="0.2">
      <c r="A724" s="29">
        <v>717</v>
      </c>
      <c r="B724" s="433" t="s">
        <v>678</v>
      </c>
      <c r="C724" s="434" t="s">
        <v>1325</v>
      </c>
      <c r="D724" s="435" t="s">
        <v>56</v>
      </c>
      <c r="E724" s="406"/>
      <c r="F724" s="403"/>
      <c r="G724" s="30"/>
      <c r="H724" s="277">
        <v>1</v>
      </c>
      <c r="I724" s="436">
        <v>1324.93</v>
      </c>
      <c r="J724" s="30">
        <f t="shared" si="25"/>
        <v>1325</v>
      </c>
      <c r="K724" s="5"/>
    </row>
    <row r="725" spans="1:11" x14ac:dyDescent="0.2">
      <c r="A725" s="29">
        <v>718</v>
      </c>
      <c r="B725" s="433" t="s">
        <v>679</v>
      </c>
      <c r="C725" s="434" t="s">
        <v>1326</v>
      </c>
      <c r="D725" s="435" t="s">
        <v>56</v>
      </c>
      <c r="E725" s="406"/>
      <c r="F725" s="403"/>
      <c r="G725" s="30"/>
      <c r="H725" s="277">
        <v>1</v>
      </c>
      <c r="I725" s="436">
        <v>13156.84</v>
      </c>
      <c r="J725" s="30">
        <f t="shared" si="25"/>
        <v>13157</v>
      </c>
      <c r="K725" s="5"/>
    </row>
    <row r="726" spans="1:11" x14ac:dyDescent="0.2">
      <c r="A726" s="29">
        <v>719</v>
      </c>
      <c r="B726" s="433" t="s">
        <v>680</v>
      </c>
      <c r="C726" s="434" t="s">
        <v>1327</v>
      </c>
      <c r="D726" s="435" t="s">
        <v>50</v>
      </c>
      <c r="E726" s="406"/>
      <c r="F726" s="403"/>
      <c r="G726" s="30"/>
      <c r="H726" s="277">
        <v>139.95400000000001</v>
      </c>
      <c r="I726" s="436">
        <v>540.04</v>
      </c>
      <c r="J726" s="30">
        <f t="shared" si="25"/>
        <v>75581</v>
      </c>
      <c r="K726" s="5"/>
    </row>
    <row r="727" spans="1:11" x14ac:dyDescent="0.2">
      <c r="A727" s="29">
        <v>720</v>
      </c>
      <c r="B727" s="433" t="s">
        <v>681</v>
      </c>
      <c r="C727" s="434" t="s">
        <v>1328</v>
      </c>
      <c r="D727" s="435" t="s">
        <v>50</v>
      </c>
      <c r="E727" s="406"/>
      <c r="F727" s="403"/>
      <c r="G727" s="30"/>
      <c r="H727" s="277">
        <v>124.65</v>
      </c>
      <c r="I727" s="436">
        <v>718.24</v>
      </c>
      <c r="J727" s="30">
        <f t="shared" si="25"/>
        <v>89529</v>
      </c>
      <c r="K727" s="5"/>
    </row>
    <row r="728" spans="1:11" x14ac:dyDescent="0.2">
      <c r="A728" s="29">
        <v>721</v>
      </c>
      <c r="B728" s="433" t="s">
        <v>682</v>
      </c>
      <c r="C728" s="434" t="s">
        <v>1329</v>
      </c>
      <c r="D728" s="435" t="s">
        <v>50</v>
      </c>
      <c r="E728" s="406"/>
      <c r="F728" s="403"/>
      <c r="G728" s="30"/>
      <c r="H728" s="277">
        <v>0.99</v>
      </c>
      <c r="I728" s="436">
        <v>655.96</v>
      </c>
      <c r="J728" s="30">
        <f t="shared" si="25"/>
        <v>649</v>
      </c>
      <c r="K728" s="5"/>
    </row>
    <row r="729" spans="1:11" ht="25.5" x14ac:dyDescent="0.2">
      <c r="A729" s="29">
        <v>722</v>
      </c>
      <c r="B729" s="433" t="s">
        <v>683</v>
      </c>
      <c r="C729" s="434" t="s">
        <v>1330</v>
      </c>
      <c r="D729" s="435" t="s">
        <v>50</v>
      </c>
      <c r="E729" s="406"/>
      <c r="F729" s="403"/>
      <c r="G729" s="30"/>
      <c r="H729" s="277">
        <v>52.9</v>
      </c>
      <c r="I729" s="436">
        <v>635.91999999999996</v>
      </c>
      <c r="J729" s="30">
        <f t="shared" si="25"/>
        <v>33640</v>
      </c>
      <c r="K729" s="5"/>
    </row>
    <row r="730" spans="1:11" x14ac:dyDescent="0.2">
      <c r="A730" s="29">
        <v>723</v>
      </c>
      <c r="B730" s="433" t="s">
        <v>684</v>
      </c>
      <c r="C730" s="434" t="s">
        <v>1331</v>
      </c>
      <c r="D730" s="435" t="s">
        <v>50</v>
      </c>
      <c r="E730" s="406"/>
      <c r="F730" s="403"/>
      <c r="G730" s="30"/>
      <c r="H730" s="277">
        <v>128.6</v>
      </c>
      <c r="I730" s="436">
        <v>590.94000000000005</v>
      </c>
      <c r="J730" s="30">
        <f t="shared" si="25"/>
        <v>75995</v>
      </c>
      <c r="K730" s="5"/>
    </row>
    <row r="731" spans="1:11" ht="25.5" x14ac:dyDescent="0.2">
      <c r="A731" s="29">
        <v>724</v>
      </c>
      <c r="B731" s="433" t="s">
        <v>685</v>
      </c>
      <c r="C731" s="434" t="s">
        <v>1332</v>
      </c>
      <c r="D731" s="435" t="s">
        <v>50</v>
      </c>
      <c r="E731" s="406"/>
      <c r="F731" s="403"/>
      <c r="G731" s="30"/>
      <c r="H731" s="277">
        <v>40.9</v>
      </c>
      <c r="I731" s="436">
        <v>731.72</v>
      </c>
      <c r="J731" s="30">
        <f t="shared" si="25"/>
        <v>29927</v>
      </c>
      <c r="K731" s="5"/>
    </row>
    <row r="732" spans="1:11" x14ac:dyDescent="0.2">
      <c r="A732" s="29">
        <v>725</v>
      </c>
      <c r="B732" s="433" t="s">
        <v>686</v>
      </c>
      <c r="C732" s="434" t="s">
        <v>1333</v>
      </c>
      <c r="D732" s="435" t="s">
        <v>56</v>
      </c>
      <c r="E732" s="406"/>
      <c r="F732" s="403"/>
      <c r="G732" s="30"/>
      <c r="H732" s="277">
        <v>53</v>
      </c>
      <c r="I732" s="436">
        <v>355.61</v>
      </c>
      <c r="J732" s="30">
        <f t="shared" si="25"/>
        <v>18847</v>
      </c>
      <c r="K732" s="5"/>
    </row>
    <row r="733" spans="1:11" x14ac:dyDescent="0.2">
      <c r="A733" s="29">
        <v>726</v>
      </c>
      <c r="B733" s="433" t="s">
        <v>687</v>
      </c>
      <c r="C733" s="434" t="s">
        <v>1334</v>
      </c>
      <c r="D733" s="435" t="s">
        <v>56</v>
      </c>
      <c r="E733" s="406"/>
      <c r="F733" s="403"/>
      <c r="G733" s="30"/>
      <c r="H733" s="277">
        <v>9</v>
      </c>
      <c r="I733" s="436">
        <v>409</v>
      </c>
      <c r="J733" s="30">
        <f t="shared" si="25"/>
        <v>3681</v>
      </c>
      <c r="K733" s="5"/>
    </row>
    <row r="734" spans="1:11" x14ac:dyDescent="0.2">
      <c r="A734" s="29">
        <v>727</v>
      </c>
      <c r="B734" s="433" t="s">
        <v>688</v>
      </c>
      <c r="C734" s="434" t="s">
        <v>1335</v>
      </c>
      <c r="D734" s="435" t="s">
        <v>56</v>
      </c>
      <c r="E734" s="406"/>
      <c r="F734" s="403"/>
      <c r="G734" s="30"/>
      <c r="H734" s="277">
        <v>1</v>
      </c>
      <c r="I734" s="436">
        <v>23246.16</v>
      </c>
      <c r="J734" s="30">
        <f t="shared" si="25"/>
        <v>23246</v>
      </c>
      <c r="K734" s="5"/>
    </row>
    <row r="735" spans="1:11" x14ac:dyDescent="0.2">
      <c r="A735" s="29"/>
      <c r="B735" s="433" t="s">
        <v>689</v>
      </c>
      <c r="C735" s="434" t="s">
        <v>1336</v>
      </c>
      <c r="D735" s="435" t="s">
        <v>56</v>
      </c>
      <c r="E735" s="406"/>
      <c r="F735" s="403"/>
      <c r="G735" s="30"/>
      <c r="H735" s="277">
        <v>1</v>
      </c>
      <c r="I735" s="436">
        <v>29228.51</v>
      </c>
      <c r="J735" s="30">
        <f t="shared" si="25"/>
        <v>29229</v>
      </c>
      <c r="K735" s="5"/>
    </row>
    <row r="736" spans="1:11" x14ac:dyDescent="0.2">
      <c r="A736" s="29"/>
      <c r="B736" s="433" t="s">
        <v>690</v>
      </c>
      <c r="C736" s="434" t="s">
        <v>1337</v>
      </c>
      <c r="D736" s="435" t="s">
        <v>56</v>
      </c>
      <c r="E736" s="406"/>
      <c r="F736" s="403"/>
      <c r="G736" s="30"/>
      <c r="H736" s="277">
        <v>1</v>
      </c>
      <c r="I736" s="436">
        <v>79823.02</v>
      </c>
      <c r="J736" s="30">
        <f t="shared" si="25"/>
        <v>79823</v>
      </c>
      <c r="K736" s="5"/>
    </row>
    <row r="737" spans="1:11" x14ac:dyDescent="0.2">
      <c r="A737" s="29"/>
      <c r="B737" s="433" t="s">
        <v>691</v>
      </c>
      <c r="C737" s="434" t="s">
        <v>1338</v>
      </c>
      <c r="D737" s="435" t="s">
        <v>56</v>
      </c>
      <c r="E737" s="406"/>
      <c r="F737" s="403"/>
      <c r="G737" s="30"/>
      <c r="H737" s="277">
        <v>1</v>
      </c>
      <c r="I737" s="436">
        <v>9230.09</v>
      </c>
      <c r="J737" s="30">
        <f t="shared" si="25"/>
        <v>9230</v>
      </c>
      <c r="K737" s="5"/>
    </row>
    <row r="738" spans="1:11" ht="25.5" x14ac:dyDescent="0.2">
      <c r="A738" s="29"/>
      <c r="B738" s="433" t="s">
        <v>692</v>
      </c>
      <c r="C738" s="434" t="s">
        <v>1339</v>
      </c>
      <c r="D738" s="435" t="s">
        <v>56</v>
      </c>
      <c r="E738" s="406"/>
      <c r="F738" s="403"/>
      <c r="G738" s="30"/>
      <c r="H738" s="277">
        <v>1</v>
      </c>
      <c r="I738" s="436">
        <v>9657.48</v>
      </c>
      <c r="J738" s="30">
        <f t="shared" si="25"/>
        <v>9657</v>
      </c>
      <c r="K738" s="5"/>
    </row>
    <row r="739" spans="1:11" ht="25.5" x14ac:dyDescent="0.2">
      <c r="A739" s="29"/>
      <c r="B739" s="433" t="s">
        <v>693</v>
      </c>
      <c r="C739" s="434" t="s">
        <v>1340</v>
      </c>
      <c r="D739" s="435" t="s">
        <v>56</v>
      </c>
      <c r="E739" s="406"/>
      <c r="F739" s="403"/>
      <c r="G739" s="30"/>
      <c r="H739" s="277">
        <v>10</v>
      </c>
      <c r="I739" s="436">
        <v>549.49</v>
      </c>
      <c r="J739" s="30">
        <f t="shared" si="25"/>
        <v>5495</v>
      </c>
      <c r="K739" s="5"/>
    </row>
    <row r="740" spans="1:11" x14ac:dyDescent="0.2">
      <c r="A740" s="29"/>
      <c r="B740" s="433" t="s">
        <v>693</v>
      </c>
      <c r="C740" s="434" t="s">
        <v>1341</v>
      </c>
      <c r="D740" s="435" t="s">
        <v>56</v>
      </c>
      <c r="E740" s="406"/>
      <c r="F740" s="403"/>
      <c r="G740" s="30"/>
      <c r="H740" s="277">
        <v>1</v>
      </c>
      <c r="I740" s="436">
        <v>549.49</v>
      </c>
      <c r="J740" s="30">
        <f t="shared" si="25"/>
        <v>549</v>
      </c>
      <c r="K740" s="5"/>
    </row>
    <row r="741" spans="1:11" x14ac:dyDescent="0.2">
      <c r="A741" s="29"/>
      <c r="B741" s="433" t="s">
        <v>694</v>
      </c>
      <c r="C741" s="434" t="s">
        <v>1342</v>
      </c>
      <c r="D741" s="435" t="s">
        <v>56</v>
      </c>
      <c r="E741" s="406"/>
      <c r="F741" s="403"/>
      <c r="G741" s="30"/>
      <c r="H741" s="277">
        <v>1</v>
      </c>
      <c r="I741" s="436">
        <v>771.5</v>
      </c>
      <c r="J741" s="30">
        <f t="shared" si="25"/>
        <v>772</v>
      </c>
      <c r="K741" s="5"/>
    </row>
    <row r="742" spans="1:11" ht="25.5" x14ac:dyDescent="0.2">
      <c r="A742" s="29"/>
      <c r="B742" s="433" t="s">
        <v>1645</v>
      </c>
      <c r="C742" s="434" t="s">
        <v>1007</v>
      </c>
      <c r="D742" s="435" t="s">
        <v>56</v>
      </c>
      <c r="E742" s="406"/>
      <c r="F742" s="403"/>
      <c r="G742" s="30"/>
      <c r="H742" s="277">
        <v>3</v>
      </c>
      <c r="I742" s="436"/>
      <c r="J742" s="30">
        <f t="shared" si="25"/>
        <v>0</v>
      </c>
      <c r="K742" s="5"/>
    </row>
    <row r="743" spans="1:11" x14ac:dyDescent="0.2">
      <c r="A743" s="29"/>
      <c r="B743" s="433" t="s">
        <v>695</v>
      </c>
      <c r="C743" s="434" t="s">
        <v>1343</v>
      </c>
      <c r="D743" s="435" t="s">
        <v>56</v>
      </c>
      <c r="E743" s="406"/>
      <c r="F743" s="403"/>
      <c r="G743" s="30"/>
      <c r="H743" s="277">
        <v>76</v>
      </c>
      <c r="I743" s="436">
        <v>276.99</v>
      </c>
      <c r="J743" s="30">
        <f t="shared" si="25"/>
        <v>21051</v>
      </c>
      <c r="K743" s="5"/>
    </row>
    <row r="744" spans="1:11" x14ac:dyDescent="0.2">
      <c r="A744" s="29"/>
      <c r="B744" s="433" t="s">
        <v>696</v>
      </c>
      <c r="C744" s="434" t="s">
        <v>1344</v>
      </c>
      <c r="D744" s="435" t="s">
        <v>56</v>
      </c>
      <c r="E744" s="406"/>
      <c r="F744" s="403"/>
      <c r="G744" s="30"/>
      <c r="H744" s="277">
        <v>1</v>
      </c>
      <c r="I744" s="436">
        <v>554.78</v>
      </c>
      <c r="J744" s="30">
        <f t="shared" si="25"/>
        <v>555</v>
      </c>
      <c r="K744" s="5"/>
    </row>
    <row r="745" spans="1:11" x14ac:dyDescent="0.2">
      <c r="A745" s="29"/>
      <c r="B745" s="433" t="s">
        <v>697</v>
      </c>
      <c r="C745" s="434" t="s">
        <v>1345</v>
      </c>
      <c r="D745" s="435" t="s">
        <v>56</v>
      </c>
      <c r="E745" s="406"/>
      <c r="F745" s="403"/>
      <c r="G745" s="30"/>
      <c r="H745" s="277">
        <v>16</v>
      </c>
      <c r="I745" s="436">
        <v>2947.39</v>
      </c>
      <c r="J745" s="30">
        <f t="shared" si="25"/>
        <v>47158</v>
      </c>
      <c r="K745" s="5"/>
    </row>
    <row r="746" spans="1:11" x14ac:dyDescent="0.2">
      <c r="A746" s="29"/>
      <c r="B746" s="433" t="s">
        <v>697</v>
      </c>
      <c r="C746" s="434" t="s">
        <v>1346</v>
      </c>
      <c r="D746" s="435" t="s">
        <v>56</v>
      </c>
      <c r="E746" s="406"/>
      <c r="F746" s="403"/>
      <c r="G746" s="30"/>
      <c r="H746" s="277">
        <v>124</v>
      </c>
      <c r="I746" s="436">
        <v>1731.89</v>
      </c>
      <c r="J746" s="30">
        <f t="shared" si="25"/>
        <v>214754</v>
      </c>
      <c r="K746" s="5"/>
    </row>
    <row r="747" spans="1:11" x14ac:dyDescent="0.2">
      <c r="A747" s="29"/>
      <c r="B747" s="433" t="s">
        <v>698</v>
      </c>
      <c r="C747" s="434" t="s">
        <v>1347</v>
      </c>
      <c r="D747" s="435" t="s">
        <v>56</v>
      </c>
      <c r="E747" s="406"/>
      <c r="F747" s="403"/>
      <c r="G747" s="30"/>
      <c r="H747" s="277">
        <v>2</v>
      </c>
      <c r="I747" s="436">
        <v>3223.08</v>
      </c>
      <c r="J747" s="30">
        <f t="shared" si="25"/>
        <v>6446</v>
      </c>
      <c r="K747" s="5"/>
    </row>
    <row r="748" spans="1:11" x14ac:dyDescent="0.2">
      <c r="A748" s="29"/>
      <c r="B748" s="433" t="s">
        <v>699</v>
      </c>
      <c r="C748" s="434" t="s">
        <v>1348</v>
      </c>
      <c r="D748" s="435" t="s">
        <v>56</v>
      </c>
      <c r="E748" s="406"/>
      <c r="F748" s="403"/>
      <c r="G748" s="30"/>
      <c r="H748" s="277">
        <v>1</v>
      </c>
      <c r="I748" s="436">
        <v>4282.1899999999996</v>
      </c>
      <c r="J748" s="30">
        <f t="shared" si="25"/>
        <v>4282</v>
      </c>
      <c r="K748" s="5"/>
    </row>
    <row r="749" spans="1:11" x14ac:dyDescent="0.2">
      <c r="A749" s="29"/>
      <c r="B749" s="433" t="s">
        <v>699</v>
      </c>
      <c r="C749" s="434" t="s">
        <v>1349</v>
      </c>
      <c r="D749" s="435" t="s">
        <v>56</v>
      </c>
      <c r="E749" s="406"/>
      <c r="F749" s="403"/>
      <c r="G749" s="30"/>
      <c r="H749" s="277">
        <v>2</v>
      </c>
      <c r="I749" s="436">
        <v>4282.1899999999996</v>
      </c>
      <c r="J749" s="30">
        <f t="shared" si="25"/>
        <v>8564</v>
      </c>
      <c r="K749" s="5"/>
    </row>
    <row r="750" spans="1:11" x14ac:dyDescent="0.2">
      <c r="A750" s="29"/>
      <c r="B750" s="433" t="s">
        <v>700</v>
      </c>
      <c r="C750" s="434" t="s">
        <v>1350</v>
      </c>
      <c r="D750" s="435" t="s">
        <v>56</v>
      </c>
      <c r="E750" s="406"/>
      <c r="F750" s="403"/>
      <c r="G750" s="30"/>
      <c r="H750" s="277">
        <v>5</v>
      </c>
      <c r="I750" s="436">
        <v>4671.53</v>
      </c>
      <c r="J750" s="30">
        <f t="shared" si="25"/>
        <v>23358</v>
      </c>
      <c r="K750" s="5"/>
    </row>
    <row r="751" spans="1:11" x14ac:dyDescent="0.2">
      <c r="A751" s="29"/>
      <c r="B751" s="433" t="s">
        <v>701</v>
      </c>
      <c r="C751" s="434" t="s">
        <v>1351</v>
      </c>
      <c r="D751" s="435" t="s">
        <v>56</v>
      </c>
      <c r="E751" s="406"/>
      <c r="F751" s="403"/>
      <c r="G751" s="30"/>
      <c r="H751" s="277">
        <v>2</v>
      </c>
      <c r="I751" s="436">
        <v>10025.15</v>
      </c>
      <c r="J751" s="30">
        <f t="shared" si="25"/>
        <v>20050</v>
      </c>
      <c r="K751" s="5"/>
    </row>
    <row r="752" spans="1:11" x14ac:dyDescent="0.2">
      <c r="A752" s="29"/>
      <c r="B752" s="433" t="s">
        <v>701</v>
      </c>
      <c r="C752" s="434" t="s">
        <v>1352</v>
      </c>
      <c r="D752" s="435" t="s">
        <v>56</v>
      </c>
      <c r="E752" s="406"/>
      <c r="F752" s="403"/>
      <c r="G752" s="30"/>
      <c r="H752" s="277">
        <v>2</v>
      </c>
      <c r="I752" s="436">
        <v>5361.55</v>
      </c>
      <c r="J752" s="30">
        <f t="shared" si="25"/>
        <v>10723</v>
      </c>
      <c r="K752" s="5"/>
    </row>
    <row r="753" spans="1:11" x14ac:dyDescent="0.2">
      <c r="A753" s="29"/>
      <c r="B753" s="433" t="s">
        <v>702</v>
      </c>
      <c r="C753" s="434" t="s">
        <v>1353</v>
      </c>
      <c r="D753" s="435" t="s">
        <v>56</v>
      </c>
      <c r="E753" s="406"/>
      <c r="F753" s="403"/>
      <c r="G753" s="30"/>
      <c r="H753" s="277">
        <v>4</v>
      </c>
      <c r="I753" s="436">
        <v>110.12</v>
      </c>
      <c r="J753" s="30">
        <f t="shared" si="25"/>
        <v>440</v>
      </c>
      <c r="K753" s="5"/>
    </row>
    <row r="754" spans="1:11" x14ac:dyDescent="0.2">
      <c r="A754" s="29"/>
      <c r="B754" s="433" t="s">
        <v>703</v>
      </c>
      <c r="C754" s="434" t="s">
        <v>1354</v>
      </c>
      <c r="D754" s="435" t="s">
        <v>56</v>
      </c>
      <c r="E754" s="406"/>
      <c r="F754" s="403"/>
      <c r="G754" s="30"/>
      <c r="H754" s="277">
        <v>12</v>
      </c>
      <c r="I754" s="436">
        <v>173.17</v>
      </c>
      <c r="J754" s="30">
        <f t="shared" si="25"/>
        <v>2078</v>
      </c>
      <c r="K754" s="5"/>
    </row>
    <row r="755" spans="1:11" x14ac:dyDescent="0.2">
      <c r="A755" s="29"/>
      <c r="B755" s="433" t="s">
        <v>704</v>
      </c>
      <c r="C755" s="434" t="s">
        <v>1355</v>
      </c>
      <c r="D755" s="435" t="s">
        <v>56</v>
      </c>
      <c r="E755" s="406"/>
      <c r="F755" s="403"/>
      <c r="G755" s="30"/>
      <c r="H755" s="277">
        <v>6</v>
      </c>
      <c r="I755" s="436">
        <v>890.36</v>
      </c>
      <c r="J755" s="30">
        <f t="shared" si="25"/>
        <v>5342</v>
      </c>
      <c r="K755" s="5"/>
    </row>
    <row r="756" spans="1:11" x14ac:dyDescent="0.2">
      <c r="A756" s="29"/>
      <c r="B756" s="433" t="s">
        <v>705</v>
      </c>
      <c r="C756" s="434" t="s">
        <v>1356</v>
      </c>
      <c r="D756" s="435" t="s">
        <v>23</v>
      </c>
      <c r="E756" s="406"/>
      <c r="F756" s="403"/>
      <c r="G756" s="30"/>
      <c r="H756" s="277">
        <v>17.22</v>
      </c>
      <c r="I756" s="436">
        <v>6304.24</v>
      </c>
      <c r="J756" s="30">
        <f t="shared" si="25"/>
        <v>108559</v>
      </c>
      <c r="K756" s="5"/>
    </row>
    <row r="757" spans="1:11" x14ac:dyDescent="0.2">
      <c r="A757" s="29"/>
      <c r="B757" s="433" t="s">
        <v>706</v>
      </c>
      <c r="C757" s="434" t="s">
        <v>1357</v>
      </c>
      <c r="D757" s="435" t="s">
        <v>23</v>
      </c>
      <c r="E757" s="406"/>
      <c r="F757" s="403"/>
      <c r="G757" s="30"/>
      <c r="H757" s="277">
        <v>27.908000000000001</v>
      </c>
      <c r="I757" s="436">
        <v>3298.43</v>
      </c>
      <c r="J757" s="30">
        <f t="shared" si="25"/>
        <v>92053</v>
      </c>
      <c r="K757" s="5"/>
    </row>
    <row r="758" spans="1:11" x14ac:dyDescent="0.2">
      <c r="A758" s="29"/>
      <c r="B758" s="433" t="s">
        <v>707</v>
      </c>
      <c r="C758" s="434" t="s">
        <v>1023</v>
      </c>
      <c r="D758" s="435" t="s">
        <v>23</v>
      </c>
      <c r="E758" s="406"/>
      <c r="F758" s="403"/>
      <c r="G758" s="30"/>
      <c r="H758" s="277">
        <v>17.7</v>
      </c>
      <c r="I758" s="436">
        <v>5756.6</v>
      </c>
      <c r="J758" s="30">
        <f t="shared" si="25"/>
        <v>101892</v>
      </c>
      <c r="K758" s="5"/>
    </row>
    <row r="759" spans="1:11" x14ac:dyDescent="0.2">
      <c r="A759" s="29"/>
      <c r="B759" s="433" t="s">
        <v>708</v>
      </c>
      <c r="C759" s="434" t="s">
        <v>1358</v>
      </c>
      <c r="D759" s="435" t="s">
        <v>23</v>
      </c>
      <c r="E759" s="406"/>
      <c r="F759" s="403"/>
      <c r="G759" s="30"/>
      <c r="H759" s="277">
        <v>181</v>
      </c>
      <c r="I759" s="436">
        <v>4113.82</v>
      </c>
      <c r="J759" s="30">
        <f t="shared" si="25"/>
        <v>744601</v>
      </c>
      <c r="K759" s="5"/>
    </row>
    <row r="760" spans="1:11" ht="25.5" x14ac:dyDescent="0.2">
      <c r="A760" s="29"/>
      <c r="B760" s="433" t="s">
        <v>709</v>
      </c>
      <c r="C760" s="434" t="s">
        <v>1359</v>
      </c>
      <c r="D760" s="435" t="s">
        <v>56</v>
      </c>
      <c r="E760" s="406"/>
      <c r="F760" s="403"/>
      <c r="G760" s="30"/>
      <c r="H760" s="277">
        <v>56</v>
      </c>
      <c r="I760" s="436">
        <v>77.95</v>
      </c>
      <c r="J760" s="30">
        <f t="shared" si="25"/>
        <v>4365</v>
      </c>
      <c r="K760" s="5"/>
    </row>
    <row r="761" spans="1:11" ht="25.5" x14ac:dyDescent="0.2">
      <c r="A761" s="29"/>
      <c r="B761" s="433" t="s">
        <v>710</v>
      </c>
      <c r="C761" s="434" t="s">
        <v>1360</v>
      </c>
      <c r="D761" s="435" t="s">
        <v>56</v>
      </c>
      <c r="E761" s="406"/>
      <c r="F761" s="403"/>
      <c r="G761" s="30"/>
      <c r="H761" s="277">
        <v>15</v>
      </c>
      <c r="I761" s="436">
        <v>345.24</v>
      </c>
      <c r="J761" s="30">
        <f t="shared" ref="J761:J824" si="27">H761*I761</f>
        <v>5179</v>
      </c>
      <c r="K761" s="5"/>
    </row>
    <row r="762" spans="1:11" ht="25.5" x14ac:dyDescent="0.2">
      <c r="A762" s="29"/>
      <c r="B762" s="433" t="s">
        <v>711</v>
      </c>
      <c r="C762" s="434" t="s">
        <v>1361</v>
      </c>
      <c r="D762" s="435" t="s">
        <v>56</v>
      </c>
      <c r="E762" s="406"/>
      <c r="F762" s="403"/>
      <c r="G762" s="30"/>
      <c r="H762" s="277">
        <v>72</v>
      </c>
      <c r="I762" s="441">
        <v>434.41</v>
      </c>
      <c r="J762" s="30">
        <f t="shared" si="27"/>
        <v>31278</v>
      </c>
      <c r="K762" s="5"/>
    </row>
    <row r="763" spans="1:11" ht="25.5" x14ac:dyDescent="0.2">
      <c r="A763" s="29"/>
      <c r="B763" s="433" t="s">
        <v>712</v>
      </c>
      <c r="C763" s="434" t="s">
        <v>1362</v>
      </c>
      <c r="D763" s="435" t="s">
        <v>56</v>
      </c>
      <c r="E763" s="406"/>
      <c r="F763" s="403"/>
      <c r="G763" s="30"/>
      <c r="H763" s="277">
        <v>21</v>
      </c>
      <c r="I763" s="441">
        <v>523.45000000000005</v>
      </c>
      <c r="J763" s="30">
        <f t="shared" si="27"/>
        <v>10992</v>
      </c>
      <c r="K763" s="5"/>
    </row>
    <row r="764" spans="1:11" ht="25.5" x14ac:dyDescent="0.2">
      <c r="A764" s="29"/>
      <c r="B764" s="433" t="s">
        <v>713</v>
      </c>
      <c r="C764" s="434" t="s">
        <v>1363</v>
      </c>
      <c r="D764" s="435" t="s">
        <v>56</v>
      </c>
      <c r="E764" s="406"/>
      <c r="F764" s="403"/>
      <c r="G764" s="30"/>
      <c r="H764" s="277">
        <v>192</v>
      </c>
      <c r="I764" s="441">
        <v>10591.9</v>
      </c>
      <c r="J764" s="30">
        <f t="shared" si="27"/>
        <v>2033645</v>
      </c>
      <c r="K764" s="5"/>
    </row>
    <row r="765" spans="1:11" ht="25.5" x14ac:dyDescent="0.2">
      <c r="A765" s="29"/>
      <c r="B765" s="433" t="s">
        <v>714</v>
      </c>
      <c r="C765" s="434" t="s">
        <v>1364</v>
      </c>
      <c r="D765" s="435" t="s">
        <v>56</v>
      </c>
      <c r="E765" s="406"/>
      <c r="F765" s="403"/>
      <c r="G765" s="30"/>
      <c r="H765" s="277">
        <v>8</v>
      </c>
      <c r="I765" s="441">
        <v>8200.67</v>
      </c>
      <c r="J765" s="30">
        <f t="shared" si="27"/>
        <v>65605</v>
      </c>
      <c r="K765" s="5"/>
    </row>
    <row r="766" spans="1:11" ht="25.5" x14ac:dyDescent="0.2">
      <c r="A766" s="29"/>
      <c r="B766" s="433" t="s">
        <v>715</v>
      </c>
      <c r="C766" s="434" t="s">
        <v>1365</v>
      </c>
      <c r="D766" s="435" t="s">
        <v>56</v>
      </c>
      <c r="E766" s="406"/>
      <c r="F766" s="403"/>
      <c r="G766" s="30"/>
      <c r="H766" s="277">
        <v>102</v>
      </c>
      <c r="I766" s="441">
        <v>3575.71</v>
      </c>
      <c r="J766" s="30">
        <f t="shared" si="27"/>
        <v>364722</v>
      </c>
      <c r="K766" s="5"/>
    </row>
    <row r="767" spans="1:11" ht="25.5" x14ac:dyDescent="0.2">
      <c r="A767" s="29"/>
      <c r="B767" s="433" t="s">
        <v>716</v>
      </c>
      <c r="C767" s="434" t="s">
        <v>1366</v>
      </c>
      <c r="D767" s="435" t="s">
        <v>56</v>
      </c>
      <c r="E767" s="406" t="s">
        <v>1495</v>
      </c>
      <c r="F767" s="403">
        <v>7081</v>
      </c>
      <c r="G767" s="30">
        <f>E767*F767</f>
        <v>750586</v>
      </c>
      <c r="H767" s="277" t="s">
        <v>1496</v>
      </c>
      <c r="I767" s="436">
        <v>7100</v>
      </c>
      <c r="J767" s="30">
        <f t="shared" si="27"/>
        <v>568000</v>
      </c>
      <c r="K767" s="5"/>
    </row>
    <row r="768" spans="1:11" ht="25.5" x14ac:dyDescent="0.2">
      <c r="A768" s="29"/>
      <c r="B768" s="433" t="s">
        <v>717</v>
      </c>
      <c r="C768" s="434" t="s">
        <v>1367</v>
      </c>
      <c r="D768" s="435" t="s">
        <v>56</v>
      </c>
      <c r="E768" s="277">
        <v>73</v>
      </c>
      <c r="F768" s="436">
        <v>16550.23</v>
      </c>
      <c r="G768" s="30">
        <f t="shared" ref="G768" si="28">E768*F768</f>
        <v>1208167</v>
      </c>
      <c r="H768" s="277"/>
      <c r="I768" s="436"/>
      <c r="J768" s="30"/>
      <c r="K768" s="5"/>
    </row>
    <row r="769" spans="1:11" ht="25.5" x14ac:dyDescent="0.2">
      <c r="A769" s="29"/>
      <c r="B769" s="433" t="s">
        <v>718</v>
      </c>
      <c r="C769" s="434" t="s">
        <v>1368</v>
      </c>
      <c r="D769" s="435" t="s">
        <v>56</v>
      </c>
      <c r="E769" s="406"/>
      <c r="F769" s="403"/>
      <c r="G769" s="30"/>
      <c r="H769" s="277">
        <v>18</v>
      </c>
      <c r="I769" s="441">
        <v>261.16000000000003</v>
      </c>
      <c r="J769" s="30">
        <f t="shared" si="27"/>
        <v>4701</v>
      </c>
      <c r="K769" s="5"/>
    </row>
    <row r="770" spans="1:11" ht="25.5" x14ac:dyDescent="0.2">
      <c r="A770" s="29"/>
      <c r="B770" s="433" t="s">
        <v>719</v>
      </c>
      <c r="C770" s="434" t="s">
        <v>1369</v>
      </c>
      <c r="D770" s="435" t="s">
        <v>56</v>
      </c>
      <c r="E770" s="406"/>
      <c r="F770" s="403"/>
      <c r="G770" s="30"/>
      <c r="H770" s="277">
        <v>15</v>
      </c>
      <c r="I770" s="441">
        <v>3164.7</v>
      </c>
      <c r="J770" s="30">
        <f t="shared" si="27"/>
        <v>47471</v>
      </c>
      <c r="K770" s="5"/>
    </row>
    <row r="771" spans="1:11" x14ac:dyDescent="0.2">
      <c r="A771" s="29"/>
      <c r="B771" s="433" t="s">
        <v>720</v>
      </c>
      <c r="C771" s="434" t="s">
        <v>1370</v>
      </c>
      <c r="D771" s="435" t="s">
        <v>23</v>
      </c>
      <c r="E771" s="406"/>
      <c r="F771" s="403"/>
      <c r="G771" s="30"/>
      <c r="H771" s="277">
        <v>118.5</v>
      </c>
      <c r="I771" s="436">
        <v>581.57000000000005</v>
      </c>
      <c r="J771" s="30">
        <f t="shared" si="27"/>
        <v>68916</v>
      </c>
      <c r="K771" s="5"/>
    </row>
    <row r="772" spans="1:11" x14ac:dyDescent="0.2">
      <c r="A772" s="29"/>
      <c r="B772" s="433" t="s">
        <v>168</v>
      </c>
      <c r="C772" s="434" t="s">
        <v>1371</v>
      </c>
      <c r="D772" s="435" t="s">
        <v>23</v>
      </c>
      <c r="E772" s="406"/>
      <c r="F772" s="403"/>
      <c r="G772" s="30"/>
      <c r="H772" s="277">
        <v>28.375</v>
      </c>
      <c r="I772" s="436">
        <v>2778.95</v>
      </c>
      <c r="J772" s="30">
        <f t="shared" si="27"/>
        <v>78853</v>
      </c>
      <c r="K772" s="5"/>
    </row>
    <row r="773" spans="1:11" x14ac:dyDescent="0.2">
      <c r="A773" s="29"/>
      <c r="B773" s="433" t="s">
        <v>721</v>
      </c>
      <c r="C773" s="434" t="s">
        <v>1041</v>
      </c>
      <c r="D773" s="435" t="s">
        <v>23</v>
      </c>
      <c r="E773" s="406"/>
      <c r="F773" s="403"/>
      <c r="G773" s="30"/>
      <c r="H773" s="277">
        <v>4720.5</v>
      </c>
      <c r="I773" s="436">
        <v>180</v>
      </c>
      <c r="J773" s="30">
        <f t="shared" si="27"/>
        <v>849690</v>
      </c>
      <c r="K773" s="5"/>
    </row>
    <row r="774" spans="1:11" x14ac:dyDescent="0.2">
      <c r="A774" s="29"/>
      <c r="B774" s="433" t="s">
        <v>722</v>
      </c>
      <c r="C774" s="434" t="s">
        <v>1372</v>
      </c>
      <c r="D774" s="435" t="s">
        <v>23</v>
      </c>
      <c r="E774" s="406"/>
      <c r="F774" s="403"/>
      <c r="G774" s="30"/>
      <c r="H774" s="277">
        <v>73.745999999999995</v>
      </c>
      <c r="I774" s="436">
        <v>180</v>
      </c>
      <c r="J774" s="30">
        <f t="shared" si="27"/>
        <v>13274</v>
      </c>
      <c r="K774" s="5"/>
    </row>
    <row r="775" spans="1:11" ht="25.5" x14ac:dyDescent="0.2">
      <c r="A775" s="29"/>
      <c r="B775" s="433" t="s">
        <v>723</v>
      </c>
      <c r="C775" s="434" t="s">
        <v>1373</v>
      </c>
      <c r="D775" s="435" t="s">
        <v>1432</v>
      </c>
      <c r="E775" s="277">
        <v>0.16</v>
      </c>
      <c r="F775" s="436">
        <v>58278.15</v>
      </c>
      <c r="G775" s="30">
        <f t="shared" ref="G775:G780" si="29">E775*F775</f>
        <v>9325</v>
      </c>
      <c r="H775" s="277"/>
      <c r="I775" s="436"/>
      <c r="J775" s="30"/>
      <c r="K775" s="5"/>
    </row>
    <row r="776" spans="1:11" ht="25.5" x14ac:dyDescent="0.2">
      <c r="A776" s="29"/>
      <c r="B776" s="433" t="s">
        <v>724</v>
      </c>
      <c r="C776" s="434" t="s">
        <v>1374</v>
      </c>
      <c r="D776" s="435" t="s">
        <v>1432</v>
      </c>
      <c r="E776" s="277">
        <v>0.13</v>
      </c>
      <c r="F776" s="436">
        <v>67970.36</v>
      </c>
      <c r="G776" s="30">
        <f t="shared" si="29"/>
        <v>8836</v>
      </c>
      <c r="H776" s="277"/>
      <c r="I776" s="436"/>
      <c r="J776" s="30"/>
      <c r="K776" s="5"/>
    </row>
    <row r="777" spans="1:11" ht="25.5" x14ac:dyDescent="0.2">
      <c r="A777" s="29"/>
      <c r="B777" s="433" t="s">
        <v>725</v>
      </c>
      <c r="C777" s="434" t="s">
        <v>1375</v>
      </c>
      <c r="D777" s="435" t="s">
        <v>1432</v>
      </c>
      <c r="E777" s="277">
        <v>0.17</v>
      </c>
      <c r="F777" s="436">
        <v>89178.73</v>
      </c>
      <c r="G777" s="30">
        <f t="shared" si="29"/>
        <v>15160</v>
      </c>
      <c r="H777" s="277"/>
      <c r="I777" s="436"/>
      <c r="J777" s="30"/>
      <c r="K777" s="5"/>
    </row>
    <row r="778" spans="1:11" ht="25.5" x14ac:dyDescent="0.2">
      <c r="A778" s="29"/>
      <c r="B778" s="433" t="s">
        <v>726</v>
      </c>
      <c r="C778" s="434" t="s">
        <v>1376</v>
      </c>
      <c r="D778" s="435" t="s">
        <v>1432</v>
      </c>
      <c r="E778" s="277">
        <v>0.01</v>
      </c>
      <c r="F778" s="436">
        <v>163855.99</v>
      </c>
      <c r="G778" s="30">
        <f t="shared" si="29"/>
        <v>1639</v>
      </c>
      <c r="H778" s="277"/>
      <c r="I778" s="436"/>
      <c r="J778" s="30"/>
      <c r="K778" s="5"/>
    </row>
    <row r="779" spans="1:11" ht="25.5" x14ac:dyDescent="0.2">
      <c r="A779" s="29"/>
      <c r="B779" s="433" t="s">
        <v>727</v>
      </c>
      <c r="C779" s="434" t="s">
        <v>1377</v>
      </c>
      <c r="D779" s="435" t="s">
        <v>1432</v>
      </c>
      <c r="E779" s="277">
        <v>0.01</v>
      </c>
      <c r="F779" s="436">
        <v>214291.39</v>
      </c>
      <c r="G779" s="30">
        <f t="shared" si="29"/>
        <v>2143</v>
      </c>
      <c r="H779" s="277"/>
      <c r="I779" s="436"/>
      <c r="J779" s="30"/>
      <c r="K779" s="5"/>
    </row>
    <row r="780" spans="1:11" ht="25.5" x14ac:dyDescent="0.2">
      <c r="A780" s="29"/>
      <c r="B780" s="433" t="s">
        <v>728</v>
      </c>
      <c r="C780" s="434" t="s">
        <v>1378</v>
      </c>
      <c r="D780" s="435" t="s">
        <v>1432</v>
      </c>
      <c r="E780" s="277">
        <v>0.02</v>
      </c>
      <c r="F780" s="436">
        <v>155837.6</v>
      </c>
      <c r="G780" s="30">
        <f t="shared" si="29"/>
        <v>3117</v>
      </c>
      <c r="H780" s="277"/>
      <c r="I780" s="436"/>
      <c r="J780" s="30"/>
      <c r="K780" s="5"/>
    </row>
    <row r="781" spans="1:11" ht="25.5" x14ac:dyDescent="0.2">
      <c r="A781" s="29"/>
      <c r="B781" s="433" t="s">
        <v>729</v>
      </c>
      <c r="C781" s="434" t="s">
        <v>1379</v>
      </c>
      <c r="D781" s="435" t="s">
        <v>1432</v>
      </c>
      <c r="E781" s="406"/>
      <c r="F781" s="403"/>
      <c r="G781" s="30"/>
      <c r="H781" s="277">
        <v>0.17</v>
      </c>
      <c r="I781" s="436">
        <v>202052.59</v>
      </c>
      <c r="J781" s="30">
        <f t="shared" si="27"/>
        <v>34349</v>
      </c>
      <c r="K781" s="5"/>
    </row>
    <row r="782" spans="1:11" ht="38.25" x14ac:dyDescent="0.2">
      <c r="A782" s="29"/>
      <c r="B782" s="433" t="s">
        <v>730</v>
      </c>
      <c r="C782" s="434" t="s">
        <v>1380</v>
      </c>
      <c r="D782" s="435" t="s">
        <v>1432</v>
      </c>
      <c r="E782" s="277">
        <v>0.03</v>
      </c>
      <c r="F782" s="436">
        <v>19868.52</v>
      </c>
      <c r="G782" s="30">
        <f t="shared" ref="G782:G793" si="30">E782*F782</f>
        <v>596</v>
      </c>
      <c r="H782" s="277"/>
      <c r="I782" s="436"/>
      <c r="J782" s="30"/>
      <c r="K782" s="5"/>
    </row>
    <row r="783" spans="1:11" ht="38.25" x14ac:dyDescent="0.2">
      <c r="A783" s="29"/>
      <c r="B783" s="433" t="s">
        <v>731</v>
      </c>
      <c r="C783" s="434" t="s">
        <v>1381</v>
      </c>
      <c r="D783" s="435" t="s">
        <v>1432</v>
      </c>
      <c r="E783" s="277">
        <v>1.43</v>
      </c>
      <c r="F783" s="436">
        <v>29889.22</v>
      </c>
      <c r="G783" s="30">
        <f t="shared" si="30"/>
        <v>42742</v>
      </c>
      <c r="H783" s="277"/>
      <c r="I783" s="436"/>
      <c r="J783" s="30"/>
      <c r="K783" s="5"/>
    </row>
    <row r="784" spans="1:11" ht="38.25" x14ac:dyDescent="0.2">
      <c r="A784" s="29"/>
      <c r="B784" s="433" t="s">
        <v>732</v>
      </c>
      <c r="C784" s="434" t="s">
        <v>1382</v>
      </c>
      <c r="D784" s="435" t="s">
        <v>1432</v>
      </c>
      <c r="E784" s="277">
        <v>3.2</v>
      </c>
      <c r="F784" s="436">
        <v>36288</v>
      </c>
      <c r="G784" s="30">
        <f t="shared" si="30"/>
        <v>116122</v>
      </c>
      <c r="H784" s="277"/>
      <c r="I784" s="436"/>
      <c r="J784" s="30"/>
      <c r="K784" s="5"/>
    </row>
    <row r="785" spans="1:11" ht="38.25" x14ac:dyDescent="0.2">
      <c r="A785" s="29"/>
      <c r="B785" s="433" t="s">
        <v>733</v>
      </c>
      <c r="C785" s="434" t="s">
        <v>1383</v>
      </c>
      <c r="D785" s="435" t="s">
        <v>1432</v>
      </c>
      <c r="E785" s="277">
        <v>0.05</v>
      </c>
      <c r="F785" s="436">
        <v>31411.46</v>
      </c>
      <c r="G785" s="30">
        <f t="shared" si="30"/>
        <v>1571</v>
      </c>
      <c r="H785" s="277"/>
      <c r="I785" s="436"/>
      <c r="J785" s="30"/>
      <c r="K785" s="5"/>
    </row>
    <row r="786" spans="1:11" ht="38.25" x14ac:dyDescent="0.2">
      <c r="A786" s="29"/>
      <c r="B786" s="433" t="s">
        <v>734</v>
      </c>
      <c r="C786" s="434" t="s">
        <v>1384</v>
      </c>
      <c r="D786" s="435" t="s">
        <v>1432</v>
      </c>
      <c r="E786" s="277">
        <v>9.5000000000000001E-2</v>
      </c>
      <c r="F786" s="436">
        <v>46753.06</v>
      </c>
      <c r="G786" s="30">
        <f t="shared" si="30"/>
        <v>4442</v>
      </c>
      <c r="H786" s="277"/>
      <c r="I786" s="436"/>
      <c r="J786" s="30"/>
      <c r="K786" s="5"/>
    </row>
    <row r="787" spans="1:11" ht="38.25" x14ac:dyDescent="0.2">
      <c r="A787" s="29"/>
      <c r="B787" s="433" t="s">
        <v>735</v>
      </c>
      <c r="C787" s="434" t="s">
        <v>1385</v>
      </c>
      <c r="D787" s="435" t="s">
        <v>1432</v>
      </c>
      <c r="E787" s="277">
        <v>0.105</v>
      </c>
      <c r="F787" s="436">
        <v>95684.06</v>
      </c>
      <c r="G787" s="30">
        <f t="shared" si="30"/>
        <v>10047</v>
      </c>
      <c r="H787" s="277"/>
      <c r="I787" s="436"/>
      <c r="J787" s="30"/>
      <c r="K787" s="5"/>
    </row>
    <row r="788" spans="1:11" ht="38.25" x14ac:dyDescent="0.2">
      <c r="A788" s="29"/>
      <c r="B788" s="433" t="s">
        <v>736</v>
      </c>
      <c r="C788" s="434" t="s">
        <v>1386</v>
      </c>
      <c r="D788" s="435" t="s">
        <v>1432</v>
      </c>
      <c r="E788" s="277">
        <v>1.6E-2</v>
      </c>
      <c r="F788" s="436">
        <v>240532.7</v>
      </c>
      <c r="G788" s="30">
        <f t="shared" si="30"/>
        <v>3849</v>
      </c>
      <c r="H788" s="277"/>
      <c r="I788" s="436"/>
      <c r="J788" s="30"/>
      <c r="K788" s="5"/>
    </row>
    <row r="789" spans="1:11" ht="38.25" x14ac:dyDescent="0.2">
      <c r="A789" s="29"/>
      <c r="B789" s="433" t="s">
        <v>737</v>
      </c>
      <c r="C789" s="434" t="s">
        <v>1387</v>
      </c>
      <c r="D789" s="435" t="s">
        <v>1432</v>
      </c>
      <c r="E789" s="277">
        <v>0.185</v>
      </c>
      <c r="F789" s="436">
        <v>54956.33</v>
      </c>
      <c r="G789" s="30">
        <f t="shared" si="30"/>
        <v>10167</v>
      </c>
      <c r="H789" s="277"/>
      <c r="I789" s="436"/>
      <c r="J789" s="30"/>
      <c r="K789" s="5"/>
    </row>
    <row r="790" spans="1:11" ht="38.25" x14ac:dyDescent="0.2">
      <c r="A790" s="29"/>
      <c r="B790" s="433" t="s">
        <v>738</v>
      </c>
      <c r="C790" s="434" t="s">
        <v>1388</v>
      </c>
      <c r="D790" s="435" t="s">
        <v>1432</v>
      </c>
      <c r="E790" s="277">
        <v>8.5000000000000006E-2</v>
      </c>
      <c r="F790" s="436">
        <v>82850.17</v>
      </c>
      <c r="G790" s="30">
        <f t="shared" si="30"/>
        <v>7042</v>
      </c>
      <c r="H790" s="277"/>
      <c r="I790" s="436"/>
      <c r="J790" s="30"/>
      <c r="K790" s="5"/>
    </row>
    <row r="791" spans="1:11" ht="38.25" x14ac:dyDescent="0.2">
      <c r="A791" s="29"/>
      <c r="B791" s="433" t="s">
        <v>739</v>
      </c>
      <c r="C791" s="434" t="s">
        <v>1389</v>
      </c>
      <c r="D791" s="435" t="s">
        <v>1432</v>
      </c>
      <c r="E791" s="277">
        <v>2.5000000000000001E-2</v>
      </c>
      <c r="F791" s="436">
        <v>180657.16</v>
      </c>
      <c r="G791" s="30">
        <f t="shared" si="30"/>
        <v>4516</v>
      </c>
      <c r="H791" s="277"/>
      <c r="I791" s="436"/>
      <c r="J791" s="30"/>
      <c r="K791" s="5"/>
    </row>
    <row r="792" spans="1:11" ht="38.25" x14ac:dyDescent="0.2">
      <c r="A792" s="29"/>
      <c r="B792" s="433" t="s">
        <v>740</v>
      </c>
      <c r="C792" s="434" t="s">
        <v>1390</v>
      </c>
      <c r="D792" s="435" t="s">
        <v>1432</v>
      </c>
      <c r="E792" s="277">
        <v>0.06</v>
      </c>
      <c r="F792" s="436">
        <v>270975.43</v>
      </c>
      <c r="G792" s="30">
        <f t="shared" si="30"/>
        <v>16259</v>
      </c>
      <c r="H792" s="277"/>
      <c r="I792" s="436"/>
      <c r="J792" s="30"/>
      <c r="K792" s="5"/>
    </row>
    <row r="793" spans="1:11" ht="38.25" x14ac:dyDescent="0.2">
      <c r="A793" s="29"/>
      <c r="B793" s="433" t="s">
        <v>741</v>
      </c>
      <c r="C793" s="434" t="s">
        <v>1391</v>
      </c>
      <c r="D793" s="435" t="s">
        <v>1432</v>
      </c>
      <c r="E793" s="277">
        <v>5.0000000000000001E-3</v>
      </c>
      <c r="F793" s="436">
        <v>415721</v>
      </c>
      <c r="G793" s="30">
        <f t="shared" si="30"/>
        <v>2079</v>
      </c>
      <c r="H793" s="277"/>
      <c r="I793" s="436"/>
      <c r="J793" s="30"/>
      <c r="K793" s="5"/>
    </row>
    <row r="794" spans="1:11" ht="38.25" x14ac:dyDescent="0.2">
      <c r="A794" s="29"/>
      <c r="B794" s="433" t="s">
        <v>742</v>
      </c>
      <c r="C794" s="434" t="s">
        <v>1392</v>
      </c>
      <c r="D794" s="435" t="s">
        <v>1432</v>
      </c>
      <c r="E794" s="406"/>
      <c r="F794" s="403"/>
      <c r="G794" s="30"/>
      <c r="H794" s="277">
        <v>0.24</v>
      </c>
      <c r="I794" s="436">
        <v>15533.99</v>
      </c>
      <c r="J794" s="30">
        <f t="shared" si="27"/>
        <v>3728</v>
      </c>
      <c r="K794" s="5"/>
    </row>
    <row r="795" spans="1:11" ht="38.25" x14ac:dyDescent="0.2">
      <c r="A795" s="29"/>
      <c r="B795" s="433" t="s">
        <v>743</v>
      </c>
      <c r="C795" s="434" t="s">
        <v>1393</v>
      </c>
      <c r="D795" s="435" t="s">
        <v>1432</v>
      </c>
      <c r="E795" s="406"/>
      <c r="F795" s="403"/>
      <c r="G795" s="30"/>
      <c r="H795" s="277">
        <v>0.44</v>
      </c>
      <c r="I795" s="436">
        <v>169791.8</v>
      </c>
      <c r="J795" s="30">
        <f t="shared" si="27"/>
        <v>74708</v>
      </c>
      <c r="K795" s="5"/>
    </row>
    <row r="796" spans="1:11" x14ac:dyDescent="0.2">
      <c r="A796" s="29"/>
      <c r="B796" s="433" t="s">
        <v>744</v>
      </c>
      <c r="C796" s="434" t="s">
        <v>1394</v>
      </c>
      <c r="D796" s="435" t="s">
        <v>56</v>
      </c>
      <c r="E796" s="406"/>
      <c r="F796" s="403"/>
      <c r="G796" s="30"/>
      <c r="H796" s="277">
        <v>92</v>
      </c>
      <c r="I796" s="436">
        <v>35.619999999999997</v>
      </c>
      <c r="J796" s="30">
        <f t="shared" si="27"/>
        <v>3277</v>
      </c>
      <c r="K796" s="5"/>
    </row>
    <row r="797" spans="1:11" x14ac:dyDescent="0.2">
      <c r="A797" s="29"/>
      <c r="B797" s="433" t="s">
        <v>745</v>
      </c>
      <c r="C797" s="434" t="s">
        <v>1395</v>
      </c>
      <c r="D797" s="435" t="s">
        <v>1430</v>
      </c>
      <c r="E797" s="406"/>
      <c r="F797" s="403"/>
      <c r="G797" s="30"/>
      <c r="H797" s="277">
        <v>10</v>
      </c>
      <c r="I797" s="436">
        <v>1336.9</v>
      </c>
      <c r="J797" s="30">
        <f t="shared" si="27"/>
        <v>13369</v>
      </c>
      <c r="K797" s="5"/>
    </row>
    <row r="798" spans="1:11" x14ac:dyDescent="0.2">
      <c r="A798" s="29"/>
      <c r="B798" s="433" t="s">
        <v>746</v>
      </c>
      <c r="C798" s="434" t="s">
        <v>1396</v>
      </c>
      <c r="D798" s="435" t="s">
        <v>1430</v>
      </c>
      <c r="E798" s="406"/>
      <c r="F798" s="403"/>
      <c r="G798" s="30"/>
      <c r="H798" s="277">
        <v>4</v>
      </c>
      <c r="I798" s="436">
        <v>1723.89</v>
      </c>
      <c r="J798" s="30">
        <f t="shared" si="27"/>
        <v>6896</v>
      </c>
      <c r="K798" s="5"/>
    </row>
    <row r="799" spans="1:11" x14ac:dyDescent="0.2">
      <c r="A799" s="29"/>
      <c r="B799" s="433" t="s">
        <v>747</v>
      </c>
      <c r="C799" s="434" t="s">
        <v>1397</v>
      </c>
      <c r="D799" s="435" t="s">
        <v>56</v>
      </c>
      <c r="E799" s="406"/>
      <c r="F799" s="403"/>
      <c r="G799" s="30"/>
      <c r="H799" s="277">
        <v>11</v>
      </c>
      <c r="I799" s="436">
        <v>68.290000000000006</v>
      </c>
      <c r="J799" s="30">
        <f t="shared" si="27"/>
        <v>751</v>
      </c>
      <c r="K799" s="5"/>
    </row>
    <row r="800" spans="1:11" ht="25.5" x14ac:dyDescent="0.2">
      <c r="A800" s="29"/>
      <c r="B800" s="433" t="s">
        <v>747</v>
      </c>
      <c r="C800" s="434" t="s">
        <v>1398</v>
      </c>
      <c r="D800" s="435" t="s">
        <v>56</v>
      </c>
      <c r="E800" s="406"/>
      <c r="F800" s="403"/>
      <c r="G800" s="30"/>
      <c r="H800" s="277">
        <v>148</v>
      </c>
      <c r="I800" s="436">
        <v>68.290000000000006</v>
      </c>
      <c r="J800" s="30">
        <f t="shared" si="27"/>
        <v>10107</v>
      </c>
      <c r="K800" s="5"/>
    </row>
    <row r="801" spans="1:11" x14ac:dyDescent="0.2">
      <c r="A801" s="29"/>
      <c r="B801" s="433" t="s">
        <v>748</v>
      </c>
      <c r="C801" s="434" t="s">
        <v>1399</v>
      </c>
      <c r="D801" s="435" t="s">
        <v>56</v>
      </c>
      <c r="E801" s="406"/>
      <c r="F801" s="403"/>
      <c r="G801" s="30"/>
      <c r="H801" s="277">
        <v>4</v>
      </c>
      <c r="I801" s="436">
        <v>50.57</v>
      </c>
      <c r="J801" s="30">
        <f t="shared" si="27"/>
        <v>202</v>
      </c>
      <c r="K801" s="5"/>
    </row>
    <row r="802" spans="1:11" x14ac:dyDescent="0.2">
      <c r="A802" s="29"/>
      <c r="B802" s="433" t="s">
        <v>749</v>
      </c>
      <c r="C802" s="434" t="s">
        <v>1400</v>
      </c>
      <c r="D802" s="435" t="s">
        <v>56</v>
      </c>
      <c r="E802" s="406"/>
      <c r="F802" s="403"/>
      <c r="G802" s="30"/>
      <c r="H802" s="277">
        <v>6</v>
      </c>
      <c r="I802" s="436">
        <v>267.2</v>
      </c>
      <c r="J802" s="30">
        <f t="shared" si="27"/>
        <v>1603</v>
      </c>
      <c r="K802" s="5"/>
    </row>
    <row r="803" spans="1:11" x14ac:dyDescent="0.2">
      <c r="A803" s="29"/>
      <c r="B803" s="433" t="s">
        <v>750</v>
      </c>
      <c r="C803" s="434" t="s">
        <v>1401</v>
      </c>
      <c r="D803" s="435" t="s">
        <v>56</v>
      </c>
      <c r="E803" s="406"/>
      <c r="F803" s="403"/>
      <c r="G803" s="30"/>
      <c r="H803" s="277">
        <v>5</v>
      </c>
      <c r="I803" s="436">
        <v>2336.75</v>
      </c>
      <c r="J803" s="30">
        <f t="shared" si="27"/>
        <v>11684</v>
      </c>
      <c r="K803" s="5"/>
    </row>
    <row r="804" spans="1:11" ht="25.5" x14ac:dyDescent="0.2">
      <c r="A804" s="29"/>
      <c r="B804" s="433" t="s">
        <v>751</v>
      </c>
      <c r="C804" s="434" t="s">
        <v>1402</v>
      </c>
      <c r="D804" s="435" t="s">
        <v>56</v>
      </c>
      <c r="E804" s="406"/>
      <c r="F804" s="403"/>
      <c r="G804" s="30"/>
      <c r="H804" s="277">
        <v>1</v>
      </c>
      <c r="I804" s="436">
        <v>9369.7000000000007</v>
      </c>
      <c r="J804" s="30">
        <f t="shared" si="27"/>
        <v>9370</v>
      </c>
      <c r="K804" s="5"/>
    </row>
    <row r="805" spans="1:11" x14ac:dyDescent="0.2">
      <c r="A805" s="29"/>
      <c r="B805" s="433" t="s">
        <v>752</v>
      </c>
      <c r="C805" s="434" t="s">
        <v>1403</v>
      </c>
      <c r="D805" s="435" t="s">
        <v>56</v>
      </c>
      <c r="E805" s="406"/>
      <c r="F805" s="403"/>
      <c r="G805" s="30"/>
      <c r="H805" s="277">
        <v>3</v>
      </c>
      <c r="I805" s="436">
        <v>6163.79</v>
      </c>
      <c r="J805" s="30">
        <f t="shared" si="27"/>
        <v>18491</v>
      </c>
      <c r="K805" s="5"/>
    </row>
    <row r="806" spans="1:11" x14ac:dyDescent="0.2">
      <c r="A806" s="29"/>
      <c r="B806" s="433" t="s">
        <v>753</v>
      </c>
      <c r="C806" s="434" t="s">
        <v>1404</v>
      </c>
      <c r="D806" s="435" t="s">
        <v>55</v>
      </c>
      <c r="E806" s="406"/>
      <c r="F806" s="403"/>
      <c r="G806" s="30"/>
      <c r="H806" s="277">
        <v>10</v>
      </c>
      <c r="I806" s="436">
        <v>7.9</v>
      </c>
      <c r="J806" s="30">
        <f t="shared" si="27"/>
        <v>79</v>
      </c>
      <c r="K806" s="5"/>
    </row>
    <row r="807" spans="1:11" ht="38.25" x14ac:dyDescent="0.2">
      <c r="A807" s="29"/>
      <c r="B807" s="433" t="s">
        <v>754</v>
      </c>
      <c r="C807" s="434" t="s">
        <v>1405</v>
      </c>
      <c r="D807" s="435" t="s">
        <v>56</v>
      </c>
      <c r="E807" s="406"/>
      <c r="F807" s="403"/>
      <c r="G807" s="30"/>
      <c r="H807" s="277">
        <v>10</v>
      </c>
      <c r="I807" s="436">
        <v>103.07</v>
      </c>
      <c r="J807" s="30">
        <f t="shared" si="27"/>
        <v>1031</v>
      </c>
      <c r="K807" s="5"/>
    </row>
    <row r="808" spans="1:11" ht="25.5" x14ac:dyDescent="0.2">
      <c r="A808" s="29"/>
      <c r="B808" s="433" t="s">
        <v>755</v>
      </c>
      <c r="C808" s="434" t="s">
        <v>1406</v>
      </c>
      <c r="D808" s="435" t="s">
        <v>56</v>
      </c>
      <c r="E808" s="406"/>
      <c r="F808" s="403"/>
      <c r="G808" s="30"/>
      <c r="H808" s="277">
        <v>126</v>
      </c>
      <c r="I808" s="436">
        <v>194.96</v>
      </c>
      <c r="J808" s="30">
        <f t="shared" si="27"/>
        <v>24565</v>
      </c>
      <c r="K808" s="5"/>
    </row>
    <row r="809" spans="1:11" x14ac:dyDescent="0.2">
      <c r="A809" s="29"/>
      <c r="B809" s="433" t="s">
        <v>756</v>
      </c>
      <c r="C809" s="434" t="s">
        <v>1407</v>
      </c>
      <c r="D809" s="435" t="s">
        <v>1427</v>
      </c>
      <c r="E809" s="406"/>
      <c r="F809" s="403"/>
      <c r="G809" s="30"/>
      <c r="H809" s="277">
        <v>0.75</v>
      </c>
      <c r="I809" s="436">
        <v>10100.120000000001</v>
      </c>
      <c r="J809" s="30">
        <f t="shared" si="27"/>
        <v>7575</v>
      </c>
      <c r="K809" s="5"/>
    </row>
    <row r="810" spans="1:11" x14ac:dyDescent="0.2">
      <c r="A810" s="29"/>
      <c r="B810" s="433" t="s">
        <v>757</v>
      </c>
      <c r="C810" s="434" t="s">
        <v>1408</v>
      </c>
      <c r="D810" s="435" t="s">
        <v>56</v>
      </c>
      <c r="E810" s="406"/>
      <c r="F810" s="403"/>
      <c r="G810" s="30"/>
      <c r="H810" s="277">
        <v>1</v>
      </c>
      <c r="I810" s="436">
        <v>873.85</v>
      </c>
      <c r="J810" s="30">
        <f t="shared" si="27"/>
        <v>874</v>
      </c>
      <c r="K810" s="5"/>
    </row>
    <row r="811" spans="1:11" x14ac:dyDescent="0.2">
      <c r="A811" s="29"/>
      <c r="B811" s="433" t="s">
        <v>758</v>
      </c>
      <c r="C811" s="434" t="s">
        <v>1409</v>
      </c>
      <c r="D811" s="435" t="s">
        <v>56</v>
      </c>
      <c r="E811" s="406"/>
      <c r="F811" s="403"/>
      <c r="G811" s="30"/>
      <c r="H811" s="277">
        <v>6</v>
      </c>
      <c r="I811" s="436">
        <v>2967.38</v>
      </c>
      <c r="J811" s="30">
        <f t="shared" si="27"/>
        <v>17804</v>
      </c>
      <c r="K811" s="5"/>
    </row>
    <row r="812" spans="1:11" x14ac:dyDescent="0.2">
      <c r="A812" s="29"/>
      <c r="B812" s="433" t="s">
        <v>758</v>
      </c>
      <c r="C812" s="434" t="s">
        <v>1410</v>
      </c>
      <c r="D812" s="435" t="s">
        <v>56</v>
      </c>
      <c r="E812" s="406"/>
      <c r="F812" s="403"/>
      <c r="G812" s="30"/>
      <c r="H812" s="277">
        <v>51</v>
      </c>
      <c r="I812" s="436">
        <v>2967.38</v>
      </c>
      <c r="J812" s="30">
        <f t="shared" si="27"/>
        <v>151336</v>
      </c>
      <c r="K812" s="5"/>
    </row>
    <row r="813" spans="1:11" x14ac:dyDescent="0.2">
      <c r="A813" s="29"/>
      <c r="B813" s="433" t="s">
        <v>759</v>
      </c>
      <c r="C813" s="434" t="s">
        <v>1411</v>
      </c>
      <c r="D813" s="435" t="s">
        <v>56</v>
      </c>
      <c r="E813" s="406"/>
      <c r="F813" s="403"/>
      <c r="G813" s="30"/>
      <c r="H813" s="277">
        <v>4</v>
      </c>
      <c r="I813" s="436">
        <v>3645.73</v>
      </c>
      <c r="J813" s="30">
        <f t="shared" si="27"/>
        <v>14583</v>
      </c>
      <c r="K813" s="5"/>
    </row>
    <row r="814" spans="1:11" x14ac:dyDescent="0.2">
      <c r="A814" s="29"/>
      <c r="B814" s="433" t="s">
        <v>760</v>
      </c>
      <c r="C814" s="434" t="s">
        <v>1412</v>
      </c>
      <c r="D814" s="435" t="s">
        <v>1426</v>
      </c>
      <c r="E814" s="406"/>
      <c r="F814" s="403"/>
      <c r="G814" s="30"/>
      <c r="H814" s="277">
        <v>0.7</v>
      </c>
      <c r="I814" s="436">
        <v>12480.13</v>
      </c>
      <c r="J814" s="30">
        <f t="shared" si="27"/>
        <v>8736</v>
      </c>
      <c r="K814" s="5"/>
    </row>
    <row r="815" spans="1:11" x14ac:dyDescent="0.2">
      <c r="A815" s="29"/>
      <c r="B815" s="433" t="s">
        <v>761</v>
      </c>
      <c r="C815" s="434" t="s">
        <v>1413</v>
      </c>
      <c r="D815" s="435" t="s">
        <v>1426</v>
      </c>
      <c r="E815" s="406"/>
      <c r="F815" s="403"/>
      <c r="G815" s="30"/>
      <c r="H815" s="277">
        <v>0.1</v>
      </c>
      <c r="I815" s="436">
        <v>169.39</v>
      </c>
      <c r="J815" s="30">
        <f t="shared" si="27"/>
        <v>17</v>
      </c>
      <c r="K815" s="5"/>
    </row>
    <row r="816" spans="1:11" x14ac:dyDescent="0.2">
      <c r="A816" s="29"/>
      <c r="B816" s="433" t="s">
        <v>762</v>
      </c>
      <c r="C816" s="434" t="s">
        <v>1414</v>
      </c>
      <c r="D816" s="435" t="s">
        <v>1426</v>
      </c>
      <c r="E816" s="406"/>
      <c r="F816" s="403"/>
      <c r="G816" s="30"/>
      <c r="H816" s="277">
        <v>6.5</v>
      </c>
      <c r="I816" s="436">
        <v>131.54</v>
      </c>
      <c r="J816" s="30">
        <f t="shared" si="27"/>
        <v>855</v>
      </c>
      <c r="K816" s="5"/>
    </row>
    <row r="817" spans="1:11" x14ac:dyDescent="0.2">
      <c r="A817" s="29"/>
      <c r="B817" s="433" t="s">
        <v>763</v>
      </c>
      <c r="C817" s="434" t="s">
        <v>1415</v>
      </c>
      <c r="D817" s="435" t="s">
        <v>56</v>
      </c>
      <c r="E817" s="406"/>
      <c r="F817" s="403"/>
      <c r="G817" s="30"/>
      <c r="H817" s="277">
        <v>1</v>
      </c>
      <c r="I817" s="436">
        <v>317.35000000000002</v>
      </c>
      <c r="J817" s="30">
        <f t="shared" si="27"/>
        <v>317</v>
      </c>
      <c r="K817" s="5"/>
    </row>
    <row r="818" spans="1:11" x14ac:dyDescent="0.2">
      <c r="A818" s="29"/>
      <c r="B818" s="433" t="s">
        <v>764</v>
      </c>
      <c r="C818" s="434" t="s">
        <v>1416</v>
      </c>
      <c r="D818" s="435" t="s">
        <v>56</v>
      </c>
      <c r="E818" s="406"/>
      <c r="F818" s="403"/>
      <c r="G818" s="30"/>
      <c r="H818" s="277">
        <v>2</v>
      </c>
      <c r="I818" s="436">
        <v>4337.55</v>
      </c>
      <c r="J818" s="30">
        <f t="shared" si="27"/>
        <v>8675</v>
      </c>
      <c r="K818" s="5"/>
    </row>
    <row r="819" spans="1:11" x14ac:dyDescent="0.2">
      <c r="A819" s="29"/>
      <c r="B819" s="433" t="s">
        <v>765</v>
      </c>
      <c r="C819" s="434" t="s">
        <v>1417</v>
      </c>
      <c r="D819" s="435" t="s">
        <v>56</v>
      </c>
      <c r="E819" s="406"/>
      <c r="F819" s="403"/>
      <c r="G819" s="30"/>
      <c r="H819" s="277">
        <v>152</v>
      </c>
      <c r="I819" s="436">
        <v>818.29</v>
      </c>
      <c r="J819" s="30">
        <f t="shared" si="27"/>
        <v>124380</v>
      </c>
      <c r="K819" s="5"/>
    </row>
    <row r="820" spans="1:11" x14ac:dyDescent="0.2">
      <c r="A820" s="29"/>
      <c r="B820" s="433" t="s">
        <v>766</v>
      </c>
      <c r="C820" s="434" t="s">
        <v>1418</v>
      </c>
      <c r="D820" s="435" t="s">
        <v>56</v>
      </c>
      <c r="E820" s="406"/>
      <c r="F820" s="403"/>
      <c r="G820" s="30"/>
      <c r="H820" s="277">
        <v>8</v>
      </c>
      <c r="I820" s="436">
        <v>1991.98</v>
      </c>
      <c r="J820" s="30">
        <f t="shared" si="27"/>
        <v>15936</v>
      </c>
      <c r="K820" s="5"/>
    </row>
    <row r="821" spans="1:11" x14ac:dyDescent="0.2">
      <c r="A821" s="29"/>
      <c r="B821" s="433" t="s">
        <v>767</v>
      </c>
      <c r="C821" s="434" t="s">
        <v>1145</v>
      </c>
      <c r="D821" s="435" t="s">
        <v>56</v>
      </c>
      <c r="E821" s="406"/>
      <c r="F821" s="403"/>
      <c r="G821" s="30"/>
      <c r="H821" s="277">
        <v>3</v>
      </c>
      <c r="I821" s="436">
        <v>1247.78</v>
      </c>
      <c r="J821" s="30">
        <f t="shared" si="27"/>
        <v>3743</v>
      </c>
      <c r="K821" s="5"/>
    </row>
    <row r="822" spans="1:11" x14ac:dyDescent="0.2">
      <c r="A822" s="29"/>
      <c r="B822" s="433" t="s">
        <v>768</v>
      </c>
      <c r="C822" s="434" t="s">
        <v>1419</v>
      </c>
      <c r="D822" s="435" t="s">
        <v>54</v>
      </c>
      <c r="E822" s="406"/>
      <c r="F822" s="403"/>
      <c r="G822" s="30"/>
      <c r="H822" s="277">
        <v>15</v>
      </c>
      <c r="I822" s="436">
        <v>592.20000000000005</v>
      </c>
      <c r="J822" s="30">
        <f t="shared" si="27"/>
        <v>8883</v>
      </c>
      <c r="K822" s="5"/>
    </row>
    <row r="823" spans="1:11" x14ac:dyDescent="0.2">
      <c r="A823" s="29"/>
      <c r="B823" s="433" t="s">
        <v>769</v>
      </c>
      <c r="C823" s="434" t="s">
        <v>1420</v>
      </c>
      <c r="D823" s="435" t="s">
        <v>54</v>
      </c>
      <c r="E823" s="406"/>
      <c r="F823" s="403"/>
      <c r="G823" s="30"/>
      <c r="H823" s="277">
        <v>55</v>
      </c>
      <c r="I823" s="436">
        <v>2140.0700000000002</v>
      </c>
      <c r="J823" s="30">
        <f t="shared" si="27"/>
        <v>117704</v>
      </c>
      <c r="K823" s="5"/>
    </row>
    <row r="824" spans="1:11" x14ac:dyDescent="0.2">
      <c r="A824" s="29"/>
      <c r="B824" s="433" t="s">
        <v>770</v>
      </c>
      <c r="C824" s="434" t="s">
        <v>1421</v>
      </c>
      <c r="D824" s="435" t="s">
        <v>54</v>
      </c>
      <c r="E824" s="406"/>
      <c r="F824" s="403"/>
      <c r="G824" s="30"/>
      <c r="H824" s="277">
        <v>65</v>
      </c>
      <c r="I824" s="436">
        <v>224.7</v>
      </c>
      <c r="J824" s="30">
        <f t="shared" si="27"/>
        <v>14606</v>
      </c>
      <c r="K824" s="5"/>
    </row>
    <row r="825" spans="1:11" x14ac:dyDescent="0.2">
      <c r="A825" s="29"/>
      <c r="B825" s="433" t="s">
        <v>771</v>
      </c>
      <c r="C825" s="434" t="s">
        <v>1422</v>
      </c>
      <c r="D825" s="435" t="s">
        <v>56</v>
      </c>
      <c r="E825" s="406"/>
      <c r="F825" s="403"/>
      <c r="G825" s="30"/>
      <c r="H825" s="277">
        <v>3</v>
      </c>
      <c r="I825" s="436">
        <v>2957.81</v>
      </c>
      <c r="J825" s="30">
        <f t="shared" ref="J825:J827" si="31">H825*I825</f>
        <v>8873</v>
      </c>
      <c r="K825" s="5"/>
    </row>
    <row r="826" spans="1:11" ht="25.5" x14ac:dyDescent="0.2">
      <c r="A826" s="29"/>
      <c r="B826" s="433" t="s">
        <v>772</v>
      </c>
      <c r="C826" s="434" t="s">
        <v>1423</v>
      </c>
      <c r="D826" s="435" t="s">
        <v>56</v>
      </c>
      <c r="E826" s="406"/>
      <c r="F826" s="403"/>
      <c r="G826" s="30"/>
      <c r="H826" s="277">
        <v>1</v>
      </c>
      <c r="I826" s="436">
        <v>1349.25</v>
      </c>
      <c r="J826" s="30">
        <f t="shared" si="31"/>
        <v>1349</v>
      </c>
      <c r="K826" s="5"/>
    </row>
    <row r="827" spans="1:11" ht="17.25" thickBot="1" x14ac:dyDescent="0.25">
      <c r="A827" s="29"/>
      <c r="B827" s="433" t="s">
        <v>773</v>
      </c>
      <c r="C827" s="434" t="s">
        <v>1424</v>
      </c>
      <c r="D827" s="435" t="s">
        <v>24</v>
      </c>
      <c r="E827" s="406"/>
      <c r="F827" s="403"/>
      <c r="G827" s="30"/>
      <c r="H827" s="277">
        <v>21.28</v>
      </c>
      <c r="I827" s="436">
        <v>314.05</v>
      </c>
      <c r="J827" s="30">
        <f t="shared" si="31"/>
        <v>6683</v>
      </c>
      <c r="K827" s="5"/>
    </row>
    <row r="828" spans="1:11" ht="17.25" customHeight="1" thickBot="1" x14ac:dyDescent="0.25">
      <c r="A828" s="675"/>
      <c r="B828" s="676"/>
      <c r="C828" s="676"/>
      <c r="D828" s="677"/>
      <c r="E828" s="43" t="s">
        <v>57</v>
      </c>
      <c r="F828" s="31"/>
      <c r="G828" s="33">
        <f>SUM(G10:G827)</f>
        <v>3282690</v>
      </c>
      <c r="H828" s="678" t="s">
        <v>57</v>
      </c>
      <c r="I828" s="679"/>
      <c r="J828" s="33">
        <f>SUM(J10:J827)</f>
        <v>35031845</v>
      </c>
      <c r="K828" s="5"/>
    </row>
    <row r="829" spans="1:11" ht="17.25" customHeight="1" thickBot="1" x14ac:dyDescent="0.25">
      <c r="A829" s="680" t="s">
        <v>58</v>
      </c>
      <c r="B829" s="681"/>
      <c r="C829" s="681"/>
      <c r="D829" s="682"/>
      <c r="E829" s="683">
        <f>G828+J828</f>
        <v>38314535</v>
      </c>
      <c r="F829" s="684"/>
      <c r="G829" s="684"/>
      <c r="H829" s="684"/>
      <c r="I829" s="684"/>
      <c r="J829" s="685"/>
      <c r="K829" s="5"/>
    </row>
    <row r="830" spans="1:11" x14ac:dyDescent="0.2">
      <c r="A830" s="83"/>
      <c r="C830" s="15"/>
      <c r="D830" s="18"/>
      <c r="E830" s="18"/>
      <c r="F830" s="18"/>
      <c r="G830" s="18"/>
      <c r="H830" s="18"/>
      <c r="I830" s="14"/>
    </row>
    <row r="831" spans="1:11" x14ac:dyDescent="0.2">
      <c r="A831" s="83"/>
      <c r="C831" s="15"/>
      <c r="D831" s="18"/>
      <c r="E831" s="18"/>
      <c r="F831" s="18"/>
      <c r="G831" s="18"/>
      <c r="H831" s="18"/>
      <c r="I831" s="14"/>
    </row>
    <row r="832" spans="1:11" x14ac:dyDescent="0.2">
      <c r="A832" s="83"/>
      <c r="C832" s="15"/>
      <c r="D832" s="18"/>
      <c r="E832" s="18"/>
      <c r="F832" s="18"/>
      <c r="G832" s="18"/>
      <c r="H832" s="18"/>
      <c r="I832" s="14"/>
    </row>
    <row r="833" spans="1:13" x14ac:dyDescent="0.2">
      <c r="A833" s="83"/>
      <c r="C833" s="15"/>
      <c r="D833" s="18"/>
      <c r="E833" s="18"/>
      <c r="F833" s="18"/>
      <c r="G833" s="18"/>
      <c r="H833" s="18"/>
      <c r="I833" s="14"/>
    </row>
    <row r="834" spans="1:13" x14ac:dyDescent="0.2">
      <c r="A834" s="83"/>
      <c r="C834" s="84"/>
      <c r="D834" s="83"/>
      <c r="E834" s="85"/>
      <c r="F834" s="86"/>
      <c r="G834" s="86"/>
      <c r="H834" s="12"/>
    </row>
    <row r="835" spans="1:13" x14ac:dyDescent="0.2">
      <c r="A835" s="83"/>
      <c r="C835" s="87" t="s">
        <v>91</v>
      </c>
      <c r="D835" s="88"/>
      <c r="E835" s="88"/>
      <c r="F835" s="89"/>
      <c r="G835" s="89"/>
      <c r="H835" s="90" t="s">
        <v>92</v>
      </c>
      <c r="K835" s="106"/>
      <c r="L835" s="107"/>
    </row>
    <row r="836" spans="1:13" x14ac:dyDescent="0.2">
      <c r="D836" s="18"/>
      <c r="E836" s="18"/>
      <c r="F836" s="86"/>
      <c r="G836" s="86"/>
      <c r="H836" s="92"/>
      <c r="J836" s="18" t="s">
        <v>1718</v>
      </c>
      <c r="K836" s="106"/>
      <c r="L836" s="107"/>
    </row>
    <row r="837" spans="1:13" x14ac:dyDescent="0.2">
      <c r="D837" s="18"/>
      <c r="E837" s="18"/>
      <c r="F837" s="86"/>
      <c r="G837" s="86"/>
      <c r="H837" s="92"/>
      <c r="K837" s="106"/>
      <c r="L837" s="107"/>
    </row>
    <row r="838" spans="1:13" x14ac:dyDescent="0.2">
      <c r="C838" s="87" t="s">
        <v>93</v>
      </c>
      <c r="D838" s="88"/>
      <c r="E838" s="88"/>
      <c r="F838" s="89"/>
      <c r="G838" s="89"/>
      <c r="H838" s="90" t="s">
        <v>94</v>
      </c>
      <c r="K838" s="106"/>
      <c r="L838" s="107"/>
    </row>
    <row r="839" spans="1:13" x14ac:dyDescent="0.2">
      <c r="D839" s="18"/>
      <c r="E839" s="18"/>
      <c r="F839" s="86"/>
      <c r="G839" s="86"/>
      <c r="H839" s="92"/>
      <c r="K839" s="34"/>
      <c r="L839" s="78"/>
      <c r="M839" s="11"/>
    </row>
    <row r="840" spans="1:13" x14ac:dyDescent="0.2">
      <c r="D840" s="18"/>
      <c r="E840" s="18"/>
      <c r="F840" s="86"/>
      <c r="G840" s="86"/>
      <c r="H840" s="92"/>
      <c r="K840" s="34"/>
      <c r="L840" s="108"/>
      <c r="M840" s="11"/>
    </row>
    <row r="841" spans="1:13" x14ac:dyDescent="0.2">
      <c r="C841" s="87" t="s">
        <v>95</v>
      </c>
      <c r="D841" s="88"/>
      <c r="E841" s="88"/>
      <c r="F841" s="89"/>
      <c r="G841" s="89"/>
      <c r="H841" s="90" t="s">
        <v>96</v>
      </c>
      <c r="K841" s="34"/>
      <c r="L841" s="108"/>
      <c r="M841" s="11"/>
    </row>
    <row r="842" spans="1:13" x14ac:dyDescent="0.2">
      <c r="D842" s="18"/>
      <c r="E842" s="18"/>
      <c r="F842" s="86"/>
      <c r="G842" s="86"/>
      <c r="H842" s="92"/>
      <c r="K842" s="34"/>
      <c r="L842" s="108"/>
      <c r="M842" s="11"/>
    </row>
    <row r="843" spans="1:13" x14ac:dyDescent="0.2">
      <c r="D843" s="18"/>
      <c r="E843" s="18"/>
      <c r="F843" s="86"/>
      <c r="G843" s="86"/>
      <c r="H843" s="92"/>
      <c r="K843" s="34"/>
      <c r="L843" s="109"/>
      <c r="M843" s="11"/>
    </row>
    <row r="844" spans="1:13" x14ac:dyDescent="0.2">
      <c r="C844" s="87" t="s">
        <v>1724</v>
      </c>
      <c r="D844" s="88"/>
      <c r="E844" s="88"/>
      <c r="F844" s="89"/>
      <c r="G844" s="89"/>
      <c r="H844" s="90" t="s">
        <v>1725</v>
      </c>
      <c r="K844" s="105"/>
      <c r="L844" s="108"/>
      <c r="M844" s="11"/>
    </row>
    <row r="845" spans="1:13" x14ac:dyDescent="0.2">
      <c r="D845" s="18"/>
      <c r="E845" s="18"/>
      <c r="F845" s="86"/>
      <c r="G845" s="86"/>
      <c r="H845" s="92"/>
      <c r="K845" s="34"/>
      <c r="L845" s="108"/>
      <c r="M845" s="11"/>
    </row>
    <row r="846" spans="1:13" x14ac:dyDescent="0.2">
      <c r="D846" s="18"/>
      <c r="E846" s="18"/>
      <c r="F846" s="86"/>
      <c r="G846" s="86"/>
      <c r="H846" s="92"/>
      <c r="K846" s="34"/>
      <c r="L846" s="108"/>
      <c r="M846" s="11"/>
    </row>
    <row r="847" spans="1:13" x14ac:dyDescent="0.2">
      <c r="C847" s="87" t="s">
        <v>132</v>
      </c>
      <c r="D847" s="88"/>
      <c r="E847" s="88"/>
      <c r="F847" s="89"/>
      <c r="G847" s="89"/>
      <c r="H847" s="90" t="s">
        <v>133</v>
      </c>
      <c r="L847" s="107"/>
    </row>
    <row r="848" spans="1:13" x14ac:dyDescent="0.2">
      <c r="L848" s="107"/>
    </row>
  </sheetData>
  <mergeCells count="12">
    <mergeCell ref="A828:D828"/>
    <mergeCell ref="H828:I828"/>
    <mergeCell ref="A829:D829"/>
    <mergeCell ref="E829:J829"/>
    <mergeCell ref="A2:J2"/>
    <mergeCell ref="A6:A8"/>
    <mergeCell ref="B6:B8"/>
    <mergeCell ref="C6:C8"/>
    <mergeCell ref="D6:D8"/>
    <mergeCell ref="E6:J6"/>
    <mergeCell ref="E7:G7"/>
    <mergeCell ref="H7:J7"/>
  </mergeCells>
  <pageMargins left="0.25" right="0.25" top="0.75" bottom="0.75" header="0.3" footer="0.3"/>
  <pageSetup paperSize="9" scale="52" fitToHeight="0" orientation="portrait" r:id="rId1"/>
  <headerFooter alignWithMargins="0">
    <oddHeader>&amp;LГранд-СМЕТА</oddHead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35"/>
  <sheetViews>
    <sheetView showGridLines="0" view="pageBreakPreview" zoomScale="70" zoomScaleNormal="70" zoomScaleSheetLayoutView="70" workbookViewId="0">
      <selection activeCell="I26" sqref="I26"/>
    </sheetView>
  </sheetViews>
  <sheetFormatPr defaultColWidth="8.85546875" defaultRowHeight="12.75" x14ac:dyDescent="0.2"/>
  <cols>
    <col min="1" max="1" width="12.85546875" style="399" customWidth="1"/>
    <col min="2" max="2" width="43.28515625" style="399" customWidth="1"/>
    <col min="3" max="3" width="14.42578125" style="399" customWidth="1"/>
    <col min="4" max="4" width="12.85546875" style="399" customWidth="1"/>
    <col min="5" max="5" width="13.140625" style="399" customWidth="1"/>
    <col min="6" max="7" width="12.7109375" style="399" customWidth="1"/>
    <col min="8" max="8" width="13.42578125" style="399" customWidth="1"/>
    <col min="9" max="9" width="14.42578125" style="399" customWidth="1"/>
    <col min="10" max="10" width="11.7109375" style="399" customWidth="1"/>
    <col min="11" max="11" width="13.85546875" style="399" customWidth="1"/>
    <col min="12" max="13" width="11.7109375" style="399" customWidth="1"/>
    <col min="14" max="14" width="10.140625" style="399" bestFit="1" customWidth="1"/>
    <col min="15" max="16384" width="8.85546875" style="399"/>
  </cols>
  <sheetData>
    <row r="1" spans="1:20" ht="15.75" x14ac:dyDescent="0.25">
      <c r="A1" s="444"/>
      <c r="J1" s="716" t="s">
        <v>1726</v>
      </c>
      <c r="K1" s="716"/>
    </row>
    <row r="2" spans="1:20" x14ac:dyDescent="0.2">
      <c r="A2" s="2" t="s">
        <v>16</v>
      </c>
      <c r="B2" s="717" t="s">
        <v>1436</v>
      </c>
      <c r="C2" s="717"/>
      <c r="D2" s="717"/>
      <c r="E2" s="717"/>
      <c r="F2" s="717"/>
      <c r="G2" s="717"/>
      <c r="H2" s="717"/>
      <c r="I2" s="717"/>
      <c r="J2" s="717"/>
      <c r="K2" s="717"/>
      <c r="L2" s="445"/>
      <c r="M2" s="445"/>
      <c r="N2" s="445"/>
      <c r="O2" s="445"/>
      <c r="P2" s="445"/>
      <c r="Q2" s="445"/>
      <c r="R2" s="445"/>
      <c r="S2" s="445"/>
      <c r="T2" s="445"/>
    </row>
    <row r="3" spans="1:20" ht="13.5" thickBot="1" x14ac:dyDescent="0.25">
      <c r="A3" s="2" t="s">
        <v>17</v>
      </c>
      <c r="B3" s="590" t="s">
        <v>1436</v>
      </c>
      <c r="C3" s="591"/>
      <c r="D3" s="591"/>
      <c r="E3" s="591"/>
      <c r="F3" s="591"/>
      <c r="G3" s="591"/>
      <c r="H3" s="591"/>
      <c r="I3" s="591"/>
      <c r="J3" s="591"/>
      <c r="K3" s="591"/>
      <c r="L3" s="446"/>
      <c r="M3" s="446"/>
      <c r="N3" s="446"/>
      <c r="O3" s="446"/>
      <c r="P3" s="446"/>
      <c r="Q3" s="446"/>
      <c r="R3" s="446"/>
      <c r="S3" s="446"/>
      <c r="T3" s="446"/>
    </row>
    <row r="4" spans="1:20" ht="12.75" customHeight="1" x14ac:dyDescent="0.2">
      <c r="A4" s="641" t="s">
        <v>1</v>
      </c>
      <c r="B4" s="641" t="s">
        <v>1727</v>
      </c>
      <c r="C4" s="719" t="s">
        <v>1728</v>
      </c>
      <c r="D4" s="720"/>
      <c r="E4" s="720"/>
      <c r="F4" s="720"/>
      <c r="G4" s="721"/>
      <c r="H4" s="722" t="s">
        <v>2</v>
      </c>
      <c r="I4" s="720"/>
      <c r="J4" s="720"/>
      <c r="K4" s="721"/>
    </row>
    <row r="5" spans="1:20" ht="12.75" customHeight="1" x14ac:dyDescent="0.2">
      <c r="A5" s="642"/>
      <c r="B5" s="642"/>
      <c r="C5" s="723" t="s">
        <v>1729</v>
      </c>
      <c r="D5" s="725" t="s">
        <v>3</v>
      </c>
      <c r="E5" s="725"/>
      <c r="F5" s="725"/>
      <c r="G5" s="726" t="s">
        <v>1730</v>
      </c>
      <c r="H5" s="709" t="s">
        <v>76</v>
      </c>
      <c r="I5" s="711" t="s">
        <v>77</v>
      </c>
      <c r="J5" s="711" t="s">
        <v>78</v>
      </c>
      <c r="K5" s="713" t="s">
        <v>128</v>
      </c>
    </row>
    <row r="6" spans="1:20" ht="15" customHeight="1" x14ac:dyDescent="0.2">
      <c r="A6" s="642"/>
      <c r="B6" s="642"/>
      <c r="C6" s="723"/>
      <c r="D6" s="601" t="s">
        <v>79</v>
      </c>
      <c r="E6" s="601" t="s">
        <v>77</v>
      </c>
      <c r="F6" s="601" t="s">
        <v>78</v>
      </c>
      <c r="G6" s="726"/>
      <c r="H6" s="709"/>
      <c r="I6" s="711"/>
      <c r="J6" s="711"/>
      <c r="K6" s="713"/>
    </row>
    <row r="7" spans="1:20" ht="91.5" customHeight="1" thickBot="1" x14ac:dyDescent="0.25">
      <c r="A7" s="718"/>
      <c r="B7" s="718"/>
      <c r="C7" s="724"/>
      <c r="D7" s="715"/>
      <c r="E7" s="715"/>
      <c r="F7" s="715"/>
      <c r="G7" s="727"/>
      <c r="H7" s="710"/>
      <c r="I7" s="712"/>
      <c r="J7" s="712"/>
      <c r="K7" s="714"/>
    </row>
    <row r="8" spans="1:20" ht="13.5" thickBot="1" x14ac:dyDescent="0.25">
      <c r="A8" s="447">
        <v>1</v>
      </c>
      <c r="B8" s="448">
        <v>2</v>
      </c>
      <c r="C8" s="449">
        <v>3</v>
      </c>
      <c r="D8" s="450">
        <v>4</v>
      </c>
      <c r="E8" s="450">
        <v>5</v>
      </c>
      <c r="F8" s="450">
        <v>6</v>
      </c>
      <c r="G8" s="451">
        <v>7</v>
      </c>
      <c r="H8" s="452">
        <v>8</v>
      </c>
      <c r="I8" s="453">
        <v>9</v>
      </c>
      <c r="J8" s="453">
        <v>10</v>
      </c>
      <c r="K8" s="454">
        <v>11</v>
      </c>
    </row>
    <row r="9" spans="1:20" ht="14.25" thickBot="1" x14ac:dyDescent="0.3">
      <c r="A9" s="705" t="s">
        <v>1731</v>
      </c>
      <c r="B9" s="706"/>
      <c r="C9" s="706"/>
      <c r="D9" s="706"/>
      <c r="E9" s="706"/>
      <c r="F9" s="706"/>
      <c r="G9" s="706"/>
      <c r="H9" s="706"/>
      <c r="I9" s="706"/>
      <c r="J9" s="706"/>
      <c r="K9" s="707"/>
    </row>
    <row r="10" spans="1:20" ht="15" customHeight="1" x14ac:dyDescent="0.2">
      <c r="A10" s="455" t="s">
        <v>1741</v>
      </c>
      <c r="B10" s="456" t="s">
        <v>1744</v>
      </c>
      <c r="C10" s="457">
        <f>D10+E10+F10</f>
        <v>222709</v>
      </c>
      <c r="D10" s="458">
        <v>107072</v>
      </c>
      <c r="E10" s="459">
        <v>72809</v>
      </c>
      <c r="F10" s="459">
        <v>42828</v>
      </c>
      <c r="G10" s="460">
        <v>2545.87</v>
      </c>
      <c r="H10" s="461"/>
      <c r="I10" s="462"/>
      <c r="J10" s="462"/>
      <c r="K10" s="463"/>
    </row>
    <row r="11" spans="1:20" ht="15" customHeight="1" x14ac:dyDescent="0.2">
      <c r="A11" s="464" t="s">
        <v>1742</v>
      </c>
      <c r="B11" s="465" t="s">
        <v>1745</v>
      </c>
      <c r="C11" s="466">
        <f t="shared" ref="C11:C12" si="0">D11+E11+F11</f>
        <v>230635</v>
      </c>
      <c r="D11" s="467">
        <v>110882</v>
      </c>
      <c r="E11" s="468">
        <v>75400</v>
      </c>
      <c r="F11" s="468">
        <v>44353</v>
      </c>
      <c r="G11" s="469">
        <v>2932.56</v>
      </c>
      <c r="H11" s="470"/>
      <c r="I11" s="471"/>
      <c r="J11" s="471"/>
      <c r="K11" s="472"/>
    </row>
    <row r="12" spans="1:20" ht="15" customHeight="1" x14ac:dyDescent="0.2">
      <c r="A12" s="464" t="s">
        <v>1743</v>
      </c>
      <c r="B12" s="465" t="s">
        <v>1732</v>
      </c>
      <c r="C12" s="466">
        <f t="shared" si="0"/>
        <v>100164</v>
      </c>
      <c r="D12" s="467">
        <v>48156</v>
      </c>
      <c r="E12" s="468">
        <v>32746</v>
      </c>
      <c r="F12" s="468">
        <v>19262</v>
      </c>
      <c r="G12" s="469">
        <v>1075.53</v>
      </c>
      <c r="H12" s="470"/>
      <c r="I12" s="471"/>
      <c r="J12" s="471"/>
      <c r="K12" s="472"/>
    </row>
    <row r="13" spans="1:20" ht="15" customHeight="1" thickBot="1" x14ac:dyDescent="0.25">
      <c r="A13" s="473"/>
      <c r="B13" s="474" t="s">
        <v>1733</v>
      </c>
      <c r="C13" s="475">
        <f>SUM(C10:C12)</f>
        <v>553508</v>
      </c>
      <c r="D13" s="476">
        <f>SUM(D10:D12)</f>
        <v>266110</v>
      </c>
      <c r="E13" s="476">
        <f>SUM(E10:E12)</f>
        <v>180955</v>
      </c>
      <c r="F13" s="476">
        <f>SUM(F10:F12)</f>
        <v>106443</v>
      </c>
      <c r="G13" s="477">
        <f>SUM(G10:G12)</f>
        <v>6553.96</v>
      </c>
      <c r="H13" s="478">
        <f>($D$25*G13)/164.5</f>
        <v>0</v>
      </c>
      <c r="I13" s="479">
        <f>H13*$D$30</f>
        <v>0</v>
      </c>
      <c r="J13" s="480">
        <f>H13*$D$31</f>
        <v>0</v>
      </c>
      <c r="K13" s="481">
        <f>SUM(H13:J13)</f>
        <v>0</v>
      </c>
    </row>
    <row r="14" spans="1:20" ht="15" customHeight="1" x14ac:dyDescent="0.2">
      <c r="A14" s="482"/>
      <c r="B14" s="483" t="s">
        <v>117</v>
      </c>
      <c r="C14" s="484">
        <f>C15</f>
        <v>8303</v>
      </c>
      <c r="D14" s="485"/>
      <c r="E14" s="486"/>
      <c r="F14" s="486"/>
      <c r="G14" s="487"/>
      <c r="H14" s="488"/>
      <c r="I14" s="489"/>
      <c r="J14" s="490"/>
      <c r="K14" s="491">
        <f>K15</f>
        <v>0</v>
      </c>
    </row>
    <row r="15" spans="1:20" ht="15" customHeight="1" x14ac:dyDescent="0.2">
      <c r="A15" s="492"/>
      <c r="B15" s="493" t="s">
        <v>1734</v>
      </c>
      <c r="C15" s="494">
        <f>C13*D28</f>
        <v>8303</v>
      </c>
      <c r="D15" s="495"/>
      <c r="E15" s="496"/>
      <c r="F15" s="496"/>
      <c r="G15" s="497"/>
      <c r="H15" s="498"/>
      <c r="I15" s="499"/>
      <c r="J15" s="500"/>
      <c r="K15" s="501">
        <f>K13*D28</f>
        <v>0</v>
      </c>
    </row>
    <row r="16" spans="1:20" ht="15" customHeight="1" x14ac:dyDescent="0.2">
      <c r="A16" s="492"/>
      <c r="B16" s="502" t="s">
        <v>6</v>
      </c>
      <c r="C16" s="503">
        <f>C13+C14</f>
        <v>561811</v>
      </c>
      <c r="D16" s="504"/>
      <c r="E16" s="505"/>
      <c r="F16" s="505"/>
      <c r="G16" s="506"/>
      <c r="H16" s="507"/>
      <c r="I16" s="508"/>
      <c r="J16" s="509"/>
      <c r="K16" s="510">
        <f>K13+K14</f>
        <v>0</v>
      </c>
    </row>
    <row r="17" spans="1:13" ht="38.25" x14ac:dyDescent="0.2">
      <c r="A17" s="492"/>
      <c r="B17" s="511" t="s">
        <v>119</v>
      </c>
      <c r="C17" s="494"/>
      <c r="D17" s="495"/>
      <c r="E17" s="496"/>
      <c r="F17" s="496"/>
      <c r="G17" s="497"/>
      <c r="H17" s="498"/>
      <c r="I17" s="499"/>
      <c r="J17" s="500"/>
      <c r="K17" s="501">
        <f>K13*D27</f>
        <v>0</v>
      </c>
    </row>
    <row r="18" spans="1:13" ht="15" customHeight="1" x14ac:dyDescent="0.2">
      <c r="A18" s="492"/>
      <c r="B18" s="502" t="s">
        <v>6</v>
      </c>
      <c r="C18" s="503"/>
      <c r="D18" s="504"/>
      <c r="E18" s="505"/>
      <c r="F18" s="505"/>
      <c r="G18" s="506"/>
      <c r="H18" s="507"/>
      <c r="I18" s="508"/>
      <c r="J18" s="509"/>
      <c r="K18" s="510">
        <f>K16+K17</f>
        <v>0</v>
      </c>
    </row>
    <row r="19" spans="1:13" ht="15" customHeight="1" thickBot="1" x14ac:dyDescent="0.25">
      <c r="A19" s="512"/>
      <c r="B19" s="513" t="s">
        <v>7</v>
      </c>
      <c r="C19" s="514"/>
      <c r="D19" s="515"/>
      <c r="E19" s="516"/>
      <c r="F19" s="516"/>
      <c r="G19" s="517"/>
      <c r="H19" s="518"/>
      <c r="I19" s="519"/>
      <c r="J19" s="520"/>
      <c r="K19" s="521">
        <f>K18*D29</f>
        <v>0</v>
      </c>
    </row>
    <row r="20" spans="1:13" x14ac:dyDescent="0.2">
      <c r="A20" s="522"/>
      <c r="B20" s="523" t="s">
        <v>8</v>
      </c>
      <c r="C20" s="524"/>
      <c r="D20" s="525"/>
      <c r="E20" s="526"/>
      <c r="F20" s="526"/>
      <c r="G20" s="527"/>
      <c r="H20" s="528"/>
      <c r="I20" s="529"/>
      <c r="J20" s="530"/>
      <c r="K20" s="531">
        <f>K16+K19</f>
        <v>0</v>
      </c>
    </row>
    <row r="21" spans="1:13" x14ac:dyDescent="0.2">
      <c r="A21" s="532"/>
      <c r="B21" s="533" t="s">
        <v>9</v>
      </c>
      <c r="C21" s="534">
        <v>0.18</v>
      </c>
      <c r="D21" s="535"/>
      <c r="E21" s="536"/>
      <c r="F21" s="536"/>
      <c r="G21" s="537"/>
      <c r="H21" s="507"/>
      <c r="I21" s="508"/>
      <c r="J21" s="538"/>
      <c r="K21" s="539">
        <f>K20*C21</f>
        <v>0</v>
      </c>
    </row>
    <row r="22" spans="1:13" ht="13.5" thickBot="1" x14ac:dyDescent="0.25">
      <c r="A22" s="540"/>
      <c r="B22" s="541" t="s">
        <v>10</v>
      </c>
      <c r="C22" s="542"/>
      <c r="D22" s="543"/>
      <c r="E22" s="544"/>
      <c r="F22" s="544"/>
      <c r="G22" s="545"/>
      <c r="H22" s="546"/>
      <c r="I22" s="547"/>
      <c r="J22" s="548"/>
      <c r="K22" s="549">
        <f>SUM(K20:K21)</f>
        <v>0</v>
      </c>
    </row>
    <row r="23" spans="1:13" ht="13.5" thickBot="1" x14ac:dyDescent="0.25">
      <c r="A23" s="550"/>
      <c r="B23" s="550"/>
      <c r="C23" s="550"/>
      <c r="D23" s="551"/>
      <c r="E23" s="552"/>
      <c r="F23" s="552"/>
      <c r="G23" s="552"/>
      <c r="H23" s="552"/>
      <c r="I23" s="552"/>
      <c r="J23" s="552"/>
      <c r="K23" s="553"/>
      <c r="L23" s="554"/>
      <c r="M23" s="553"/>
    </row>
    <row r="24" spans="1:13" ht="13.5" thickBot="1" x14ac:dyDescent="0.25">
      <c r="A24" s="555" t="s">
        <v>1735</v>
      </c>
      <c r="B24" s="556" t="s">
        <v>81</v>
      </c>
      <c r="C24" s="556" t="s">
        <v>1736</v>
      </c>
      <c r="D24" s="557" t="s">
        <v>11</v>
      </c>
      <c r="E24" s="708"/>
      <c r="F24" s="708"/>
      <c r="G24" s="558"/>
      <c r="H24" s="552"/>
      <c r="I24" s="559"/>
      <c r="J24" s="559"/>
    </row>
    <row r="25" spans="1:13" ht="12.75" customHeight="1" x14ac:dyDescent="0.2">
      <c r="A25" s="560">
        <v>1</v>
      </c>
      <c r="B25" s="561" t="s">
        <v>1737</v>
      </c>
      <c r="C25" s="562" t="s">
        <v>1738</v>
      </c>
      <c r="D25" s="563"/>
      <c r="E25" s="564"/>
      <c r="F25" s="564"/>
      <c r="G25" s="565"/>
      <c r="H25" s="566"/>
    </row>
    <row r="26" spans="1:13" x14ac:dyDescent="0.2">
      <c r="A26" s="567">
        <v>2</v>
      </c>
      <c r="B26" s="568" t="s">
        <v>1739</v>
      </c>
      <c r="C26" s="569"/>
      <c r="D26" s="570">
        <f>K16/C16</f>
        <v>0</v>
      </c>
      <c r="E26" s="571"/>
      <c r="F26" s="572"/>
      <c r="G26" s="573"/>
      <c r="H26" s="566"/>
    </row>
    <row r="27" spans="1:13" x14ac:dyDescent="0.2">
      <c r="A27" s="574">
        <v>3</v>
      </c>
      <c r="B27" s="575" t="s">
        <v>1740</v>
      </c>
      <c r="C27" s="569" t="s">
        <v>0</v>
      </c>
      <c r="D27" s="576">
        <v>1.4999999999999999E-2</v>
      </c>
      <c r="F27" s="577"/>
    </row>
    <row r="28" spans="1:13" ht="12" customHeight="1" x14ac:dyDescent="0.2">
      <c r="A28" s="567">
        <v>4</v>
      </c>
      <c r="B28" s="575" t="s">
        <v>80</v>
      </c>
      <c r="C28" s="569" t="s">
        <v>0</v>
      </c>
      <c r="D28" s="576">
        <v>1.4999999999999999E-2</v>
      </c>
      <c r="F28" s="577"/>
    </row>
    <row r="29" spans="1:13" ht="13.5" customHeight="1" x14ac:dyDescent="0.2">
      <c r="A29" s="574">
        <v>5</v>
      </c>
      <c r="B29" s="578" t="s">
        <v>7</v>
      </c>
      <c r="C29" s="569" t="s">
        <v>0</v>
      </c>
      <c r="D29" s="576">
        <v>1.4999999999999999E-2</v>
      </c>
      <c r="F29" s="577"/>
    </row>
    <row r="30" spans="1:13" x14ac:dyDescent="0.2">
      <c r="A30" s="567">
        <v>6</v>
      </c>
      <c r="B30" s="568" t="s">
        <v>13</v>
      </c>
      <c r="C30" s="569" t="s">
        <v>0</v>
      </c>
      <c r="D30" s="579">
        <f>(E13/D13)*0.85</f>
        <v>0.57799999999999996</v>
      </c>
    </row>
    <row r="31" spans="1:13" ht="13.5" thickBot="1" x14ac:dyDescent="0.25">
      <c r="A31" s="580">
        <v>7</v>
      </c>
      <c r="B31" s="581" t="s">
        <v>14</v>
      </c>
      <c r="C31" s="582" t="s">
        <v>0</v>
      </c>
      <c r="D31" s="583">
        <f>F13/D13*0.8</f>
        <v>0.32</v>
      </c>
      <c r="J31" s="584"/>
      <c r="K31" s="584"/>
    </row>
    <row r="32" spans="1:13" ht="19.5" customHeight="1" x14ac:dyDescent="0.2">
      <c r="B32" s="585"/>
      <c r="G32" s="584"/>
      <c r="H32" s="584"/>
      <c r="J32" s="584"/>
      <c r="K32" s="584"/>
    </row>
    <row r="33" spans="2:11" ht="13.5" x14ac:dyDescent="0.25">
      <c r="B33" s="586"/>
      <c r="C33" s="586"/>
      <c r="D33" s="586"/>
      <c r="E33" s="586"/>
      <c r="F33" s="443"/>
      <c r="J33" s="587"/>
      <c r="K33" s="588"/>
    </row>
    <row r="34" spans="2:11" x14ac:dyDescent="0.2">
      <c r="B34" s="586"/>
      <c r="C34" s="586"/>
      <c r="D34" s="586"/>
      <c r="E34" s="586"/>
      <c r="F34" s="586"/>
      <c r="J34" s="584"/>
      <c r="K34" s="584"/>
    </row>
    <row r="35" spans="2:11" x14ac:dyDescent="0.2">
      <c r="J35" s="584"/>
      <c r="K35" s="584"/>
    </row>
  </sheetData>
  <protectedRanges>
    <protectedRange sqref="O2:P3" name="Диапазон1_1"/>
    <protectedRange sqref="A2:A3" name="Диапазон1_2"/>
    <protectedRange sqref="B2:N3" name="Диапазон1_1_1"/>
  </protectedRanges>
  <mergeCells count="19">
    <mergeCell ref="J1:K1"/>
    <mergeCell ref="B2:K2"/>
    <mergeCell ref="B3:K3"/>
    <mergeCell ref="A4:A7"/>
    <mergeCell ref="B4:B7"/>
    <mergeCell ref="C4:G4"/>
    <mergeCell ref="H4:K4"/>
    <mergeCell ref="C5:C7"/>
    <mergeCell ref="D5:F5"/>
    <mergeCell ref="G5:G7"/>
    <mergeCell ref="A9:K9"/>
    <mergeCell ref="E24:F24"/>
    <mergeCell ref="H5:H7"/>
    <mergeCell ref="I5:I7"/>
    <mergeCell ref="J5:J7"/>
    <mergeCell ref="K5:K7"/>
    <mergeCell ref="D6:D7"/>
    <mergeCell ref="E6:E7"/>
    <mergeCell ref="F6:F7"/>
  </mergeCells>
  <pageMargins left="0" right="0" top="0" bottom="0" header="0" footer="0"/>
  <pageSetup paperSize="9" scale="83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autoPageBreaks="0" fitToPage="1"/>
  </sheetPr>
  <dimension ref="A1:M134"/>
  <sheetViews>
    <sheetView showGridLines="0" view="pageBreakPreview" zoomScale="70" zoomScaleNormal="100" zoomScaleSheetLayoutView="70" workbookViewId="0">
      <selection activeCell="E108" sqref="E108"/>
    </sheetView>
  </sheetViews>
  <sheetFormatPr defaultRowHeight="16.5" x14ac:dyDescent="0.2"/>
  <cols>
    <col min="1" max="1" width="7.5703125" style="12" customWidth="1"/>
    <col min="2" max="2" width="21.7109375" style="16" customWidth="1"/>
    <col min="3" max="3" width="85" style="14" customWidth="1"/>
    <col min="4" max="4" width="12.42578125" style="15" customWidth="1"/>
    <col min="5" max="5" width="12.28515625" style="12" customWidth="1"/>
    <col min="6" max="6" width="13.5703125" style="16" customWidth="1"/>
    <col min="7" max="7" width="13.42578125" style="16" customWidth="1"/>
    <col min="8" max="8" width="10.85546875" style="17" customWidth="1"/>
    <col min="9" max="9" width="12.140625" style="18" customWidth="1"/>
    <col min="10" max="10" width="13.42578125" style="18" customWidth="1"/>
    <col min="11" max="11" width="11.42578125" style="79" customWidth="1"/>
    <col min="12" max="16384" width="9.140625" style="5"/>
  </cols>
  <sheetData>
    <row r="1" spans="1:11" x14ac:dyDescent="0.2">
      <c r="B1" s="13"/>
      <c r="J1" s="19"/>
    </row>
    <row r="2" spans="1:11" x14ac:dyDescent="0.2">
      <c r="A2" s="686" t="s">
        <v>131</v>
      </c>
      <c r="B2" s="686"/>
      <c r="C2" s="686"/>
      <c r="D2" s="686"/>
      <c r="E2" s="686"/>
      <c r="F2" s="686"/>
      <c r="G2" s="686"/>
      <c r="H2" s="686"/>
      <c r="I2" s="686"/>
      <c r="J2" s="686"/>
    </row>
    <row r="3" spans="1:11" x14ac:dyDescent="0.2">
      <c r="B3" s="20" t="s">
        <v>16</v>
      </c>
      <c r="C3" s="728" t="str">
        <f>'Форма 8.1'!C2:W2</f>
        <v>Здание для размещения вахтового персонала на 60 человек в районе ДНС-2 Тайлаковского месторождения</v>
      </c>
      <c r="D3" s="728"/>
      <c r="E3" s="728"/>
      <c r="F3" s="728"/>
      <c r="G3" s="728"/>
      <c r="H3" s="728"/>
      <c r="I3" s="728"/>
      <c r="J3" s="728"/>
    </row>
    <row r="4" spans="1:11" x14ac:dyDescent="0.2">
      <c r="B4" s="21" t="s">
        <v>17</v>
      </c>
      <c r="C4" s="738" t="str">
        <f>'Форма 8.1'!C3:W3</f>
        <v>Здание для размещения вахтового персонала на 60 человек в районе ДНС-2 Тайлаковского месторождения</v>
      </c>
      <c r="D4" s="728"/>
      <c r="E4" s="728"/>
      <c r="F4" s="728"/>
      <c r="G4" s="728"/>
      <c r="H4" s="728"/>
      <c r="I4" s="728"/>
      <c r="J4" s="728"/>
    </row>
    <row r="5" spans="1:11" ht="17.25" thickBot="1" x14ac:dyDescent="0.25"/>
    <row r="6" spans="1:11" ht="18" thickBot="1" x14ac:dyDescent="0.25">
      <c r="A6" s="729" t="s">
        <v>88</v>
      </c>
      <c r="B6" s="730"/>
      <c r="C6" s="730"/>
      <c r="D6" s="730"/>
      <c r="E6" s="730"/>
      <c r="F6" s="730"/>
      <c r="G6" s="730"/>
      <c r="H6" s="730"/>
      <c r="I6" s="730"/>
      <c r="J6" s="731"/>
      <c r="K6" s="5"/>
    </row>
    <row r="7" spans="1:11" ht="17.25" customHeight="1" thickBot="1" x14ac:dyDescent="0.25">
      <c r="A7" s="687" t="s">
        <v>15</v>
      </c>
      <c r="B7" s="690" t="s">
        <v>36</v>
      </c>
      <c r="C7" s="690" t="s">
        <v>90</v>
      </c>
      <c r="D7" s="696" t="s">
        <v>21</v>
      </c>
      <c r="E7" s="735" t="s">
        <v>38</v>
      </c>
      <c r="F7" s="736"/>
      <c r="G7" s="736"/>
      <c r="H7" s="736"/>
      <c r="I7" s="736"/>
      <c r="J7" s="737"/>
      <c r="K7" s="5"/>
    </row>
    <row r="8" spans="1:11" ht="17.25" customHeight="1" x14ac:dyDescent="0.2">
      <c r="A8" s="688"/>
      <c r="B8" s="691"/>
      <c r="C8" s="691"/>
      <c r="D8" s="697"/>
      <c r="E8" s="702" t="s">
        <v>40</v>
      </c>
      <c r="F8" s="690"/>
      <c r="G8" s="701"/>
      <c r="H8" s="702" t="s">
        <v>39</v>
      </c>
      <c r="I8" s="690"/>
      <c r="J8" s="701"/>
      <c r="K8" s="5"/>
    </row>
    <row r="9" spans="1:11" ht="33.75" thickBot="1" x14ac:dyDescent="0.25">
      <c r="A9" s="732"/>
      <c r="B9" s="733"/>
      <c r="C9" s="733"/>
      <c r="D9" s="734"/>
      <c r="E9" s="42" t="s">
        <v>20</v>
      </c>
      <c r="F9" s="81" t="s">
        <v>41</v>
      </c>
      <c r="G9" s="40" t="s">
        <v>42</v>
      </c>
      <c r="H9" s="42" t="s">
        <v>20</v>
      </c>
      <c r="I9" s="81" t="s">
        <v>43</v>
      </c>
      <c r="J9" s="40" t="s">
        <v>42</v>
      </c>
      <c r="K9" s="5"/>
    </row>
    <row r="10" spans="1:11" ht="32.25" customHeight="1" x14ac:dyDescent="0.2">
      <c r="A10" s="29">
        <v>1</v>
      </c>
      <c r="B10" s="29" t="s">
        <v>466</v>
      </c>
      <c r="C10" s="440" t="s">
        <v>1006</v>
      </c>
      <c r="D10" s="29" t="s">
        <v>56</v>
      </c>
      <c r="E10" s="29">
        <v>3</v>
      </c>
      <c r="F10" s="35"/>
      <c r="G10" s="44"/>
      <c r="H10" s="39"/>
      <c r="I10" s="36"/>
      <c r="J10" s="45">
        <f>H10*I10</f>
        <v>0</v>
      </c>
      <c r="K10" s="5"/>
    </row>
    <row r="11" spans="1:11" ht="33" x14ac:dyDescent="0.2">
      <c r="A11" s="29">
        <v>2</v>
      </c>
      <c r="B11" s="29" t="s">
        <v>467</v>
      </c>
      <c r="C11" s="440" t="s">
        <v>1007</v>
      </c>
      <c r="D11" s="29" t="s">
        <v>56</v>
      </c>
      <c r="E11" s="29">
        <v>3</v>
      </c>
      <c r="F11" s="35"/>
      <c r="G11" s="44"/>
      <c r="H11" s="39"/>
      <c r="I11" s="36"/>
      <c r="J11" s="45">
        <f t="shared" ref="J11:J74" si="0">H11*I11</f>
        <v>0</v>
      </c>
      <c r="K11" s="5"/>
    </row>
    <row r="12" spans="1:11" ht="17.25" customHeight="1" x14ac:dyDescent="0.2">
      <c r="A12" s="29">
        <v>1</v>
      </c>
      <c r="B12" s="29" t="s">
        <v>71</v>
      </c>
      <c r="C12" s="440" t="s">
        <v>1438</v>
      </c>
      <c r="D12" s="29" t="s">
        <v>56</v>
      </c>
      <c r="E12" s="29"/>
      <c r="F12" s="35"/>
      <c r="G12" s="44"/>
      <c r="H12" s="29">
        <v>1</v>
      </c>
      <c r="I12" s="441">
        <v>3660.02</v>
      </c>
      <c r="J12" s="442">
        <f t="shared" si="0"/>
        <v>3660</v>
      </c>
      <c r="K12" s="5"/>
    </row>
    <row r="13" spans="1:11" ht="17.25" customHeight="1" x14ac:dyDescent="0.2">
      <c r="A13" s="29">
        <v>2</v>
      </c>
      <c r="B13" s="29" t="s">
        <v>71</v>
      </c>
      <c r="C13" s="440" t="s">
        <v>1439</v>
      </c>
      <c r="D13" s="29" t="s">
        <v>56</v>
      </c>
      <c r="E13" s="29"/>
      <c r="F13" s="35"/>
      <c r="G13" s="44"/>
      <c r="H13" s="29">
        <v>1</v>
      </c>
      <c r="I13" s="441">
        <v>2649.18</v>
      </c>
      <c r="J13" s="442">
        <f t="shared" si="0"/>
        <v>2649</v>
      </c>
      <c r="K13" s="5"/>
    </row>
    <row r="14" spans="1:11" ht="17.25" customHeight="1" x14ac:dyDescent="0.2">
      <c r="A14" s="29">
        <v>3</v>
      </c>
      <c r="B14" s="29" t="s">
        <v>71</v>
      </c>
      <c r="C14" s="440" t="s">
        <v>1440</v>
      </c>
      <c r="D14" s="29" t="s">
        <v>54</v>
      </c>
      <c r="E14" s="29"/>
      <c r="F14" s="35"/>
      <c r="G14" s="44"/>
      <c r="H14" s="29">
        <v>1</v>
      </c>
      <c r="I14" s="436">
        <v>1095.6099999999999</v>
      </c>
      <c r="J14" s="442">
        <f t="shared" si="0"/>
        <v>1096</v>
      </c>
      <c r="K14" s="5"/>
    </row>
    <row r="15" spans="1:11" ht="17.25" customHeight="1" x14ac:dyDescent="0.2">
      <c r="A15" s="29">
        <v>4</v>
      </c>
      <c r="B15" s="29" t="s">
        <v>71</v>
      </c>
      <c r="C15" s="440" t="s">
        <v>1441</v>
      </c>
      <c r="D15" s="29" t="s">
        <v>54</v>
      </c>
      <c r="E15" s="29"/>
      <c r="F15" s="35"/>
      <c r="G15" s="44"/>
      <c r="H15" s="29">
        <v>2</v>
      </c>
      <c r="I15" s="436">
        <v>2200</v>
      </c>
      <c r="J15" s="442">
        <f t="shared" si="0"/>
        <v>4400</v>
      </c>
      <c r="K15" s="5"/>
    </row>
    <row r="16" spans="1:11" ht="17.25" customHeight="1" x14ac:dyDescent="0.2">
      <c r="A16" s="29">
        <v>5</v>
      </c>
      <c r="B16" s="29" t="s">
        <v>71</v>
      </c>
      <c r="C16" s="440" t="s">
        <v>1442</v>
      </c>
      <c r="D16" s="29" t="s">
        <v>54</v>
      </c>
      <c r="E16" s="29"/>
      <c r="F16" s="35"/>
      <c r="G16" s="44"/>
      <c r="H16" s="29">
        <v>2</v>
      </c>
      <c r="I16" s="436">
        <v>2111.98</v>
      </c>
      <c r="J16" s="442">
        <f t="shared" si="0"/>
        <v>4224</v>
      </c>
      <c r="K16" s="5"/>
    </row>
    <row r="17" spans="1:12" ht="17.25" customHeight="1" x14ac:dyDescent="0.2">
      <c r="A17" s="29">
        <v>6</v>
      </c>
      <c r="B17" s="29" t="s">
        <v>71</v>
      </c>
      <c r="C17" s="440" t="s">
        <v>1443</v>
      </c>
      <c r="D17" s="29" t="s">
        <v>54</v>
      </c>
      <c r="E17" s="29"/>
      <c r="F17" s="35"/>
      <c r="G17" s="44"/>
      <c r="H17" s="29">
        <v>1</v>
      </c>
      <c r="I17" s="436">
        <v>547.99</v>
      </c>
      <c r="J17" s="442">
        <f t="shared" si="0"/>
        <v>548</v>
      </c>
      <c r="K17" s="5"/>
      <c r="L17" s="94"/>
    </row>
    <row r="18" spans="1:12" ht="17.25" customHeight="1" x14ac:dyDescent="0.2">
      <c r="A18" s="29">
        <v>7</v>
      </c>
      <c r="B18" s="29" t="s">
        <v>71</v>
      </c>
      <c r="C18" s="440" t="s">
        <v>1444</v>
      </c>
      <c r="D18" s="29" t="s">
        <v>56</v>
      </c>
      <c r="E18" s="29"/>
      <c r="F18" s="35"/>
      <c r="G18" s="44"/>
      <c r="H18" s="29">
        <v>3</v>
      </c>
      <c r="I18" s="441">
        <v>3044.08</v>
      </c>
      <c r="J18" s="442">
        <f t="shared" si="0"/>
        <v>9132</v>
      </c>
      <c r="K18" s="5"/>
      <c r="L18" s="94"/>
    </row>
    <row r="19" spans="1:12" ht="17.25" customHeight="1" x14ac:dyDescent="0.2">
      <c r="A19" s="29">
        <v>8</v>
      </c>
      <c r="B19" s="29" t="s">
        <v>71</v>
      </c>
      <c r="C19" s="440" t="s">
        <v>1444</v>
      </c>
      <c r="D19" s="29" t="s">
        <v>56</v>
      </c>
      <c r="E19" s="29"/>
      <c r="F19" s="35"/>
      <c r="G19" s="44"/>
      <c r="H19" s="29">
        <v>1</v>
      </c>
      <c r="I19" s="441">
        <v>54138</v>
      </c>
      <c r="J19" s="442">
        <f t="shared" si="0"/>
        <v>54138</v>
      </c>
      <c r="K19" s="5"/>
    </row>
    <row r="20" spans="1:12" ht="17.25" customHeight="1" x14ac:dyDescent="0.2">
      <c r="A20" s="29">
        <v>9</v>
      </c>
      <c r="B20" s="29" t="s">
        <v>71</v>
      </c>
      <c r="C20" s="440" t="s">
        <v>1444</v>
      </c>
      <c r="D20" s="29" t="s">
        <v>56</v>
      </c>
      <c r="E20" s="29"/>
      <c r="F20" s="35"/>
      <c r="G20" s="44"/>
      <c r="H20" s="29">
        <v>1</v>
      </c>
      <c r="I20" s="441">
        <v>1738.02</v>
      </c>
      <c r="J20" s="442">
        <f t="shared" si="0"/>
        <v>1738</v>
      </c>
      <c r="K20" s="5"/>
    </row>
    <row r="21" spans="1:12" ht="17.25" customHeight="1" x14ac:dyDescent="0.2">
      <c r="A21" s="29">
        <v>10</v>
      </c>
      <c r="B21" s="29" t="s">
        <v>71</v>
      </c>
      <c r="C21" s="440" t="s">
        <v>1445</v>
      </c>
      <c r="D21" s="29" t="s">
        <v>56</v>
      </c>
      <c r="E21" s="29"/>
      <c r="F21" s="35"/>
      <c r="G21" s="44"/>
      <c r="H21" s="29">
        <v>1</v>
      </c>
      <c r="I21" s="441">
        <v>81140.990000000005</v>
      </c>
      <c r="J21" s="442">
        <f t="shared" si="0"/>
        <v>81141</v>
      </c>
      <c r="K21" s="5"/>
    </row>
    <row r="22" spans="1:12" ht="17.25" customHeight="1" x14ac:dyDescent="0.2">
      <c r="A22" s="29">
        <v>11</v>
      </c>
      <c r="B22" s="29" t="s">
        <v>71</v>
      </c>
      <c r="C22" s="440" t="s">
        <v>1446</v>
      </c>
      <c r="D22" s="29" t="s">
        <v>1457</v>
      </c>
      <c r="E22" s="29"/>
      <c r="F22" s="35"/>
      <c r="G22" s="44"/>
      <c r="H22" s="29">
        <v>1</v>
      </c>
      <c r="I22" s="436">
        <v>27179.98</v>
      </c>
      <c r="J22" s="442">
        <f t="shared" si="0"/>
        <v>27180</v>
      </c>
      <c r="K22" s="5"/>
    </row>
    <row r="23" spans="1:12" ht="17.25" customHeight="1" x14ac:dyDescent="0.2">
      <c r="A23" s="29">
        <v>12</v>
      </c>
      <c r="B23" s="29" t="s">
        <v>71</v>
      </c>
      <c r="C23" s="440" t="s">
        <v>1447</v>
      </c>
      <c r="D23" s="29" t="s">
        <v>54</v>
      </c>
      <c r="E23" s="29"/>
      <c r="F23" s="35"/>
      <c r="G23" s="44"/>
      <c r="H23" s="29">
        <v>1</v>
      </c>
      <c r="I23" s="436">
        <v>1737.01</v>
      </c>
      <c r="J23" s="442">
        <f t="shared" si="0"/>
        <v>1737</v>
      </c>
      <c r="K23" s="5"/>
    </row>
    <row r="24" spans="1:12" ht="17.25" customHeight="1" x14ac:dyDescent="0.2">
      <c r="A24" s="29">
        <v>13</v>
      </c>
      <c r="B24" s="29" t="s">
        <v>71</v>
      </c>
      <c r="C24" s="440" t="s">
        <v>1448</v>
      </c>
      <c r="D24" s="29" t="s">
        <v>54</v>
      </c>
      <c r="E24" s="29"/>
      <c r="F24" s="35"/>
      <c r="G24" s="44"/>
      <c r="H24" s="29">
        <v>3</v>
      </c>
      <c r="I24" s="436">
        <v>449</v>
      </c>
      <c r="J24" s="442">
        <f t="shared" si="0"/>
        <v>1347</v>
      </c>
      <c r="K24" s="5"/>
    </row>
    <row r="25" spans="1:12" ht="17.25" customHeight="1" x14ac:dyDescent="0.2">
      <c r="A25" s="29">
        <v>14</v>
      </c>
      <c r="B25" s="29" t="s">
        <v>71</v>
      </c>
      <c r="C25" s="440" t="s">
        <v>1449</v>
      </c>
      <c r="D25" s="29" t="s">
        <v>54</v>
      </c>
      <c r="E25" s="29"/>
      <c r="F25" s="35"/>
      <c r="G25" s="44"/>
      <c r="H25" s="29">
        <v>1</v>
      </c>
      <c r="I25" s="436">
        <v>449.46</v>
      </c>
      <c r="J25" s="442">
        <f t="shared" si="0"/>
        <v>449</v>
      </c>
      <c r="K25" s="5"/>
    </row>
    <row r="26" spans="1:12" ht="17.25" customHeight="1" x14ac:dyDescent="0.2">
      <c r="A26" s="29">
        <v>15</v>
      </c>
      <c r="B26" s="29" t="s">
        <v>71</v>
      </c>
      <c r="C26" s="440" t="s">
        <v>1450</v>
      </c>
      <c r="D26" s="29" t="s">
        <v>54</v>
      </c>
      <c r="E26" s="29"/>
      <c r="F26" s="35"/>
      <c r="G26" s="44"/>
      <c r="H26" s="29">
        <v>1</v>
      </c>
      <c r="I26" s="436">
        <v>2200.09</v>
      </c>
      <c r="J26" s="442">
        <f t="shared" si="0"/>
        <v>2200</v>
      </c>
      <c r="K26" s="5"/>
    </row>
    <row r="27" spans="1:12" ht="17.25" customHeight="1" x14ac:dyDescent="0.2">
      <c r="A27" s="29">
        <v>16</v>
      </c>
      <c r="B27" s="29" t="s">
        <v>71</v>
      </c>
      <c r="C27" s="440" t="s">
        <v>1451</v>
      </c>
      <c r="D27" s="29" t="s">
        <v>54</v>
      </c>
      <c r="E27" s="29"/>
      <c r="F27" s="35"/>
      <c r="G27" s="44"/>
      <c r="H27" s="29">
        <v>1</v>
      </c>
      <c r="I27" s="436">
        <v>1398.01</v>
      </c>
      <c r="J27" s="442">
        <f t="shared" si="0"/>
        <v>1398</v>
      </c>
      <c r="K27" s="5"/>
    </row>
    <row r="28" spans="1:12" ht="17.25" customHeight="1" x14ac:dyDescent="0.2">
      <c r="A28" s="29">
        <v>17</v>
      </c>
      <c r="B28" s="29" t="s">
        <v>71</v>
      </c>
      <c r="C28" s="440" t="s">
        <v>1452</v>
      </c>
      <c r="D28" s="29" t="s">
        <v>56</v>
      </c>
      <c r="E28" s="29"/>
      <c r="F28" s="35"/>
      <c r="G28" s="44"/>
      <c r="H28" s="29">
        <v>1</v>
      </c>
      <c r="I28" s="441">
        <v>6047.24</v>
      </c>
      <c r="J28" s="442">
        <f t="shared" si="0"/>
        <v>6047</v>
      </c>
      <c r="K28" s="5"/>
    </row>
    <row r="29" spans="1:12" ht="17.25" customHeight="1" x14ac:dyDescent="0.2">
      <c r="A29" s="29">
        <v>18</v>
      </c>
      <c r="B29" s="29" t="s">
        <v>71</v>
      </c>
      <c r="C29" s="440" t="s">
        <v>1453</v>
      </c>
      <c r="D29" s="29" t="s">
        <v>54</v>
      </c>
      <c r="E29" s="29"/>
      <c r="F29" s="35"/>
      <c r="G29" s="44"/>
      <c r="H29" s="29">
        <v>3</v>
      </c>
      <c r="I29" s="436">
        <v>1354.05</v>
      </c>
      <c r="J29" s="442">
        <f t="shared" si="0"/>
        <v>4062</v>
      </c>
      <c r="K29" s="5"/>
    </row>
    <row r="30" spans="1:12" ht="17.25" customHeight="1" x14ac:dyDescent="0.2">
      <c r="A30" s="29">
        <v>19</v>
      </c>
      <c r="B30" s="29" t="s">
        <v>71</v>
      </c>
      <c r="C30" s="440" t="s">
        <v>1454</v>
      </c>
      <c r="D30" s="29" t="s">
        <v>54</v>
      </c>
      <c r="E30" s="29"/>
      <c r="F30" s="35"/>
      <c r="G30" s="44"/>
      <c r="H30" s="29">
        <v>1</v>
      </c>
      <c r="I30" s="436">
        <v>3000.02</v>
      </c>
      <c r="J30" s="442">
        <f t="shared" si="0"/>
        <v>3000</v>
      </c>
      <c r="K30" s="5"/>
    </row>
    <row r="31" spans="1:12" ht="17.25" customHeight="1" x14ac:dyDescent="0.2">
      <c r="A31" s="29">
        <v>20</v>
      </c>
      <c r="B31" s="29" t="s">
        <v>71</v>
      </c>
      <c r="C31" s="440" t="s">
        <v>1455</v>
      </c>
      <c r="D31" s="29" t="s">
        <v>56</v>
      </c>
      <c r="E31" s="29"/>
      <c r="F31" s="35"/>
      <c r="G31" s="44"/>
      <c r="H31" s="29">
        <v>1</v>
      </c>
      <c r="I31" s="441">
        <v>7543.01</v>
      </c>
      <c r="J31" s="442">
        <f t="shared" si="0"/>
        <v>7543</v>
      </c>
      <c r="K31" s="5"/>
    </row>
    <row r="32" spans="1:12" ht="17.25" customHeight="1" x14ac:dyDescent="0.2">
      <c r="A32" s="29">
        <v>21</v>
      </c>
      <c r="B32" s="29" t="s">
        <v>71</v>
      </c>
      <c r="C32" s="440" t="s">
        <v>1456</v>
      </c>
      <c r="D32" s="29" t="s">
        <v>54</v>
      </c>
      <c r="E32" s="29"/>
      <c r="F32" s="35"/>
      <c r="G32" s="44"/>
      <c r="H32" s="29">
        <v>1</v>
      </c>
      <c r="I32" s="436">
        <v>31270</v>
      </c>
      <c r="J32" s="442">
        <f t="shared" si="0"/>
        <v>31270</v>
      </c>
      <c r="K32" s="5"/>
    </row>
    <row r="33" spans="1:11" ht="17.25" customHeight="1" x14ac:dyDescent="0.2">
      <c r="A33" s="29">
        <v>22</v>
      </c>
      <c r="B33" s="29" t="s">
        <v>71</v>
      </c>
      <c r="C33" s="440" t="s">
        <v>1497</v>
      </c>
      <c r="D33" s="29" t="s">
        <v>54</v>
      </c>
      <c r="E33" s="29"/>
      <c r="F33" s="35"/>
      <c r="G33" s="44"/>
      <c r="H33" s="29">
        <v>32</v>
      </c>
      <c r="I33" s="436">
        <v>6102.41</v>
      </c>
      <c r="J33" s="442">
        <f t="shared" si="0"/>
        <v>195277</v>
      </c>
      <c r="K33" s="5"/>
    </row>
    <row r="34" spans="1:11" ht="17.25" customHeight="1" x14ac:dyDescent="0.2">
      <c r="A34" s="29">
        <v>23</v>
      </c>
      <c r="B34" s="29" t="s">
        <v>71</v>
      </c>
      <c r="C34" s="440" t="s">
        <v>1498</v>
      </c>
      <c r="D34" s="29" t="s">
        <v>54</v>
      </c>
      <c r="E34" s="29"/>
      <c r="F34" s="35"/>
      <c r="G34" s="44"/>
      <c r="H34" s="29">
        <v>5</v>
      </c>
      <c r="I34" s="436">
        <v>2170.48</v>
      </c>
      <c r="J34" s="442">
        <f t="shared" si="0"/>
        <v>10852</v>
      </c>
      <c r="K34" s="5"/>
    </row>
    <row r="35" spans="1:11" ht="17.25" customHeight="1" x14ac:dyDescent="0.2">
      <c r="A35" s="29">
        <v>24</v>
      </c>
      <c r="B35" s="29" t="s">
        <v>71</v>
      </c>
      <c r="C35" s="440" t="s">
        <v>1499</v>
      </c>
      <c r="D35" s="29" t="s">
        <v>54</v>
      </c>
      <c r="E35" s="29"/>
      <c r="F35" s="35"/>
      <c r="G35" s="44"/>
      <c r="H35" s="29">
        <v>32</v>
      </c>
      <c r="I35" s="436">
        <v>754.78</v>
      </c>
      <c r="J35" s="442">
        <f t="shared" si="0"/>
        <v>24153</v>
      </c>
      <c r="K35" s="5"/>
    </row>
    <row r="36" spans="1:11" ht="17.25" customHeight="1" x14ac:dyDescent="0.2">
      <c r="A36" s="29">
        <v>25</v>
      </c>
      <c r="B36" s="29" t="s">
        <v>71</v>
      </c>
      <c r="C36" s="440" t="s">
        <v>1500</v>
      </c>
      <c r="D36" s="29" t="s">
        <v>54</v>
      </c>
      <c r="E36" s="29"/>
      <c r="F36" s="35"/>
      <c r="G36" s="44"/>
      <c r="H36" s="29">
        <v>10</v>
      </c>
      <c r="I36" s="436">
        <v>1057.96</v>
      </c>
      <c r="J36" s="442">
        <f t="shared" si="0"/>
        <v>10580</v>
      </c>
      <c r="K36" s="5"/>
    </row>
    <row r="37" spans="1:11" ht="17.25" customHeight="1" x14ac:dyDescent="0.2">
      <c r="A37" s="29">
        <v>26</v>
      </c>
      <c r="B37" s="29" t="s">
        <v>71</v>
      </c>
      <c r="C37" s="440" t="s">
        <v>1501</v>
      </c>
      <c r="D37" s="29" t="s">
        <v>54</v>
      </c>
      <c r="E37" s="29"/>
      <c r="F37" s="35"/>
      <c r="G37" s="44"/>
      <c r="H37" s="29">
        <v>12</v>
      </c>
      <c r="I37" s="436">
        <v>245.41</v>
      </c>
      <c r="J37" s="442">
        <f t="shared" si="0"/>
        <v>2945</v>
      </c>
      <c r="K37" s="5"/>
    </row>
    <row r="38" spans="1:11" ht="17.25" customHeight="1" x14ac:dyDescent="0.2">
      <c r="A38" s="29">
        <v>27</v>
      </c>
      <c r="B38" s="29" t="s">
        <v>71</v>
      </c>
      <c r="C38" s="440" t="s">
        <v>1502</v>
      </c>
      <c r="D38" s="29" t="s">
        <v>54</v>
      </c>
      <c r="E38" s="29"/>
      <c r="F38" s="35"/>
      <c r="G38" s="44"/>
      <c r="H38" s="29">
        <v>12</v>
      </c>
      <c r="I38" s="436">
        <v>774.39</v>
      </c>
      <c r="J38" s="442">
        <f t="shared" si="0"/>
        <v>9293</v>
      </c>
      <c r="K38" s="5"/>
    </row>
    <row r="39" spans="1:11" ht="17.25" customHeight="1" x14ac:dyDescent="0.2">
      <c r="A39" s="29">
        <v>28</v>
      </c>
      <c r="B39" s="29" t="s">
        <v>71</v>
      </c>
      <c r="C39" s="440" t="s">
        <v>1503</v>
      </c>
      <c r="D39" s="29" t="s">
        <v>54</v>
      </c>
      <c r="E39" s="29"/>
      <c r="F39" s="35"/>
      <c r="G39" s="44"/>
      <c r="H39" s="29">
        <v>30</v>
      </c>
      <c r="I39" s="436">
        <v>796.19</v>
      </c>
      <c r="J39" s="442">
        <f t="shared" si="0"/>
        <v>23886</v>
      </c>
      <c r="K39" s="5"/>
    </row>
    <row r="40" spans="1:11" ht="17.25" customHeight="1" x14ac:dyDescent="0.2">
      <c r="A40" s="29">
        <v>29</v>
      </c>
      <c r="B40" s="29" t="s">
        <v>71</v>
      </c>
      <c r="C40" s="440" t="s">
        <v>1504</v>
      </c>
      <c r="D40" s="29" t="s">
        <v>54</v>
      </c>
      <c r="E40" s="29"/>
      <c r="F40" s="35"/>
      <c r="G40" s="44"/>
      <c r="H40" s="29">
        <v>32</v>
      </c>
      <c r="I40" s="436">
        <v>342.48</v>
      </c>
      <c r="J40" s="442">
        <f t="shared" si="0"/>
        <v>10959</v>
      </c>
      <c r="K40" s="5"/>
    </row>
    <row r="41" spans="1:11" ht="17.25" customHeight="1" x14ac:dyDescent="0.2">
      <c r="A41" s="29">
        <v>30</v>
      </c>
      <c r="B41" s="29" t="s">
        <v>71</v>
      </c>
      <c r="C41" s="440" t="s">
        <v>1505</v>
      </c>
      <c r="D41" s="29" t="s">
        <v>54</v>
      </c>
      <c r="E41" s="29"/>
      <c r="F41" s="35"/>
      <c r="G41" s="44"/>
      <c r="H41" s="29">
        <v>1</v>
      </c>
      <c r="I41" s="436">
        <v>1490</v>
      </c>
      <c r="J41" s="442">
        <f t="shared" si="0"/>
        <v>1490</v>
      </c>
      <c r="K41" s="5"/>
    </row>
    <row r="42" spans="1:11" ht="17.25" customHeight="1" x14ac:dyDescent="0.2">
      <c r="A42" s="29">
        <v>31</v>
      </c>
      <c r="B42" s="29" t="s">
        <v>71</v>
      </c>
      <c r="C42" s="440" t="s">
        <v>1506</v>
      </c>
      <c r="D42" s="29" t="s">
        <v>54</v>
      </c>
      <c r="E42" s="29"/>
      <c r="F42" s="35"/>
      <c r="G42" s="44"/>
      <c r="H42" s="29">
        <v>3</v>
      </c>
      <c r="I42" s="436">
        <v>6990</v>
      </c>
      <c r="J42" s="442">
        <f t="shared" si="0"/>
        <v>20970</v>
      </c>
      <c r="K42" s="5"/>
    </row>
    <row r="43" spans="1:11" ht="17.25" customHeight="1" x14ac:dyDescent="0.2">
      <c r="A43" s="29">
        <v>32</v>
      </c>
      <c r="B43" s="29" t="s">
        <v>71</v>
      </c>
      <c r="C43" s="440" t="s">
        <v>1507</v>
      </c>
      <c r="D43" s="29" t="s">
        <v>54</v>
      </c>
      <c r="E43" s="29"/>
      <c r="F43" s="35"/>
      <c r="G43" s="44"/>
      <c r="H43" s="29">
        <v>2</v>
      </c>
      <c r="I43" s="436">
        <v>6990</v>
      </c>
      <c r="J43" s="442">
        <f t="shared" si="0"/>
        <v>13980</v>
      </c>
      <c r="K43" s="5"/>
    </row>
    <row r="44" spans="1:11" ht="17.25" customHeight="1" x14ac:dyDescent="0.2">
      <c r="A44" s="29">
        <v>33</v>
      </c>
      <c r="B44" s="29" t="s">
        <v>71</v>
      </c>
      <c r="C44" s="440" t="s">
        <v>1508</v>
      </c>
      <c r="D44" s="29" t="s">
        <v>54</v>
      </c>
      <c r="E44" s="29"/>
      <c r="F44" s="35"/>
      <c r="G44" s="44"/>
      <c r="H44" s="29">
        <v>33</v>
      </c>
      <c r="I44" s="436">
        <v>224.8</v>
      </c>
      <c r="J44" s="442">
        <f t="shared" si="0"/>
        <v>7418</v>
      </c>
      <c r="K44" s="5"/>
    </row>
    <row r="45" spans="1:11" ht="17.25" customHeight="1" x14ac:dyDescent="0.2">
      <c r="A45" s="29">
        <v>34</v>
      </c>
      <c r="B45" s="29" t="s">
        <v>71</v>
      </c>
      <c r="C45" s="440" t="s">
        <v>1509</v>
      </c>
      <c r="D45" s="29" t="s">
        <v>54</v>
      </c>
      <c r="E45" s="29"/>
      <c r="F45" s="35"/>
      <c r="G45" s="44"/>
      <c r="H45" s="29">
        <v>8</v>
      </c>
      <c r="I45" s="436">
        <v>925.01</v>
      </c>
      <c r="J45" s="442">
        <f t="shared" si="0"/>
        <v>7400</v>
      </c>
      <c r="K45" s="5"/>
    </row>
    <row r="46" spans="1:11" ht="17.25" customHeight="1" x14ac:dyDescent="0.2">
      <c r="A46" s="29">
        <v>35</v>
      </c>
      <c r="B46" s="29" t="s">
        <v>71</v>
      </c>
      <c r="C46" s="440" t="s">
        <v>1510</v>
      </c>
      <c r="D46" s="29" t="s">
        <v>54</v>
      </c>
      <c r="E46" s="29"/>
      <c r="F46" s="35"/>
      <c r="G46" s="44"/>
      <c r="H46" s="29">
        <v>4</v>
      </c>
      <c r="I46" s="436">
        <v>9000.02</v>
      </c>
      <c r="J46" s="442">
        <f t="shared" si="0"/>
        <v>36000</v>
      </c>
      <c r="K46" s="5"/>
    </row>
    <row r="47" spans="1:11" ht="17.25" customHeight="1" x14ac:dyDescent="0.2">
      <c r="A47" s="29">
        <v>36</v>
      </c>
      <c r="B47" s="29" t="s">
        <v>71</v>
      </c>
      <c r="C47" s="440" t="s">
        <v>1511</v>
      </c>
      <c r="D47" s="29" t="s">
        <v>54</v>
      </c>
      <c r="E47" s="29"/>
      <c r="F47" s="35"/>
      <c r="G47" s="44"/>
      <c r="H47" s="29">
        <v>2</v>
      </c>
      <c r="I47" s="436">
        <v>598.99</v>
      </c>
      <c r="J47" s="442">
        <f t="shared" si="0"/>
        <v>1198</v>
      </c>
      <c r="K47" s="5"/>
    </row>
    <row r="48" spans="1:11" ht="17.25" customHeight="1" x14ac:dyDescent="0.2">
      <c r="A48" s="29">
        <v>37</v>
      </c>
      <c r="B48" s="29" t="s">
        <v>71</v>
      </c>
      <c r="C48" s="440" t="s">
        <v>1512</v>
      </c>
      <c r="D48" s="29" t="s">
        <v>54</v>
      </c>
      <c r="E48" s="29"/>
      <c r="F48" s="35"/>
      <c r="G48" s="44"/>
      <c r="H48" s="29">
        <v>5</v>
      </c>
      <c r="I48" s="436">
        <v>15519.99</v>
      </c>
      <c r="J48" s="442">
        <f t="shared" si="0"/>
        <v>77600</v>
      </c>
      <c r="K48" s="5"/>
    </row>
    <row r="49" spans="1:11" ht="17.25" customHeight="1" x14ac:dyDescent="0.2">
      <c r="A49" s="29">
        <v>38</v>
      </c>
      <c r="B49" s="29" t="s">
        <v>71</v>
      </c>
      <c r="C49" s="440" t="s">
        <v>1513</v>
      </c>
      <c r="D49" s="29" t="s">
        <v>54</v>
      </c>
      <c r="E49" s="29"/>
      <c r="F49" s="35"/>
      <c r="G49" s="44"/>
      <c r="H49" s="29">
        <v>26</v>
      </c>
      <c r="I49" s="436">
        <v>1990.01</v>
      </c>
      <c r="J49" s="442">
        <f t="shared" si="0"/>
        <v>51740</v>
      </c>
      <c r="K49" s="5"/>
    </row>
    <row r="50" spans="1:11" ht="17.25" customHeight="1" x14ac:dyDescent="0.2">
      <c r="A50" s="29">
        <v>39</v>
      </c>
      <c r="B50" s="29" t="s">
        <v>71</v>
      </c>
      <c r="C50" s="440" t="s">
        <v>1514</v>
      </c>
      <c r="D50" s="29" t="s">
        <v>54</v>
      </c>
      <c r="E50" s="29"/>
      <c r="F50" s="35"/>
      <c r="G50" s="44"/>
      <c r="H50" s="29">
        <v>5</v>
      </c>
      <c r="I50" s="436">
        <v>9550.02</v>
      </c>
      <c r="J50" s="442">
        <f t="shared" si="0"/>
        <v>47750</v>
      </c>
      <c r="K50" s="5"/>
    </row>
    <row r="51" spans="1:11" ht="17.25" customHeight="1" x14ac:dyDescent="0.2">
      <c r="A51" s="29">
        <v>40</v>
      </c>
      <c r="B51" s="29" t="s">
        <v>71</v>
      </c>
      <c r="C51" s="440" t="s">
        <v>1515</v>
      </c>
      <c r="D51" s="29" t="s">
        <v>54</v>
      </c>
      <c r="E51" s="29"/>
      <c r="F51" s="35"/>
      <c r="G51" s="44"/>
      <c r="H51" s="29">
        <v>2</v>
      </c>
      <c r="I51" s="436">
        <v>7000.01</v>
      </c>
      <c r="J51" s="442">
        <f t="shared" si="0"/>
        <v>14000</v>
      </c>
      <c r="K51" s="5"/>
    </row>
    <row r="52" spans="1:11" ht="17.25" customHeight="1" x14ac:dyDescent="0.2">
      <c r="A52" s="29">
        <v>41</v>
      </c>
      <c r="B52" s="29" t="s">
        <v>71</v>
      </c>
      <c r="C52" s="440" t="s">
        <v>1517</v>
      </c>
      <c r="D52" s="29" t="s">
        <v>54</v>
      </c>
      <c r="E52" s="29"/>
      <c r="F52" s="35"/>
      <c r="G52" s="44"/>
      <c r="H52" s="29">
        <v>1</v>
      </c>
      <c r="I52" s="436">
        <v>3590.01</v>
      </c>
      <c r="J52" s="442">
        <f t="shared" si="0"/>
        <v>3590</v>
      </c>
      <c r="K52" s="5"/>
    </row>
    <row r="53" spans="1:11" ht="17.25" customHeight="1" x14ac:dyDescent="0.2">
      <c r="A53" s="29">
        <v>42</v>
      </c>
      <c r="B53" s="29" t="s">
        <v>71</v>
      </c>
      <c r="C53" s="440" t="s">
        <v>1516</v>
      </c>
      <c r="D53" s="29" t="s">
        <v>54</v>
      </c>
      <c r="E53" s="29"/>
      <c r="F53" s="35"/>
      <c r="G53" s="44"/>
      <c r="H53" s="29">
        <v>2</v>
      </c>
      <c r="I53" s="436">
        <v>1579.99</v>
      </c>
      <c r="J53" s="442">
        <f t="shared" si="0"/>
        <v>3160</v>
      </c>
      <c r="K53" s="5"/>
    </row>
    <row r="54" spans="1:11" ht="33" x14ac:dyDescent="0.2">
      <c r="A54" s="29">
        <v>43</v>
      </c>
      <c r="B54" s="29" t="s">
        <v>71</v>
      </c>
      <c r="C54" s="440" t="s">
        <v>1518</v>
      </c>
      <c r="D54" s="29" t="s">
        <v>54</v>
      </c>
      <c r="E54" s="29"/>
      <c r="F54" s="35"/>
      <c r="G54" s="44"/>
      <c r="H54" s="29">
        <v>4</v>
      </c>
      <c r="I54" s="436">
        <v>24979.99</v>
      </c>
      <c r="J54" s="442">
        <f t="shared" si="0"/>
        <v>99920</v>
      </c>
      <c r="K54" s="5"/>
    </row>
    <row r="55" spans="1:11" ht="33" x14ac:dyDescent="0.2">
      <c r="A55" s="29">
        <v>44</v>
      </c>
      <c r="B55" s="29" t="s">
        <v>71</v>
      </c>
      <c r="C55" s="440" t="s">
        <v>1519</v>
      </c>
      <c r="D55" s="29" t="s">
        <v>54</v>
      </c>
      <c r="E55" s="29"/>
      <c r="F55" s="35"/>
      <c r="G55" s="44"/>
      <c r="H55" s="29">
        <v>3</v>
      </c>
      <c r="I55" s="436">
        <v>67850.009999999995</v>
      </c>
      <c r="J55" s="442">
        <f t="shared" si="0"/>
        <v>203550</v>
      </c>
      <c r="K55" s="5"/>
    </row>
    <row r="56" spans="1:11" ht="17.25" customHeight="1" x14ac:dyDescent="0.2">
      <c r="A56" s="29">
        <v>45</v>
      </c>
      <c r="B56" s="29" t="s">
        <v>71</v>
      </c>
      <c r="C56" s="440" t="s">
        <v>1520</v>
      </c>
      <c r="D56" s="29" t="s">
        <v>54</v>
      </c>
      <c r="E56" s="29"/>
      <c r="F56" s="35"/>
      <c r="G56" s="44"/>
      <c r="H56" s="29">
        <v>3</v>
      </c>
      <c r="I56" s="436">
        <v>4998.99</v>
      </c>
      <c r="J56" s="442">
        <f t="shared" si="0"/>
        <v>14997</v>
      </c>
      <c r="K56" s="5"/>
    </row>
    <row r="57" spans="1:11" ht="17.25" customHeight="1" x14ac:dyDescent="0.2">
      <c r="A57" s="29">
        <v>46</v>
      </c>
      <c r="B57" s="29" t="s">
        <v>71</v>
      </c>
      <c r="C57" s="440" t="s">
        <v>1521</v>
      </c>
      <c r="D57" s="29" t="s">
        <v>54</v>
      </c>
      <c r="E57" s="29"/>
      <c r="F57" s="35"/>
      <c r="G57" s="44"/>
      <c r="H57" s="29">
        <v>3</v>
      </c>
      <c r="I57" s="436">
        <v>13172.02</v>
      </c>
      <c r="J57" s="442">
        <f t="shared" si="0"/>
        <v>39516</v>
      </c>
      <c r="K57" s="5"/>
    </row>
    <row r="58" spans="1:11" ht="17.25" customHeight="1" x14ac:dyDescent="0.2">
      <c r="A58" s="29">
        <v>47</v>
      </c>
      <c r="B58" s="29" t="s">
        <v>71</v>
      </c>
      <c r="C58" s="440" t="s">
        <v>1522</v>
      </c>
      <c r="D58" s="29" t="s">
        <v>54</v>
      </c>
      <c r="E58" s="29"/>
      <c r="F58" s="35"/>
      <c r="G58" s="44"/>
      <c r="H58" s="29">
        <v>8</v>
      </c>
      <c r="I58" s="436">
        <v>1899.98</v>
      </c>
      <c r="J58" s="442">
        <f t="shared" si="0"/>
        <v>15200</v>
      </c>
      <c r="K58" s="5"/>
    </row>
    <row r="59" spans="1:11" ht="17.25" customHeight="1" x14ac:dyDescent="0.2">
      <c r="A59" s="29">
        <v>48</v>
      </c>
      <c r="B59" s="29" t="s">
        <v>71</v>
      </c>
      <c r="C59" s="440" t="s">
        <v>1523</v>
      </c>
      <c r="D59" s="29" t="s">
        <v>54</v>
      </c>
      <c r="E59" s="29"/>
      <c r="F59" s="35"/>
      <c r="G59" s="44"/>
      <c r="H59" s="29">
        <v>1</v>
      </c>
      <c r="I59" s="436">
        <v>61400.01</v>
      </c>
      <c r="J59" s="442">
        <f t="shared" si="0"/>
        <v>61400</v>
      </c>
      <c r="K59" s="5"/>
    </row>
    <row r="60" spans="1:11" ht="17.25" customHeight="1" x14ac:dyDescent="0.2">
      <c r="A60" s="29">
        <v>49</v>
      </c>
      <c r="B60" s="29" t="s">
        <v>71</v>
      </c>
      <c r="C60" s="440" t="s">
        <v>1524</v>
      </c>
      <c r="D60" s="29" t="s">
        <v>54</v>
      </c>
      <c r="E60" s="29"/>
      <c r="F60" s="35"/>
      <c r="G60" s="44"/>
      <c r="H60" s="29">
        <v>4</v>
      </c>
      <c r="I60" s="436">
        <v>1482.01</v>
      </c>
      <c r="J60" s="442">
        <f t="shared" si="0"/>
        <v>5928</v>
      </c>
      <c r="K60" s="5"/>
    </row>
    <row r="61" spans="1:11" ht="17.25" customHeight="1" x14ac:dyDescent="0.2">
      <c r="A61" s="29">
        <v>50</v>
      </c>
      <c r="B61" s="29" t="s">
        <v>71</v>
      </c>
      <c r="C61" s="440" t="s">
        <v>1525</v>
      </c>
      <c r="D61" s="29" t="s">
        <v>54</v>
      </c>
      <c r="E61" s="29"/>
      <c r="F61" s="35"/>
      <c r="G61" s="44"/>
      <c r="H61" s="29">
        <v>2</v>
      </c>
      <c r="I61" s="436">
        <v>12800.02</v>
      </c>
      <c r="J61" s="442">
        <f t="shared" si="0"/>
        <v>25600</v>
      </c>
      <c r="K61" s="5"/>
    </row>
    <row r="62" spans="1:11" ht="17.25" customHeight="1" x14ac:dyDescent="0.2">
      <c r="A62" s="29">
        <v>51</v>
      </c>
      <c r="B62" s="29" t="s">
        <v>71</v>
      </c>
      <c r="C62" s="440" t="s">
        <v>1526</v>
      </c>
      <c r="D62" s="29" t="s">
        <v>54</v>
      </c>
      <c r="E62" s="29"/>
      <c r="F62" s="35"/>
      <c r="G62" s="44"/>
      <c r="H62" s="29">
        <v>2</v>
      </c>
      <c r="I62" s="436">
        <v>12800.02</v>
      </c>
      <c r="J62" s="442">
        <f t="shared" si="0"/>
        <v>25600</v>
      </c>
      <c r="K62" s="5"/>
    </row>
    <row r="63" spans="1:11" ht="17.25" customHeight="1" x14ac:dyDescent="0.2">
      <c r="A63" s="29">
        <v>52</v>
      </c>
      <c r="B63" s="29" t="s">
        <v>71</v>
      </c>
      <c r="C63" s="440" t="s">
        <v>1527</v>
      </c>
      <c r="D63" s="29" t="s">
        <v>54</v>
      </c>
      <c r="E63" s="29"/>
      <c r="F63" s="35"/>
      <c r="G63" s="44"/>
      <c r="H63" s="29">
        <v>5</v>
      </c>
      <c r="I63" s="436">
        <v>3161.98</v>
      </c>
      <c r="J63" s="442">
        <f t="shared" si="0"/>
        <v>15810</v>
      </c>
      <c r="K63" s="5"/>
    </row>
    <row r="64" spans="1:11" ht="17.25" customHeight="1" x14ac:dyDescent="0.2">
      <c r="A64" s="29">
        <v>53</v>
      </c>
      <c r="B64" s="29" t="s">
        <v>71</v>
      </c>
      <c r="C64" s="440" t="s">
        <v>1528</v>
      </c>
      <c r="D64" s="29" t="s">
        <v>54</v>
      </c>
      <c r="E64" s="29"/>
      <c r="F64" s="35"/>
      <c r="G64" s="44"/>
      <c r="H64" s="29">
        <v>5</v>
      </c>
      <c r="I64" s="436">
        <v>3161.98</v>
      </c>
      <c r="J64" s="442">
        <f t="shared" si="0"/>
        <v>15810</v>
      </c>
      <c r="K64" s="5"/>
    </row>
    <row r="65" spans="1:11" ht="17.25" customHeight="1" x14ac:dyDescent="0.2">
      <c r="A65" s="29">
        <v>54</v>
      </c>
      <c r="B65" s="29" t="s">
        <v>71</v>
      </c>
      <c r="C65" s="440" t="s">
        <v>1529</v>
      </c>
      <c r="D65" s="29" t="s">
        <v>54</v>
      </c>
      <c r="E65" s="29"/>
      <c r="F65" s="35"/>
      <c r="G65" s="44"/>
      <c r="H65" s="29">
        <v>4</v>
      </c>
      <c r="I65" s="436">
        <v>39990.01</v>
      </c>
      <c r="J65" s="442">
        <f t="shared" si="0"/>
        <v>159960</v>
      </c>
      <c r="K65" s="5"/>
    </row>
    <row r="66" spans="1:11" ht="17.25" customHeight="1" x14ac:dyDescent="0.2">
      <c r="A66" s="29">
        <v>55</v>
      </c>
      <c r="B66" s="29" t="s">
        <v>71</v>
      </c>
      <c r="C66" s="440" t="s">
        <v>1530</v>
      </c>
      <c r="D66" s="29" t="s">
        <v>54</v>
      </c>
      <c r="E66" s="29"/>
      <c r="F66" s="35"/>
      <c r="G66" s="44"/>
      <c r="H66" s="29">
        <v>4</v>
      </c>
      <c r="I66" s="436">
        <v>3406.02</v>
      </c>
      <c r="J66" s="442">
        <f t="shared" si="0"/>
        <v>13624</v>
      </c>
      <c r="K66" s="5"/>
    </row>
    <row r="67" spans="1:11" ht="17.25" customHeight="1" x14ac:dyDescent="0.2">
      <c r="A67" s="29">
        <v>56</v>
      </c>
      <c r="B67" s="29" t="s">
        <v>71</v>
      </c>
      <c r="C67" s="440" t="s">
        <v>1531</v>
      </c>
      <c r="D67" s="29" t="s">
        <v>54</v>
      </c>
      <c r="E67" s="29"/>
      <c r="F67" s="35"/>
      <c r="G67" s="44"/>
      <c r="H67" s="29">
        <v>4</v>
      </c>
      <c r="I67" s="436">
        <v>4769.9799999999996</v>
      </c>
      <c r="J67" s="442">
        <f t="shared" si="0"/>
        <v>19080</v>
      </c>
      <c r="K67" s="5"/>
    </row>
    <row r="68" spans="1:11" ht="17.25" customHeight="1" x14ac:dyDescent="0.2">
      <c r="A68" s="29">
        <v>57</v>
      </c>
      <c r="B68" s="29" t="s">
        <v>71</v>
      </c>
      <c r="C68" s="440" t="s">
        <v>1532</v>
      </c>
      <c r="D68" s="29" t="s">
        <v>54</v>
      </c>
      <c r="E68" s="29"/>
      <c r="F68" s="35"/>
      <c r="G68" s="44"/>
      <c r="H68" s="29">
        <v>33</v>
      </c>
      <c r="I68" s="436">
        <v>1472</v>
      </c>
      <c r="J68" s="442">
        <f t="shared" si="0"/>
        <v>48576</v>
      </c>
      <c r="K68" s="5"/>
    </row>
    <row r="69" spans="1:11" ht="17.25" customHeight="1" x14ac:dyDescent="0.2">
      <c r="A69" s="29">
        <v>58</v>
      </c>
      <c r="B69" s="29" t="s">
        <v>71</v>
      </c>
      <c r="C69" s="440" t="s">
        <v>1533</v>
      </c>
      <c r="D69" s="29" t="s">
        <v>54</v>
      </c>
      <c r="E69" s="29"/>
      <c r="F69" s="35"/>
      <c r="G69" s="44"/>
      <c r="H69" s="29">
        <v>18</v>
      </c>
      <c r="I69" s="436">
        <v>1472</v>
      </c>
      <c r="J69" s="442">
        <f t="shared" si="0"/>
        <v>26496</v>
      </c>
      <c r="K69" s="5"/>
    </row>
    <row r="70" spans="1:11" ht="17.25" customHeight="1" x14ac:dyDescent="0.2">
      <c r="A70" s="29">
        <v>59</v>
      </c>
      <c r="B70" s="29" t="s">
        <v>71</v>
      </c>
      <c r="C70" s="440" t="s">
        <v>1534</v>
      </c>
      <c r="D70" s="29" t="s">
        <v>54</v>
      </c>
      <c r="E70" s="29"/>
      <c r="F70" s="35"/>
      <c r="G70" s="44"/>
      <c r="H70" s="29">
        <v>1</v>
      </c>
      <c r="I70" s="436">
        <v>4730</v>
      </c>
      <c r="J70" s="442">
        <f t="shared" si="0"/>
        <v>4730</v>
      </c>
      <c r="K70" s="5"/>
    </row>
    <row r="71" spans="1:11" ht="17.25" customHeight="1" x14ac:dyDescent="0.2">
      <c r="A71" s="29">
        <v>60</v>
      </c>
      <c r="B71" s="29" t="s">
        <v>71</v>
      </c>
      <c r="C71" s="440" t="s">
        <v>1535</v>
      </c>
      <c r="D71" s="29" t="s">
        <v>54</v>
      </c>
      <c r="E71" s="29"/>
      <c r="F71" s="35"/>
      <c r="G71" s="44"/>
      <c r="H71" s="29">
        <v>22</v>
      </c>
      <c r="I71" s="436">
        <v>660</v>
      </c>
      <c r="J71" s="442">
        <f t="shared" si="0"/>
        <v>14520</v>
      </c>
      <c r="K71" s="5"/>
    </row>
    <row r="72" spans="1:11" ht="17.25" customHeight="1" x14ac:dyDescent="0.2">
      <c r="A72" s="29">
        <v>61</v>
      </c>
      <c r="B72" s="29" t="s">
        <v>71</v>
      </c>
      <c r="C72" s="440" t="s">
        <v>1536</v>
      </c>
      <c r="D72" s="29" t="s">
        <v>54</v>
      </c>
      <c r="E72" s="29"/>
      <c r="F72" s="35"/>
      <c r="G72" s="44"/>
      <c r="H72" s="29">
        <v>82</v>
      </c>
      <c r="I72" s="436">
        <v>910.98</v>
      </c>
      <c r="J72" s="442">
        <f t="shared" si="0"/>
        <v>74700</v>
      </c>
      <c r="K72" s="5"/>
    </row>
    <row r="73" spans="1:11" ht="17.25" customHeight="1" x14ac:dyDescent="0.2">
      <c r="A73" s="29">
        <v>62</v>
      </c>
      <c r="B73" s="29" t="s">
        <v>71</v>
      </c>
      <c r="C73" s="440" t="s">
        <v>1537</v>
      </c>
      <c r="D73" s="29" t="s">
        <v>54</v>
      </c>
      <c r="E73" s="29"/>
      <c r="F73" s="35"/>
      <c r="G73" s="44"/>
      <c r="H73" s="29">
        <v>4</v>
      </c>
      <c r="I73" s="436">
        <v>10480.02</v>
      </c>
      <c r="J73" s="442">
        <f t="shared" si="0"/>
        <v>41920</v>
      </c>
      <c r="K73" s="5"/>
    </row>
    <row r="74" spans="1:11" ht="17.25" customHeight="1" x14ac:dyDescent="0.2">
      <c r="A74" s="29">
        <v>63</v>
      </c>
      <c r="B74" s="29" t="s">
        <v>71</v>
      </c>
      <c r="C74" s="440" t="s">
        <v>1538</v>
      </c>
      <c r="D74" s="29" t="s">
        <v>54</v>
      </c>
      <c r="E74" s="29"/>
      <c r="F74" s="35"/>
      <c r="G74" s="44"/>
      <c r="H74" s="29">
        <v>68</v>
      </c>
      <c r="I74" s="436">
        <v>1689.99</v>
      </c>
      <c r="J74" s="442">
        <f t="shared" si="0"/>
        <v>114919</v>
      </c>
      <c r="K74" s="5"/>
    </row>
    <row r="75" spans="1:11" ht="17.25" customHeight="1" x14ac:dyDescent="0.2">
      <c r="A75" s="29">
        <v>64</v>
      </c>
      <c r="B75" s="29" t="s">
        <v>71</v>
      </c>
      <c r="C75" s="440" t="s">
        <v>1539</v>
      </c>
      <c r="D75" s="29" t="s">
        <v>54</v>
      </c>
      <c r="E75" s="29"/>
      <c r="F75" s="35"/>
      <c r="G75" s="44"/>
      <c r="H75" s="29">
        <v>2</v>
      </c>
      <c r="I75" s="436">
        <v>1489</v>
      </c>
      <c r="J75" s="442">
        <f t="shared" ref="J75:J102" si="1">H75*I75</f>
        <v>2978</v>
      </c>
      <c r="K75" s="5"/>
    </row>
    <row r="76" spans="1:11" ht="17.25" customHeight="1" x14ac:dyDescent="0.2">
      <c r="A76" s="29">
        <v>65</v>
      </c>
      <c r="B76" s="29" t="s">
        <v>71</v>
      </c>
      <c r="C76" s="440" t="s">
        <v>1540</v>
      </c>
      <c r="D76" s="29" t="s">
        <v>54</v>
      </c>
      <c r="E76" s="29"/>
      <c r="F76" s="35"/>
      <c r="G76" s="44"/>
      <c r="H76" s="29">
        <v>8</v>
      </c>
      <c r="I76" s="436">
        <v>13749.99</v>
      </c>
      <c r="J76" s="442">
        <f t="shared" si="1"/>
        <v>110000</v>
      </c>
      <c r="K76" s="5"/>
    </row>
    <row r="77" spans="1:11" ht="17.25" customHeight="1" x14ac:dyDescent="0.2">
      <c r="A77" s="29">
        <v>66</v>
      </c>
      <c r="B77" s="29" t="s">
        <v>71</v>
      </c>
      <c r="C77" s="440" t="s">
        <v>1541</v>
      </c>
      <c r="D77" s="29" t="s">
        <v>54</v>
      </c>
      <c r="E77" s="29"/>
      <c r="F77" s="35"/>
      <c r="G77" s="44"/>
      <c r="H77" s="29">
        <v>1</v>
      </c>
      <c r="I77" s="436">
        <v>1500.01</v>
      </c>
      <c r="J77" s="442">
        <f t="shared" si="1"/>
        <v>1500</v>
      </c>
      <c r="K77" s="5"/>
    </row>
    <row r="78" spans="1:11" ht="17.25" customHeight="1" x14ac:dyDescent="0.2">
      <c r="A78" s="29">
        <v>67</v>
      </c>
      <c r="B78" s="29" t="s">
        <v>71</v>
      </c>
      <c r="C78" s="440" t="s">
        <v>1542</v>
      </c>
      <c r="D78" s="29" t="s">
        <v>54</v>
      </c>
      <c r="E78" s="29"/>
      <c r="F78" s="35"/>
      <c r="G78" s="44"/>
      <c r="H78" s="29">
        <v>2</v>
      </c>
      <c r="I78" s="436">
        <v>9154.99</v>
      </c>
      <c r="J78" s="442">
        <f t="shared" si="1"/>
        <v>18310</v>
      </c>
      <c r="K78" s="5"/>
    </row>
    <row r="79" spans="1:11" ht="17.25" customHeight="1" x14ac:dyDescent="0.2">
      <c r="A79" s="29">
        <v>68</v>
      </c>
      <c r="B79" s="29" t="s">
        <v>71</v>
      </c>
      <c r="C79" s="440" t="s">
        <v>1543</v>
      </c>
      <c r="D79" s="29" t="s">
        <v>54</v>
      </c>
      <c r="E79" s="29"/>
      <c r="F79" s="35"/>
      <c r="G79" s="44"/>
      <c r="H79" s="29">
        <v>6</v>
      </c>
      <c r="I79" s="436">
        <v>2280.02</v>
      </c>
      <c r="J79" s="442">
        <f t="shared" si="1"/>
        <v>13680</v>
      </c>
      <c r="K79" s="5"/>
    </row>
    <row r="80" spans="1:11" ht="17.25" customHeight="1" x14ac:dyDescent="0.2">
      <c r="A80" s="29">
        <v>69</v>
      </c>
      <c r="B80" s="29" t="s">
        <v>71</v>
      </c>
      <c r="C80" s="440" t="s">
        <v>1544</v>
      </c>
      <c r="D80" s="29" t="s">
        <v>54</v>
      </c>
      <c r="E80" s="29"/>
      <c r="F80" s="35"/>
      <c r="G80" s="44"/>
      <c r="H80" s="29">
        <v>68</v>
      </c>
      <c r="I80" s="436">
        <v>3459.99</v>
      </c>
      <c r="J80" s="442">
        <f t="shared" si="1"/>
        <v>235279</v>
      </c>
      <c r="K80" s="5"/>
    </row>
    <row r="81" spans="1:11" ht="17.25" customHeight="1" x14ac:dyDescent="0.2">
      <c r="A81" s="29">
        <v>70</v>
      </c>
      <c r="B81" s="29" t="s">
        <v>71</v>
      </c>
      <c r="C81" s="440" t="s">
        <v>1545</v>
      </c>
      <c r="D81" s="29" t="s">
        <v>54</v>
      </c>
      <c r="E81" s="29"/>
      <c r="F81" s="35"/>
      <c r="G81" s="44"/>
      <c r="H81" s="29">
        <v>5</v>
      </c>
      <c r="I81" s="436">
        <v>7000.01</v>
      </c>
      <c r="J81" s="442">
        <f t="shared" si="1"/>
        <v>35000</v>
      </c>
      <c r="K81" s="5"/>
    </row>
    <row r="82" spans="1:11" ht="17.25" customHeight="1" x14ac:dyDescent="0.2">
      <c r="A82" s="29">
        <v>71</v>
      </c>
      <c r="B82" s="29" t="s">
        <v>71</v>
      </c>
      <c r="C82" s="440" t="s">
        <v>1546</v>
      </c>
      <c r="D82" s="29" t="s">
        <v>54</v>
      </c>
      <c r="E82" s="29"/>
      <c r="F82" s="35"/>
      <c r="G82" s="44"/>
      <c r="H82" s="29">
        <v>2</v>
      </c>
      <c r="I82" s="436">
        <v>4180</v>
      </c>
      <c r="J82" s="442">
        <f t="shared" si="1"/>
        <v>8360</v>
      </c>
      <c r="K82" s="5"/>
    </row>
    <row r="83" spans="1:11" ht="17.25" customHeight="1" x14ac:dyDescent="0.2">
      <c r="A83" s="29">
        <v>72</v>
      </c>
      <c r="B83" s="29" t="s">
        <v>71</v>
      </c>
      <c r="C83" s="440" t="s">
        <v>1547</v>
      </c>
      <c r="D83" s="29" t="s">
        <v>54</v>
      </c>
      <c r="E83" s="29"/>
      <c r="F83" s="35"/>
      <c r="G83" s="44"/>
      <c r="H83" s="29">
        <v>1</v>
      </c>
      <c r="I83" s="436">
        <v>10300</v>
      </c>
      <c r="J83" s="442">
        <f t="shared" si="1"/>
        <v>10300</v>
      </c>
      <c r="K83" s="5"/>
    </row>
    <row r="84" spans="1:11" ht="17.25" customHeight="1" x14ac:dyDescent="0.2">
      <c r="A84" s="29">
        <v>73</v>
      </c>
      <c r="B84" s="29" t="s">
        <v>71</v>
      </c>
      <c r="C84" s="440" t="s">
        <v>1548</v>
      </c>
      <c r="D84" s="29" t="s">
        <v>54</v>
      </c>
      <c r="E84" s="29"/>
      <c r="F84" s="35"/>
      <c r="G84" s="44"/>
      <c r="H84" s="29">
        <v>3</v>
      </c>
      <c r="I84" s="436">
        <v>1650</v>
      </c>
      <c r="J84" s="442">
        <f t="shared" si="1"/>
        <v>4950</v>
      </c>
      <c r="K84" s="5"/>
    </row>
    <row r="85" spans="1:11" ht="17.25" customHeight="1" x14ac:dyDescent="0.2">
      <c r="A85" s="29">
        <v>74</v>
      </c>
      <c r="B85" s="29" t="s">
        <v>71</v>
      </c>
      <c r="C85" s="440" t="s">
        <v>1549</v>
      </c>
      <c r="D85" s="29" t="s">
        <v>54</v>
      </c>
      <c r="E85" s="29"/>
      <c r="F85" s="35"/>
      <c r="G85" s="44"/>
      <c r="H85" s="29">
        <v>4</v>
      </c>
      <c r="I85" s="436">
        <v>18000</v>
      </c>
      <c r="J85" s="442">
        <f t="shared" si="1"/>
        <v>72000</v>
      </c>
      <c r="K85" s="5"/>
    </row>
    <row r="86" spans="1:11" ht="17.25" customHeight="1" x14ac:dyDescent="0.2">
      <c r="A86" s="29">
        <v>75</v>
      </c>
      <c r="B86" s="29" t="s">
        <v>71</v>
      </c>
      <c r="C86" s="440" t="s">
        <v>1550</v>
      </c>
      <c r="D86" s="29" t="s">
        <v>54</v>
      </c>
      <c r="E86" s="29"/>
      <c r="F86" s="35"/>
      <c r="G86" s="44"/>
      <c r="H86" s="29">
        <v>68</v>
      </c>
      <c r="I86" s="436">
        <v>2230.02</v>
      </c>
      <c r="J86" s="442">
        <f t="shared" si="1"/>
        <v>151641</v>
      </c>
      <c r="K86" s="5"/>
    </row>
    <row r="87" spans="1:11" ht="33" x14ac:dyDescent="0.2">
      <c r="A87" s="29">
        <v>76</v>
      </c>
      <c r="B87" s="29" t="s">
        <v>71</v>
      </c>
      <c r="C87" s="440" t="s">
        <v>1551</v>
      </c>
      <c r="D87" s="29" t="s">
        <v>1458</v>
      </c>
      <c r="E87" s="29"/>
      <c r="F87" s="35"/>
      <c r="G87" s="44"/>
      <c r="H87" s="29">
        <v>4</v>
      </c>
      <c r="I87" s="436">
        <v>112000.01</v>
      </c>
      <c r="J87" s="442">
        <f t="shared" si="1"/>
        <v>448000</v>
      </c>
      <c r="K87" s="5"/>
    </row>
    <row r="88" spans="1:11" ht="17.25" customHeight="1" x14ac:dyDescent="0.2">
      <c r="A88" s="29">
        <v>77</v>
      </c>
      <c r="B88" s="29" t="s">
        <v>71</v>
      </c>
      <c r="C88" s="440" t="s">
        <v>1552</v>
      </c>
      <c r="D88" s="29" t="s">
        <v>1459</v>
      </c>
      <c r="E88" s="29"/>
      <c r="F88" s="35"/>
      <c r="G88" s="44"/>
      <c r="H88" s="29">
        <v>1</v>
      </c>
      <c r="I88" s="436">
        <v>7209.95</v>
      </c>
      <c r="J88" s="442">
        <f t="shared" si="1"/>
        <v>7210</v>
      </c>
      <c r="K88" s="5"/>
    </row>
    <row r="89" spans="1:11" ht="33" x14ac:dyDescent="0.2">
      <c r="A89" s="29">
        <v>78</v>
      </c>
      <c r="B89" s="29" t="s">
        <v>71</v>
      </c>
      <c r="C89" s="440" t="s">
        <v>1553</v>
      </c>
      <c r="D89" s="29" t="s">
        <v>1459</v>
      </c>
      <c r="E89" s="29"/>
      <c r="F89" s="35"/>
      <c r="G89" s="44"/>
      <c r="H89" s="29">
        <v>1</v>
      </c>
      <c r="I89" s="436">
        <v>32834.81</v>
      </c>
      <c r="J89" s="442">
        <f t="shared" si="1"/>
        <v>32835</v>
      </c>
      <c r="K89" s="5"/>
    </row>
    <row r="90" spans="1:11" ht="33" x14ac:dyDescent="0.2">
      <c r="A90" s="29">
        <v>79</v>
      </c>
      <c r="B90" s="29" t="s">
        <v>71</v>
      </c>
      <c r="C90" s="440" t="s">
        <v>1554</v>
      </c>
      <c r="D90" s="29" t="s">
        <v>1459</v>
      </c>
      <c r="E90" s="29"/>
      <c r="F90" s="35"/>
      <c r="G90" s="44"/>
      <c r="H90" s="29">
        <v>1</v>
      </c>
      <c r="I90" s="436">
        <v>36349</v>
      </c>
      <c r="J90" s="442">
        <f t="shared" si="1"/>
        <v>36349</v>
      </c>
      <c r="K90" s="5"/>
    </row>
    <row r="91" spans="1:11" ht="17.25" customHeight="1" x14ac:dyDescent="0.2">
      <c r="A91" s="29">
        <v>80</v>
      </c>
      <c r="B91" s="29" t="s">
        <v>71</v>
      </c>
      <c r="C91" s="440" t="s">
        <v>1555</v>
      </c>
      <c r="D91" s="29" t="s">
        <v>1459</v>
      </c>
      <c r="E91" s="29"/>
      <c r="F91" s="35"/>
      <c r="G91" s="44"/>
      <c r="H91" s="29">
        <v>1</v>
      </c>
      <c r="I91" s="436">
        <v>4950</v>
      </c>
      <c r="J91" s="442">
        <f t="shared" si="1"/>
        <v>4950</v>
      </c>
      <c r="K91" s="5"/>
    </row>
    <row r="92" spans="1:11" ht="17.25" customHeight="1" x14ac:dyDescent="0.2">
      <c r="A92" s="29">
        <v>81</v>
      </c>
      <c r="B92" s="29" t="s">
        <v>71</v>
      </c>
      <c r="C92" s="440" t="s">
        <v>1556</v>
      </c>
      <c r="D92" s="29" t="s">
        <v>1459</v>
      </c>
      <c r="E92" s="29"/>
      <c r="F92" s="35"/>
      <c r="G92" s="44"/>
      <c r="H92" s="29">
        <v>1</v>
      </c>
      <c r="I92" s="436">
        <v>16719.98</v>
      </c>
      <c r="J92" s="442">
        <f t="shared" si="1"/>
        <v>16720</v>
      </c>
      <c r="K92" s="5"/>
    </row>
    <row r="93" spans="1:11" ht="17.25" customHeight="1" x14ac:dyDescent="0.2">
      <c r="A93" s="29">
        <v>82</v>
      </c>
      <c r="B93" s="29" t="s">
        <v>71</v>
      </c>
      <c r="C93" s="440" t="s">
        <v>1557</v>
      </c>
      <c r="D93" s="29" t="s">
        <v>1458</v>
      </c>
      <c r="E93" s="29"/>
      <c r="F93" s="35"/>
      <c r="G93" s="44"/>
      <c r="H93" s="29">
        <v>1</v>
      </c>
      <c r="I93" s="436">
        <v>72850</v>
      </c>
      <c r="J93" s="442">
        <f t="shared" si="1"/>
        <v>72850</v>
      </c>
      <c r="K93" s="5"/>
    </row>
    <row r="94" spans="1:11" ht="17.25" customHeight="1" x14ac:dyDescent="0.2">
      <c r="A94" s="29">
        <v>83</v>
      </c>
      <c r="B94" s="29" t="s">
        <v>71</v>
      </c>
      <c r="C94" s="440" t="s">
        <v>1558</v>
      </c>
      <c r="D94" s="29" t="s">
        <v>1459</v>
      </c>
      <c r="E94" s="29"/>
      <c r="F94" s="35"/>
      <c r="G94" s="44"/>
      <c r="H94" s="29">
        <v>1</v>
      </c>
      <c r="I94" s="436">
        <v>59895.01</v>
      </c>
      <c r="J94" s="442">
        <f t="shared" si="1"/>
        <v>59895</v>
      </c>
      <c r="K94" s="5"/>
    </row>
    <row r="95" spans="1:11" ht="17.25" customHeight="1" x14ac:dyDescent="0.2">
      <c r="A95" s="29">
        <v>84</v>
      </c>
      <c r="B95" s="29" t="s">
        <v>71</v>
      </c>
      <c r="C95" s="440" t="s">
        <v>1559</v>
      </c>
      <c r="D95" s="29" t="s">
        <v>1459</v>
      </c>
      <c r="E95" s="29"/>
      <c r="F95" s="35"/>
      <c r="G95" s="44"/>
      <c r="H95" s="29">
        <v>4</v>
      </c>
      <c r="I95" s="436">
        <v>7209.95</v>
      </c>
      <c r="J95" s="442">
        <f t="shared" si="1"/>
        <v>28840</v>
      </c>
      <c r="K95" s="5"/>
    </row>
    <row r="96" spans="1:11" ht="17.25" customHeight="1" x14ac:dyDescent="0.2">
      <c r="A96" s="29">
        <v>85</v>
      </c>
      <c r="B96" s="29" t="s">
        <v>71</v>
      </c>
      <c r="C96" s="440" t="s">
        <v>1560</v>
      </c>
      <c r="D96" s="29" t="s">
        <v>1459</v>
      </c>
      <c r="E96" s="29"/>
      <c r="F96" s="35"/>
      <c r="G96" s="44"/>
      <c r="H96" s="29">
        <v>2</v>
      </c>
      <c r="I96" s="436">
        <v>13405</v>
      </c>
      <c r="J96" s="442">
        <f t="shared" si="1"/>
        <v>26810</v>
      </c>
      <c r="K96" s="5"/>
    </row>
    <row r="97" spans="1:13" ht="17.25" customHeight="1" x14ac:dyDescent="0.2">
      <c r="A97" s="29">
        <v>86</v>
      </c>
      <c r="B97" s="29" t="s">
        <v>71</v>
      </c>
      <c r="C97" s="440" t="s">
        <v>1561</v>
      </c>
      <c r="D97" s="29" t="s">
        <v>1459</v>
      </c>
      <c r="E97" s="29"/>
      <c r="F97" s="35"/>
      <c r="G97" s="44"/>
      <c r="H97" s="29">
        <v>2</v>
      </c>
      <c r="I97" s="436">
        <v>5785.99</v>
      </c>
      <c r="J97" s="442">
        <f t="shared" si="1"/>
        <v>11572</v>
      </c>
      <c r="K97" s="5"/>
    </row>
    <row r="98" spans="1:13" ht="33" x14ac:dyDescent="0.2">
      <c r="A98" s="29">
        <v>87</v>
      </c>
      <c r="B98" s="29" t="s">
        <v>71</v>
      </c>
      <c r="C98" s="440" t="s">
        <v>1562</v>
      </c>
      <c r="D98" s="29" t="s">
        <v>1458</v>
      </c>
      <c r="E98" s="29"/>
      <c r="F98" s="35"/>
      <c r="G98" s="44"/>
      <c r="H98" s="29">
        <v>1</v>
      </c>
      <c r="I98" s="436">
        <v>143055.94</v>
      </c>
      <c r="J98" s="442">
        <f t="shared" si="1"/>
        <v>143056</v>
      </c>
      <c r="K98" s="5"/>
    </row>
    <row r="99" spans="1:13" ht="17.25" customHeight="1" x14ac:dyDescent="0.2">
      <c r="A99" s="29">
        <v>88</v>
      </c>
      <c r="B99" s="29" t="s">
        <v>71</v>
      </c>
      <c r="C99" s="440" t="s">
        <v>1563</v>
      </c>
      <c r="D99" s="29" t="s">
        <v>1458</v>
      </c>
      <c r="E99" s="29"/>
      <c r="F99" s="35"/>
      <c r="G99" s="44"/>
      <c r="H99" s="29">
        <v>3</v>
      </c>
      <c r="I99" s="436">
        <v>10800.01</v>
      </c>
      <c r="J99" s="442">
        <f t="shared" si="1"/>
        <v>32400</v>
      </c>
      <c r="K99" s="5"/>
    </row>
    <row r="100" spans="1:13" ht="17.25" customHeight="1" x14ac:dyDescent="0.2">
      <c r="A100" s="29">
        <v>89</v>
      </c>
      <c r="B100" s="29" t="s">
        <v>71</v>
      </c>
      <c r="C100" s="440" t="s">
        <v>1564</v>
      </c>
      <c r="D100" s="29" t="s">
        <v>1459</v>
      </c>
      <c r="E100" s="29"/>
      <c r="F100" s="35"/>
      <c r="G100" s="44"/>
      <c r="H100" s="29">
        <v>2</v>
      </c>
      <c r="I100" s="436">
        <v>5420.98</v>
      </c>
      <c r="J100" s="442">
        <f t="shared" si="1"/>
        <v>10842</v>
      </c>
      <c r="K100" s="5"/>
    </row>
    <row r="101" spans="1:13" ht="17.25" customHeight="1" x14ac:dyDescent="0.2">
      <c r="A101" s="29">
        <v>90</v>
      </c>
      <c r="B101" s="29" t="s">
        <v>71</v>
      </c>
      <c r="C101" s="440" t="s">
        <v>1565</v>
      </c>
      <c r="D101" s="29" t="s">
        <v>1459</v>
      </c>
      <c r="E101" s="29"/>
      <c r="F101" s="35"/>
      <c r="G101" s="44"/>
      <c r="H101" s="29">
        <v>1</v>
      </c>
      <c r="I101" s="436">
        <v>12213.01</v>
      </c>
      <c r="J101" s="442">
        <f t="shared" si="1"/>
        <v>12213</v>
      </c>
      <c r="K101" s="5"/>
    </row>
    <row r="102" spans="1:13" ht="17.25" customHeight="1" thickBot="1" x14ac:dyDescent="0.25">
      <c r="A102" s="29">
        <v>91</v>
      </c>
      <c r="B102" s="29" t="s">
        <v>71</v>
      </c>
      <c r="C102" s="440" t="s">
        <v>1566</v>
      </c>
      <c r="D102" s="29" t="s">
        <v>1459</v>
      </c>
      <c r="E102" s="29"/>
      <c r="F102" s="35"/>
      <c r="G102" s="44"/>
      <c r="H102" s="29">
        <v>1</v>
      </c>
      <c r="I102" s="436">
        <v>9210.01</v>
      </c>
      <c r="J102" s="442">
        <f t="shared" si="1"/>
        <v>9210</v>
      </c>
      <c r="K102" s="5"/>
    </row>
    <row r="103" spans="1:13" ht="17.25" thickBot="1" x14ac:dyDescent="0.25">
      <c r="A103" s="82"/>
      <c r="B103" s="37" t="s">
        <v>84</v>
      </c>
      <c r="C103" s="38"/>
      <c r="D103" s="41"/>
      <c r="E103" s="43" t="s">
        <v>57</v>
      </c>
      <c r="F103" s="31"/>
      <c r="G103" s="32">
        <f>SUM(G12:G102)</f>
        <v>0</v>
      </c>
      <c r="H103" s="678" t="s">
        <v>57</v>
      </c>
      <c r="I103" s="679"/>
      <c r="J103" s="33">
        <f>SUM(J12:J102)</f>
        <v>3482806</v>
      </c>
      <c r="K103" s="5"/>
    </row>
    <row r="104" spans="1:13" ht="17.25" thickBot="1" x14ac:dyDescent="0.25">
      <c r="A104" s="680" t="s">
        <v>89</v>
      </c>
      <c r="B104" s="681"/>
      <c r="C104" s="681"/>
      <c r="D104" s="682"/>
      <c r="E104" s="683">
        <f>G103+J103</f>
        <v>3482806</v>
      </c>
      <c r="F104" s="684"/>
      <c r="G104" s="684"/>
      <c r="H104" s="684"/>
      <c r="I104" s="684"/>
      <c r="J104" s="685"/>
      <c r="K104" s="5"/>
    </row>
    <row r="107" spans="1:13" x14ac:dyDescent="0.2">
      <c r="A107" s="83"/>
      <c r="B107" s="12"/>
      <c r="C107" s="87" t="s">
        <v>91</v>
      </c>
      <c r="D107" s="88"/>
      <c r="E107" s="88"/>
      <c r="F107" s="89"/>
      <c r="G107" s="89"/>
      <c r="H107" s="90" t="s">
        <v>92</v>
      </c>
      <c r="I107" s="16"/>
      <c r="K107" s="106"/>
      <c r="L107" s="107"/>
    </row>
    <row r="108" spans="1:13" x14ac:dyDescent="0.2">
      <c r="A108" s="83"/>
      <c r="B108" s="12"/>
      <c r="C108" s="281"/>
      <c r="D108" s="282"/>
      <c r="E108" s="282"/>
      <c r="F108" s="283"/>
      <c r="G108" s="283"/>
      <c r="H108" s="284"/>
      <c r="I108" s="16"/>
      <c r="K108" s="106"/>
      <c r="L108" s="107"/>
    </row>
    <row r="109" spans="1:13" x14ac:dyDescent="0.2">
      <c r="B109" s="12"/>
      <c r="C109" s="91"/>
      <c r="D109" s="18"/>
      <c r="E109" s="18"/>
      <c r="F109" s="86"/>
      <c r="G109" s="86"/>
      <c r="H109" s="92"/>
      <c r="I109" s="16"/>
      <c r="K109" s="106"/>
      <c r="L109" s="107"/>
    </row>
    <row r="110" spans="1:13" x14ac:dyDescent="0.2">
      <c r="B110" s="12"/>
      <c r="C110" s="87" t="s">
        <v>95</v>
      </c>
      <c r="D110" s="88"/>
      <c r="E110" s="88"/>
      <c r="F110" s="89"/>
      <c r="G110" s="89"/>
      <c r="H110" s="90" t="s">
        <v>96</v>
      </c>
      <c r="I110" s="16"/>
      <c r="K110" s="34"/>
      <c r="L110" s="108"/>
      <c r="M110" s="11"/>
    </row>
    <row r="111" spans="1:13" x14ac:dyDescent="0.2">
      <c r="B111" s="12"/>
      <c r="C111" s="91"/>
      <c r="D111" s="18"/>
      <c r="E111" s="18"/>
      <c r="F111" s="86"/>
      <c r="G111" s="86"/>
      <c r="H111" s="92"/>
      <c r="I111" s="16"/>
      <c r="K111" s="34"/>
      <c r="L111" s="108"/>
      <c r="M111" s="11"/>
    </row>
    <row r="112" spans="1:13" x14ac:dyDescent="0.2">
      <c r="B112" s="12"/>
      <c r="C112" s="91"/>
      <c r="D112" s="18"/>
      <c r="E112" s="18"/>
      <c r="F112" s="86"/>
      <c r="G112" s="86"/>
      <c r="H112" s="92"/>
      <c r="I112" s="16"/>
      <c r="K112" s="34"/>
      <c r="L112" s="109"/>
      <c r="M112" s="11"/>
    </row>
    <row r="113" spans="2:13" x14ac:dyDescent="0.2">
      <c r="B113" s="12"/>
      <c r="C113" s="87" t="s">
        <v>1724</v>
      </c>
      <c r="D113" s="88"/>
      <c r="E113" s="88"/>
      <c r="F113" s="89"/>
      <c r="G113" s="89"/>
      <c r="H113" s="90" t="s">
        <v>1725</v>
      </c>
      <c r="I113" s="16"/>
      <c r="K113" s="105"/>
      <c r="L113" s="108"/>
      <c r="M113" s="11"/>
    </row>
    <row r="114" spans="2:13" x14ac:dyDescent="0.2">
      <c r="B114" s="12"/>
      <c r="C114" s="91"/>
      <c r="D114" s="18"/>
      <c r="E114" s="18"/>
      <c r="F114" s="86"/>
      <c r="G114" s="86"/>
      <c r="H114" s="92"/>
      <c r="I114" s="16"/>
      <c r="K114" s="34"/>
      <c r="L114" s="108"/>
      <c r="M114" s="11"/>
    </row>
    <row r="115" spans="2:13" x14ac:dyDescent="0.2">
      <c r="B115" s="12"/>
      <c r="C115" s="91"/>
      <c r="D115" s="18"/>
      <c r="E115" s="18"/>
      <c r="F115" s="86"/>
      <c r="G115" s="86"/>
      <c r="H115" s="92"/>
      <c r="I115" s="16"/>
      <c r="K115" s="34"/>
      <c r="L115" s="108"/>
      <c r="M115" s="11"/>
    </row>
    <row r="116" spans="2:13" x14ac:dyDescent="0.2">
      <c r="B116" s="12"/>
      <c r="C116" s="87" t="s">
        <v>132</v>
      </c>
      <c r="D116" s="88"/>
      <c r="E116" s="88"/>
      <c r="F116" s="89"/>
      <c r="G116" s="89"/>
      <c r="H116" s="90" t="s">
        <v>133</v>
      </c>
      <c r="I116" s="16"/>
      <c r="L116" s="107"/>
    </row>
    <row r="117" spans="2:13" x14ac:dyDescent="0.2">
      <c r="B117" s="93"/>
      <c r="C117" s="94"/>
      <c r="D117" s="95"/>
      <c r="E117" s="96"/>
      <c r="F117" s="13"/>
      <c r="K117" s="77"/>
      <c r="L117" s="80"/>
      <c r="M117" s="11"/>
    </row>
    <row r="118" spans="2:13" x14ac:dyDescent="0.2">
      <c r="B118" s="93"/>
      <c r="C118" s="94"/>
      <c r="D118" s="95"/>
      <c r="E118" s="96"/>
      <c r="F118" s="13"/>
      <c r="K118" s="11"/>
      <c r="L118" s="78"/>
      <c r="M118" s="11"/>
    </row>
    <row r="119" spans="2:13" x14ac:dyDescent="0.2">
      <c r="B119" s="93"/>
      <c r="C119" s="94"/>
      <c r="D119" s="95"/>
      <c r="E119" s="96"/>
      <c r="F119" s="13"/>
      <c r="K119" s="11"/>
      <c r="L119" s="78"/>
      <c r="M119" s="11"/>
    </row>
    <row r="120" spans="2:13" x14ac:dyDescent="0.2">
      <c r="B120" s="93"/>
      <c r="C120" s="94"/>
      <c r="D120" s="95"/>
      <c r="E120" s="96"/>
      <c r="F120" s="13"/>
    </row>
    <row r="121" spans="2:13" x14ac:dyDescent="0.2">
      <c r="B121" s="93"/>
      <c r="C121" s="94"/>
      <c r="D121" s="95"/>
      <c r="E121" s="96"/>
      <c r="F121" s="13"/>
    </row>
    <row r="122" spans="2:13" x14ac:dyDescent="0.2">
      <c r="B122" s="93"/>
      <c r="C122" s="94"/>
      <c r="D122" s="95"/>
      <c r="E122" s="96"/>
      <c r="F122" s="13"/>
    </row>
    <row r="123" spans="2:13" x14ac:dyDescent="0.2">
      <c r="B123" s="93"/>
      <c r="C123" s="94"/>
      <c r="D123" s="95"/>
      <c r="E123" s="96"/>
      <c r="F123" s="13"/>
    </row>
    <row r="124" spans="2:13" x14ac:dyDescent="0.2">
      <c r="B124" s="93"/>
      <c r="C124" s="94"/>
      <c r="D124" s="95"/>
      <c r="E124" s="96"/>
      <c r="F124" s="13"/>
    </row>
    <row r="125" spans="2:13" x14ac:dyDescent="0.2">
      <c r="B125" s="93"/>
      <c r="C125" s="94"/>
      <c r="D125" s="95"/>
      <c r="E125" s="96"/>
      <c r="F125" s="13"/>
    </row>
    <row r="126" spans="2:13" x14ac:dyDescent="0.2">
      <c r="B126" s="93"/>
      <c r="C126" s="94"/>
      <c r="D126" s="95"/>
      <c r="E126" s="96"/>
      <c r="F126" s="13"/>
    </row>
    <row r="127" spans="2:13" x14ac:dyDescent="0.2">
      <c r="B127" s="93"/>
      <c r="C127" s="94"/>
      <c r="D127" s="95"/>
      <c r="E127" s="96"/>
      <c r="F127" s="13"/>
    </row>
    <row r="128" spans="2:13" x14ac:dyDescent="0.2">
      <c r="B128" s="93"/>
      <c r="C128" s="94"/>
      <c r="D128" s="95"/>
      <c r="E128" s="96"/>
      <c r="F128" s="13"/>
    </row>
    <row r="129" spans="2:6" x14ac:dyDescent="0.2">
      <c r="B129" s="93"/>
      <c r="C129" s="94"/>
      <c r="D129" s="95"/>
      <c r="E129" s="96"/>
      <c r="F129" s="13"/>
    </row>
    <row r="130" spans="2:6" x14ac:dyDescent="0.2">
      <c r="B130" s="93"/>
      <c r="C130" s="94"/>
      <c r="D130" s="95"/>
      <c r="E130" s="96"/>
      <c r="F130" s="13"/>
    </row>
    <row r="131" spans="2:6" x14ac:dyDescent="0.2">
      <c r="B131" s="93"/>
      <c r="C131" s="94"/>
      <c r="D131" s="95"/>
      <c r="E131" s="96"/>
      <c r="F131" s="13"/>
    </row>
    <row r="132" spans="2:6" x14ac:dyDescent="0.2">
      <c r="B132" s="93"/>
      <c r="C132" s="94"/>
      <c r="D132" s="95"/>
      <c r="E132" s="96"/>
      <c r="F132" s="13"/>
    </row>
    <row r="133" spans="2:6" x14ac:dyDescent="0.2">
      <c r="B133" s="97"/>
      <c r="C133" s="98"/>
      <c r="D133" s="99"/>
      <c r="E133" s="100"/>
      <c r="F133" s="13"/>
    </row>
    <row r="134" spans="2:6" x14ac:dyDescent="0.2">
      <c r="B134" s="13"/>
      <c r="C134" s="101"/>
      <c r="D134" s="102"/>
      <c r="E134" s="103"/>
      <c r="F134" s="13"/>
    </row>
  </sheetData>
  <mergeCells count="14">
    <mergeCell ref="H103:I103"/>
    <mergeCell ref="A104:D104"/>
    <mergeCell ref="E104:J104"/>
    <mergeCell ref="A2:J2"/>
    <mergeCell ref="C3:J3"/>
    <mergeCell ref="A6:J6"/>
    <mergeCell ref="A7:A9"/>
    <mergeCell ref="B7:B9"/>
    <mergeCell ref="C7:C9"/>
    <mergeCell ref="D7:D9"/>
    <mergeCell ref="E7:J7"/>
    <mergeCell ref="E8:G8"/>
    <mergeCell ref="H8:J8"/>
    <mergeCell ref="C4:J4"/>
  </mergeCells>
  <pageMargins left="0.24" right="0.26" top="0.56999999999999995" bottom="0.43" header="0.36" footer="0.18"/>
  <pageSetup paperSize="9" scale="49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Форма 8.1</vt:lpstr>
      <vt:lpstr>Пр. 1 к ф. 8.1</vt:lpstr>
      <vt:lpstr>прил. №2 к ф.8</vt:lpstr>
      <vt:lpstr>прил. № 3 к ф. 8.1</vt:lpstr>
      <vt:lpstr>прил. № 5 к ф. 8.1</vt:lpstr>
      <vt:lpstr>Оборудование</vt:lpstr>
      <vt:lpstr>Оборудование!Область_печати</vt:lpstr>
      <vt:lpstr>'прил. № 3 к ф. 8.1'!Область_печати</vt:lpstr>
      <vt:lpstr>'прил. № 5 к ф. 8.1'!Область_печати</vt:lpstr>
      <vt:lpstr>'Форма 8.1'!Область_печати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Николаевна Гончарова</cp:lastModifiedBy>
  <cp:lastPrinted>2016-02-15T05:33:28Z</cp:lastPrinted>
  <dcterms:created xsi:type="dcterms:W3CDTF">2014-07-13T09:38:46Z</dcterms:created>
  <dcterms:modified xsi:type="dcterms:W3CDTF">2016-02-19T05:48:36Z</dcterms:modified>
</cp:coreProperties>
</file>