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21" i="11" l="1"/>
  <c r="R21" i="11"/>
  <c r="M21" i="11"/>
  <c r="L21" i="11"/>
  <c r="K21" i="11"/>
  <c r="G21" i="11"/>
  <c r="D51" i="11" s="1"/>
  <c r="X21" i="11" s="1"/>
  <c r="F21" i="11"/>
  <c r="E20" i="11"/>
  <c r="E19" i="11"/>
  <c r="E18" i="11"/>
  <c r="E17" i="11"/>
  <c r="E16" i="11"/>
  <c r="E15" i="11"/>
  <c r="E14" i="11"/>
  <c r="B13" i="11"/>
  <c r="B6" i="11"/>
  <c r="B5" i="11"/>
  <c r="E21" i="11" l="1"/>
  <c r="E23" i="11"/>
  <c r="E25" i="11" s="1"/>
  <c r="E28" i="11" s="1"/>
  <c r="E29" i="11"/>
  <c r="D50" i="11"/>
  <c r="W21" i="11" s="1"/>
  <c r="Y21" i="11" s="1"/>
  <c r="Y23" i="11" l="1"/>
  <c r="Y26" i="11"/>
  <c r="Y25" i="11"/>
  <c r="Y28" i="11" l="1"/>
  <c r="Y29" i="11"/>
  <c r="Y30" i="11" l="1"/>
  <c r="Y31" i="11"/>
  <c r="Y32" i="11" s="1"/>
  <c r="Y33" i="11" l="1"/>
  <c r="Y34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<sst xmlns="http://schemas.openxmlformats.org/spreadsheetml/2006/main" count="95" uniqueCount="83">
  <si>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</si>
  <si>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</si>
  <si>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</si>
  <si>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</si>
  <si>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</si>
  <si>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</si>
  <si>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</si>
  <si>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Сметная прибыль</t>
  </si>
  <si>
    <t>Временные здания и сооружения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</si>
  <si>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</si>
  <si>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</si>
  <si>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</si>
  <si>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</si>
  <si>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</si>
  <si>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</si>
  <si>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</si>
  <si>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</si>
  <si>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</si>
  <si>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</si>
  <si>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</si>
  <si>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</si>
  <si>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</si>
  <si>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</si>
  <si>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</si>
  <si>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</si>
  <si>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</si>
  <si>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</si>
  <si>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</si>
  <si>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</si>
  <si>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</si>
  <si>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</si>
  <si>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</si>
  <si>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</si>
  <si>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</si>
  <si>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</si>
  <si>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</si>
  <si>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</si>
  <si>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</si>
  <si>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</si>
  <si>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</si>
  <si>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</si>
  <si>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</si>
  <si>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Затраты по перевозке автомобильным транспортом работников строительно-монтажных организаций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</si>
  <si>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</si>
  <si>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</si>
  <si>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</si>
  <si>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</si>
  <si>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</si>
  <si>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</si>
  <si>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</si>
  <si>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</si>
  <si>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</si>
  <si>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</si>
  <si>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</si>
  <si>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</si>
  <si>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</si>
  <si>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Индекс оплаты труда</t>
  </si>
  <si>
    <t xml:space="preserve">Индекс эксплуатации машин и механизмов 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</si>
  <si>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</si>
  <si>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</si>
  <si>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</si>
  <si>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</si>
  <si>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</si>
  <si>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Пусконаладочные работы АВР</t>
  </si>
  <si>
    <t>Пусконаладочные работы БГ</t>
  </si>
  <si>
    <t>Пусконаладочные работы ГЗУ</t>
  </si>
  <si>
    <t>Пусконаладочные работы КТПН</t>
  </si>
  <si>
    <t>Пусконаладочные работы ПМС</t>
  </si>
  <si>
    <t>Пусконаладочные работы сети электрические</t>
  </si>
  <si>
    <t>Пусконаладочные работы УДХ</t>
  </si>
  <si>
    <t>Временные здания и сооружения 3,5%</t>
  </si>
  <si>
    <t xml:space="preserve">  - Составление тех. отчета</t>
  </si>
  <si>
    <t>и др. в соответствии с условиями лота</t>
  </si>
  <si>
    <t>руб/мес</t>
  </si>
  <si>
    <t>Составление тех. отчета</t>
  </si>
  <si>
    <t>966/2015</t>
  </si>
  <si>
    <t>967/2015</t>
  </si>
  <si>
    <t>968/2015</t>
  </si>
  <si>
    <t>970/2015</t>
  </si>
  <si>
    <t>971/2015</t>
  </si>
  <si>
    <t>972/2015</t>
  </si>
  <si>
    <t>973/2015</t>
  </si>
  <si>
    <t>Форма 8.2.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</si>
</sst>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General_)"/>
    <numFmt numFmtId="190" formatCode="_-* #,##0.0_р_._-;\-* #,##0.0_р_._-;_-* &quot;-&quot;??_р_._-;_-@_-"/>
    <numFmt numFmtId="191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72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89" fontId="70" fillId="0" borderId="0"/>
    <xf numFmtId="0" fontId="72" fillId="0" borderId="0"/>
  </cellStyleXfs>
  <cellXfs count="257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3" fontId="67" fillId="0" borderId="0" xfId="1" applyNumberFormat="1" applyFont="1" applyAlignment="1">
      <alignment horizontal="center" wrapText="1"/>
    </xf>
    <xf numFmtId="0" fontId="67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5" xfId="1568" applyFont="1" applyFill="1" applyBorder="1" applyAlignment="1" applyProtection="1">
      <alignment horizontal="center" vertical="center" wrapText="1"/>
      <protection locked="0"/>
    </xf>
    <xf numFmtId="188" fontId="68" fillId="0" borderId="45" xfId="1570" applyNumberFormat="1" applyFont="1" applyFill="1" applyBorder="1" applyAlignment="1" applyProtection="1">
      <alignment horizontal="center" vertical="center" wrapText="1"/>
      <protection locked="0"/>
    </xf>
    <xf numFmtId="187" fontId="68" fillId="0" borderId="45" xfId="1570" applyNumberFormat="1" applyFont="1" applyFill="1" applyBorder="1" applyAlignment="1" applyProtection="1">
      <alignment horizontal="center" vertical="center" wrapText="1"/>
      <protection locked="0"/>
    </xf>
    <xf numFmtId="1" fontId="5" fillId="0" borderId="52" xfId="1568" quotePrefix="1" applyNumberFormat="1" applyFont="1" applyFill="1" applyBorder="1" applyAlignment="1" applyProtection="1">
      <alignment horizontal="center"/>
      <protection locked="0"/>
    </xf>
    <xf numFmtId="1" fontId="5" fillId="0" borderId="0" xfId="1568" quotePrefix="1" applyNumberFormat="1" applyFont="1" applyFill="1" applyBorder="1" applyAlignment="1" applyProtection="1">
      <alignment horizontal="center"/>
      <protection locked="0"/>
    </xf>
    <xf numFmtId="1" fontId="5" fillId="0" borderId="49" xfId="1568" quotePrefix="1" applyNumberFormat="1" applyFont="1" applyFill="1" applyBorder="1" applyAlignment="1" applyProtection="1">
      <alignment horizontal="center"/>
      <protection locked="0"/>
    </xf>
    <xf numFmtId="1" fontId="5" fillId="0" borderId="39" xfId="1568" quotePrefix="1" applyNumberFormat="1" applyFont="1" applyFill="1" applyBorder="1" applyAlignment="1" applyProtection="1">
      <alignment horizontal="center"/>
      <protection locked="0"/>
    </xf>
    <xf numFmtId="3" fontId="5" fillId="0" borderId="5" xfId="1568" quotePrefix="1" applyNumberFormat="1" applyFont="1" applyFill="1" applyBorder="1" applyAlignment="1" applyProtection="1">
      <alignment horizontal="center"/>
      <protection locked="0"/>
    </xf>
    <xf numFmtId="0" fontId="5" fillId="0" borderId="47" xfId="1" applyFont="1" applyBorder="1"/>
    <xf numFmtId="4" fontId="59" fillId="0" borderId="21" xfId="1" applyNumberFormat="1" applyFont="1" applyFill="1" applyBorder="1" applyAlignment="1">
      <alignment vertical="top" wrapText="1"/>
    </xf>
    <xf numFmtId="4" fontId="59" fillId="0" borderId="53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66" xfId="1" applyFont="1" applyFill="1" applyBorder="1"/>
    <xf numFmtId="4" fontId="66" fillId="0" borderId="66" xfId="1" applyNumberFormat="1" applyFont="1" applyFill="1" applyBorder="1" applyAlignment="1">
      <alignment vertical="top" wrapText="1"/>
    </xf>
    <xf numFmtId="4" fontId="66" fillId="0" borderId="51" xfId="1" applyNumberFormat="1" applyFont="1" applyFill="1" applyBorder="1" applyAlignment="1">
      <alignment vertical="top" wrapText="1"/>
    </xf>
    <xf numFmtId="4" fontId="66" fillId="0" borderId="31" xfId="1" applyNumberFormat="1" applyFont="1" applyFill="1" applyBorder="1" applyAlignment="1">
      <alignment vertical="top" wrapText="1"/>
    </xf>
    <xf numFmtId="3" fontId="5" fillId="0" borderId="31" xfId="1" applyNumberFormat="1" applyFont="1" applyFill="1" applyBorder="1" applyAlignment="1">
      <alignment horizontal="center" vertical="center" wrapText="1"/>
    </xf>
    <xf numFmtId="3" fontId="5" fillId="0" borderId="43" xfId="1" applyNumberFormat="1" applyFont="1" applyFill="1" applyBorder="1" applyAlignment="1">
      <alignment horizontal="center" vertical="center" wrapText="1"/>
    </xf>
    <xf numFmtId="0" fontId="5" fillId="0" borderId="62" xfId="1" applyFont="1" applyFill="1" applyBorder="1"/>
    <xf numFmtId="4" fontId="59" fillId="0" borderId="62" xfId="1" applyNumberFormat="1" applyFont="1" applyFill="1" applyBorder="1" applyAlignment="1">
      <alignment vertical="top" wrapText="1"/>
    </xf>
    <xf numFmtId="4" fontId="59" fillId="0" borderId="4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58" xfId="1" applyFont="1" applyBorder="1"/>
    <xf numFmtId="4" fontId="59" fillId="0" borderId="58" xfId="1" applyNumberFormat="1" applyFont="1" applyFill="1" applyBorder="1" applyAlignment="1">
      <alignment vertical="top" wrapText="1"/>
    </xf>
    <xf numFmtId="4" fontId="59" fillId="0" borderId="59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62" xfId="0" applyNumberFormat="1" applyFont="1" applyFill="1" applyBorder="1" applyAlignment="1">
      <alignment vertical="top" wrapText="1"/>
    </xf>
    <xf numFmtId="4" fontId="71" fillId="0" borderId="48" xfId="1" applyNumberFormat="1" applyFont="1" applyFill="1" applyBorder="1" applyAlignment="1">
      <alignment vertical="top" wrapText="1"/>
    </xf>
    <xf numFmtId="4" fontId="71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4" fillId="0" borderId="9" xfId="1" applyNumberFormat="1" applyFont="1" applyFill="1" applyBorder="1" applyAlignment="1">
      <alignment horizontal="center" vertical="center" wrapText="1"/>
    </xf>
    <xf numFmtId="49" fontId="5" fillId="0" borderId="62" xfId="1571" applyNumberFormat="1" applyFont="1" applyFill="1" applyBorder="1" applyAlignment="1">
      <alignment horizontal="left" vertical="top" wrapText="1"/>
    </xf>
    <xf numFmtId="49" fontId="66" fillId="0" borderId="48" xfId="1571" applyNumberFormat="1" applyFont="1" applyFill="1" applyBorder="1" applyAlignment="1">
      <alignment horizontal="left" vertical="top" wrapText="1"/>
    </xf>
    <xf numFmtId="49" fontId="66" fillId="0" borderId="8" xfId="1571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64" fillId="0" borderId="48" xfId="977" applyNumberFormat="1" applyFont="1" applyFill="1" applyBorder="1" applyAlignment="1">
      <alignment horizontal="left" vertical="top"/>
    </xf>
    <xf numFmtId="49" fontId="64" fillId="0" borderId="8" xfId="977" applyNumberFormat="1" applyFont="1" applyFill="1" applyBorder="1" applyAlignment="1">
      <alignment horizontal="left" vertical="top"/>
    </xf>
    <xf numFmtId="3" fontId="59" fillId="0" borderId="8" xfId="1567" applyNumberFormat="1" applyFont="1" applyFill="1" applyBorder="1" applyAlignment="1">
      <alignment horizontal="center" vertical="center" wrapText="1"/>
    </xf>
    <xf numFmtId="49" fontId="59" fillId="0" borderId="62" xfId="1571" applyNumberFormat="1" applyFont="1" applyFill="1" applyBorder="1" applyAlignment="1">
      <alignment horizontal="left" vertical="top" wrapText="1"/>
    </xf>
    <xf numFmtId="49" fontId="59" fillId="0" borderId="48" xfId="1571" applyNumberFormat="1" applyFont="1" applyFill="1" applyBorder="1" applyAlignment="1">
      <alignment horizontal="left" vertical="top" wrapText="1"/>
    </xf>
    <xf numFmtId="49" fontId="59" fillId="0" borderId="8" xfId="1571" applyNumberFormat="1" applyFont="1" applyFill="1" applyBorder="1" applyAlignment="1">
      <alignment horizontal="left" vertical="top" wrapText="1"/>
    </xf>
    <xf numFmtId="0" fontId="5" fillId="0" borderId="64" xfId="1" applyFont="1" applyFill="1" applyBorder="1"/>
    <xf numFmtId="4" fontId="59" fillId="0" borderId="64" xfId="1" applyNumberFormat="1" applyFont="1" applyFill="1" applyBorder="1" applyAlignment="1">
      <alignment vertical="top" wrapText="1"/>
    </xf>
    <xf numFmtId="4" fontId="59" fillId="0" borderId="67" xfId="1" applyNumberFormat="1" applyFont="1" applyFill="1" applyBorder="1" applyAlignment="1">
      <alignment vertical="top" wrapText="1"/>
    </xf>
    <xf numFmtId="4" fontId="59" fillId="0" borderId="45" xfId="1" applyNumberFormat="1" applyFont="1" applyFill="1" applyBorder="1" applyAlignment="1">
      <alignment vertical="top" wrapText="1"/>
    </xf>
    <xf numFmtId="3" fontId="59" fillId="0" borderId="45" xfId="1" applyNumberFormat="1" applyFont="1" applyFill="1" applyBorder="1" applyAlignment="1">
      <alignment horizontal="center" vertical="center" wrapText="1"/>
    </xf>
    <xf numFmtId="3" fontId="59" fillId="0" borderId="46" xfId="1" applyNumberFormat="1" applyFont="1" applyFill="1" applyBorder="1" applyAlignment="1">
      <alignment horizontal="center" vertical="center" wrapText="1"/>
    </xf>
    <xf numFmtId="4" fontId="66" fillId="0" borderId="58" xfId="1" applyNumberFormat="1" applyFont="1" applyFill="1" applyBorder="1" applyAlignment="1">
      <alignment vertical="top" wrapText="1"/>
    </xf>
    <xf numFmtId="4" fontId="66" fillId="0" borderId="59" xfId="1" applyNumberFormat="1" applyFont="1" applyFill="1" applyBorder="1" applyAlignment="1">
      <alignment vertical="top" wrapText="1"/>
    </xf>
    <xf numFmtId="4" fontId="66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8" xfId="1" applyNumberFormat="1" applyFont="1" applyFill="1" applyBorder="1" applyAlignment="1">
      <alignment horizontal="center" vertical="center" wrapText="1"/>
    </xf>
    <xf numFmtId="0" fontId="5" fillId="0" borderId="69" xfId="1" applyFont="1" applyFill="1" applyBorder="1"/>
    <xf numFmtId="4" fontId="59" fillId="0" borderId="69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4" fontId="59" fillId="0" borderId="35" xfId="1" applyNumberFormat="1" applyFont="1" applyFill="1" applyBorder="1" applyAlignment="1">
      <alignment vertical="top" wrapText="1"/>
    </xf>
    <xf numFmtId="3" fontId="59" fillId="0" borderId="35" xfId="1" applyNumberFormat="1" applyFont="1" applyFill="1" applyBorder="1" applyAlignment="1">
      <alignment horizontal="center" vertical="center" wrapText="1"/>
    </xf>
    <xf numFmtId="3" fontId="59" fillId="0" borderId="36" xfId="1" applyNumberFormat="1" applyFont="1" applyFill="1" applyBorder="1" applyAlignment="1">
      <alignment horizontal="center" vertical="center" wrapText="1"/>
    </xf>
    <xf numFmtId="3" fontId="59" fillId="0" borderId="70" xfId="1" applyNumberFormat="1" applyFont="1" applyFill="1" applyBorder="1" applyAlignment="1">
      <alignment horizontal="center" vertical="center" wrapText="1"/>
    </xf>
    <xf numFmtId="0" fontId="74" fillId="16" borderId="40" xfId="1" applyFont="1" applyFill="1" applyBorder="1"/>
    <xf numFmtId="4" fontId="59" fillId="16" borderId="7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vertical="top" wrapText="1"/>
    </xf>
    <xf numFmtId="3" fontId="59" fillId="16" borderId="73" xfId="1" applyNumberFormat="1" applyFont="1" applyFill="1" applyBorder="1" applyAlignment="1">
      <alignment horizontal="center" vertical="center" wrapText="1"/>
    </xf>
    <xf numFmtId="3" fontId="59" fillId="16" borderId="74" xfId="1" applyNumberFormat="1" applyFont="1" applyFill="1" applyBorder="1" applyAlignment="1">
      <alignment horizontal="center" vertical="center" wrapText="1"/>
    </xf>
    <xf numFmtId="0" fontId="74" fillId="16" borderId="75" xfId="1" applyFont="1" applyFill="1" applyBorder="1"/>
    <xf numFmtId="0" fontId="59" fillId="16" borderId="76" xfId="977" applyFont="1" applyFill="1" applyBorder="1" applyAlignment="1">
      <alignment horizontal="left" vertical="top"/>
    </xf>
    <xf numFmtId="0" fontId="59" fillId="16" borderId="77" xfId="977" applyFont="1" applyFill="1" applyBorder="1" applyAlignment="1">
      <alignment horizontal="left" vertical="top"/>
    </xf>
    <xf numFmtId="3" fontId="59" fillId="16" borderId="37" xfId="1567" applyNumberFormat="1" applyFont="1" applyFill="1" applyBorder="1" applyAlignment="1">
      <alignment horizontal="center" vertical="center" wrapText="1"/>
    </xf>
    <xf numFmtId="3" fontId="59" fillId="16" borderId="37" xfId="1" applyNumberFormat="1" applyFont="1" applyFill="1" applyBorder="1" applyAlignment="1">
      <alignment horizontal="center" vertical="center" wrapText="1"/>
    </xf>
    <xf numFmtId="3" fontId="59" fillId="16" borderId="38" xfId="1" applyNumberFormat="1" applyFont="1" applyFill="1" applyBorder="1" applyAlignment="1">
      <alignment horizontal="center" vertical="center" wrapText="1"/>
    </xf>
    <xf numFmtId="0" fontId="74" fillId="16" borderId="41" xfId="1" applyFont="1" applyFill="1" applyBorder="1"/>
    <xf numFmtId="4" fontId="59" fillId="16" borderId="78" xfId="1" applyNumberFormat="1" applyFont="1" applyFill="1" applyBorder="1" applyAlignment="1">
      <alignment vertical="top" wrapText="1"/>
    </xf>
    <xf numFmtId="4" fontId="59" fillId="16" borderId="79" xfId="1" applyNumberFormat="1" applyFont="1" applyFill="1" applyBorder="1" applyAlignment="1">
      <alignment vertical="top" wrapText="1"/>
    </xf>
    <xf numFmtId="3" fontId="59" fillId="16" borderId="80" xfId="1" applyNumberFormat="1" applyFont="1" applyFill="1" applyBorder="1" applyAlignment="1">
      <alignment horizontal="center" vertical="center" wrapText="1"/>
    </xf>
    <xf numFmtId="3" fontId="59" fillId="16" borderId="81" xfId="1" applyNumberFormat="1" applyFont="1" applyFill="1" applyBorder="1" applyAlignment="1">
      <alignment horizontal="center" vertical="center" wrapText="1"/>
    </xf>
    <xf numFmtId="4" fontId="59" fillId="0" borderId="55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1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/>
    <xf numFmtId="0" fontId="65" fillId="0" borderId="0" xfId="0" applyFont="1"/>
    <xf numFmtId="190" fontId="5" fillId="0" borderId="0" xfId="1566" applyNumberFormat="1" applyFont="1"/>
    <xf numFmtId="0" fontId="5" fillId="0" borderId="0" xfId="0" applyFont="1" applyBorder="1" applyAlignment="1">
      <alignment vertical="center"/>
    </xf>
    <xf numFmtId="0" fontId="59" fillId="0" borderId="50" xfId="977" applyFont="1" applyFill="1" applyBorder="1" applyAlignment="1">
      <alignment horizontal="left" vertical="center"/>
    </xf>
    <xf numFmtId="0" fontId="5" fillId="0" borderId="50" xfId="0" applyFont="1" applyBorder="1" applyAlignment="1">
      <alignment vertical="center"/>
    </xf>
    <xf numFmtId="0" fontId="65" fillId="0" borderId="0" xfId="0" applyFont="1" applyBorder="1"/>
    <xf numFmtId="1" fontId="71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59" fillId="0" borderId="0" xfId="0" applyNumberFormat="1" applyFont="1" applyBorder="1" applyAlignment="1">
      <alignment horizontal="center"/>
    </xf>
    <xf numFmtId="0" fontId="59" fillId="0" borderId="0" xfId="977" applyFont="1" applyFill="1" applyBorder="1" applyAlignment="1">
      <alignment horizontal="left" vertical="center"/>
    </xf>
    <xf numFmtId="0" fontId="59" fillId="0" borderId="0" xfId="977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1" xfId="977" applyFont="1" applyFill="1" applyBorder="1" applyAlignment="1">
      <alignment horizontal="left" vertical="center"/>
    </xf>
    <xf numFmtId="0" fontId="59" fillId="0" borderId="2" xfId="977" applyFont="1" applyFill="1" applyBorder="1" applyAlignment="1">
      <alignment horizontal="center" vertical="center"/>
    </xf>
    <xf numFmtId="0" fontId="59" fillId="0" borderId="2" xfId="977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5" fillId="0" borderId="0" xfId="1" applyNumberFormat="1" applyFont="1" applyFill="1" applyBorder="1" applyAlignment="1">
      <alignment horizontal="center" vertical="center" wrapText="1"/>
    </xf>
    <xf numFmtId="1" fontId="75" fillId="0" borderId="0" xfId="1" applyNumberFormat="1" applyFont="1" applyFill="1" applyBorder="1" applyAlignment="1">
      <alignment horizontal="center" vertical="top" wrapText="1"/>
    </xf>
    <xf numFmtId="0" fontId="59" fillId="0" borderId="4" xfId="977" applyFont="1" applyFill="1" applyBorder="1" applyAlignment="1">
      <alignment horizontal="left" vertical="center"/>
    </xf>
    <xf numFmtId="0" fontId="59" fillId="0" borderId="5" xfId="977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9" fillId="0" borderId="8" xfId="977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1" fontId="75" fillId="0" borderId="0" xfId="1" applyNumberFormat="1" applyFont="1" applyFill="1" applyBorder="1" applyAlignment="1">
      <alignment horizontal="center" vertical="center" wrapText="1"/>
    </xf>
    <xf numFmtId="0" fontId="59" fillId="0" borderId="8" xfId="977" applyFont="1" applyFill="1" applyBorder="1" applyAlignment="1">
      <alignment horizontal="left" vertical="center" wrapText="1"/>
    </xf>
    <xf numFmtId="1" fontId="75" fillId="0" borderId="0" xfId="1" applyNumberFormat="1" applyFont="1" applyFill="1" applyBorder="1" applyAlignment="1">
      <alignment horizontal="center" vertical="center"/>
    </xf>
    <xf numFmtId="0" fontId="74" fillId="0" borderId="0" xfId="1" applyFont="1" applyFill="1" applyBorder="1" applyAlignment="1">
      <alignment vertical="center"/>
    </xf>
    <xf numFmtId="0" fontId="74" fillId="0" borderId="0" xfId="1" applyFont="1" applyFill="1" applyBorder="1"/>
    <xf numFmtId="191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9" fontId="59" fillId="0" borderId="8" xfId="1571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44" xfId="1" applyFont="1" applyFill="1" applyBorder="1" applyAlignment="1">
      <alignment horizontal="center" vertical="center"/>
    </xf>
    <xf numFmtId="0" fontId="5" fillId="0" borderId="45" xfId="1" applyFont="1" applyFill="1" applyBorder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 vertical="center"/>
    </xf>
    <xf numFmtId="0" fontId="62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64" fillId="0" borderId="0" xfId="1" applyFont="1"/>
    <xf numFmtId="3" fontId="64" fillId="0" borderId="0" xfId="1" applyNumberFormat="1" applyFont="1" applyAlignment="1">
      <alignment horizontal="center"/>
    </xf>
    <xf numFmtId="0" fontId="5" fillId="0" borderId="42" xfId="1" applyFont="1" applyFill="1" applyBorder="1" applyAlignment="1">
      <alignment horizontal="center"/>
    </xf>
    <xf numFmtId="1" fontId="5" fillId="0" borderId="30" xfId="1568" quotePrefix="1" applyNumberFormat="1" applyFont="1" applyFill="1" applyBorder="1" applyAlignment="1" applyProtection="1">
      <alignment horizontal="center"/>
      <protection locked="0"/>
    </xf>
    <xf numFmtId="0" fontId="5" fillId="0" borderId="30" xfId="1568" applyFont="1" applyFill="1" applyBorder="1" applyAlignment="1" applyProtection="1">
      <alignment horizontal="center" vertical="center" wrapText="1"/>
      <protection locked="0"/>
    </xf>
    <xf numFmtId="0" fontId="5" fillId="0" borderId="54" xfId="1568" applyFont="1" applyFill="1" applyBorder="1" applyAlignment="1" applyProtection="1">
      <alignment horizontal="center" vertical="center" wrapText="1"/>
      <protection locked="0"/>
    </xf>
    <xf numFmtId="1" fontId="5" fillId="0" borderId="8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8" xfId="1568" quotePrefix="1" applyNumberFormat="1" applyFont="1" applyFill="1" applyBorder="1" applyAlignment="1" applyProtection="1">
      <alignment horizontal="center"/>
      <protection locked="0"/>
    </xf>
    <xf numFmtId="10" fontId="73" fillId="0" borderId="9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35" xfId="1568" applyFont="1" applyFill="1" applyBorder="1" applyAlignment="1" applyProtection="1">
      <alignment horizontal="center" vertical="center" wrapText="1"/>
      <protection locked="0"/>
    </xf>
    <xf numFmtId="0" fontId="67" fillId="0" borderId="0" xfId="1" applyNumberFormat="1" applyFont="1" applyAlignment="1">
      <alignment horizontal="center"/>
    </xf>
    <xf numFmtId="0" fontId="5" fillId="0" borderId="4" xfId="1" applyFont="1" applyFill="1" applyBorder="1" applyAlignment="1">
      <alignment horizontal="center"/>
    </xf>
    <xf numFmtId="1" fontId="5" fillId="0" borderId="5" xfId="1568" quotePrefix="1" applyNumberFormat="1" applyFont="1" applyFill="1" applyBorder="1" applyAlignment="1" applyProtection="1">
      <alignment horizontal="center"/>
      <protection locked="0"/>
    </xf>
    <xf numFmtId="1" fontId="5" fillId="0" borderId="4" xfId="1568" quotePrefix="1" applyNumberFormat="1" applyFont="1" applyFill="1" applyBorder="1" applyAlignment="1" applyProtection="1">
      <alignment horizontal="center"/>
      <protection locked="0"/>
    </xf>
    <xf numFmtId="1" fontId="5" fillId="0" borderId="6" xfId="1568" quotePrefix="1" applyNumberFormat="1" applyFont="1" applyFill="1" applyBorder="1" applyAlignment="1" applyProtection="1">
      <alignment horizontal="center"/>
      <protection locked="0"/>
    </xf>
    <xf numFmtId="0" fontId="5" fillId="0" borderId="7" xfId="1" applyFont="1" applyFill="1" applyBorder="1" applyAlignment="1">
      <alignment horizontal="center"/>
    </xf>
    <xf numFmtId="1" fontId="5" fillId="0" borderId="8" xfId="1568" quotePrefix="1" applyNumberFormat="1" applyFont="1" applyFill="1" applyBorder="1" applyAlignment="1" applyProtection="1">
      <alignment horizontal="center"/>
      <protection locked="0"/>
    </xf>
    <xf numFmtId="1" fontId="5" fillId="0" borderId="7" xfId="1568" quotePrefix="1" applyNumberFormat="1" applyFont="1" applyFill="1" applyBorder="1" applyAlignment="1" applyProtection="1">
      <alignment horizontal="center"/>
      <protection locked="0"/>
    </xf>
    <xf numFmtId="1" fontId="5" fillId="0" borderId="9" xfId="1568" quotePrefix="1" applyNumberFormat="1" applyFont="1" applyFill="1" applyBorder="1" applyAlignment="1" applyProtection="1">
      <alignment horizontal="center"/>
      <protection locked="0"/>
    </xf>
    <xf numFmtId="0" fontId="5" fillId="0" borderId="33" xfId="1" applyFont="1" applyFill="1" applyBorder="1" applyAlignment="1">
      <alignment horizontal="center"/>
    </xf>
    <xf numFmtId="1" fontId="5" fillId="0" borderId="35" xfId="1568" quotePrefix="1" applyNumberFormat="1" applyFont="1" applyFill="1" applyBorder="1" applyAlignment="1" applyProtection="1">
      <alignment horizontal="left"/>
      <protection locked="0"/>
    </xf>
    <xf numFmtId="1" fontId="5" fillId="0" borderId="35" xfId="1568" quotePrefix="1" applyNumberFormat="1" applyFont="1" applyFill="1" applyBorder="1" applyAlignment="1" applyProtection="1">
      <alignment horizontal="center"/>
      <protection locked="0"/>
    </xf>
    <xf numFmtId="3" fontId="5" fillId="0" borderId="35" xfId="1568" quotePrefix="1" applyNumberFormat="1" applyFont="1" applyFill="1" applyBorder="1" applyAlignment="1" applyProtection="1">
      <alignment horizontal="center"/>
      <protection locked="0"/>
    </xf>
    <xf numFmtId="1" fontId="5" fillId="0" borderId="44" xfId="1568" quotePrefix="1" applyNumberFormat="1" applyFont="1" applyFill="1" applyBorder="1" applyAlignment="1" applyProtection="1">
      <alignment horizontal="center"/>
      <protection locked="0"/>
    </xf>
    <xf numFmtId="1" fontId="5" fillId="0" borderId="45" xfId="1568" quotePrefix="1" applyNumberFormat="1" applyFont="1" applyFill="1" applyBorder="1" applyAlignment="1" applyProtection="1">
      <alignment horizontal="center"/>
      <protection locked="0"/>
    </xf>
    <xf numFmtId="1" fontId="5" fillId="0" borderId="46" xfId="1568" quotePrefix="1" applyNumberFormat="1" applyFont="1" applyFill="1" applyBorder="1" applyAlignment="1" applyProtection="1">
      <alignment horizontal="center"/>
      <protection locked="0"/>
    </xf>
    <xf numFmtId="3" fontId="73" fillId="0" borderId="10" xfId="1" applyNumberFormat="1" applyFont="1" applyFill="1" applyBorder="1" applyAlignment="1">
      <alignment horizontal="center" vertical="center" wrapText="1"/>
    </xf>
    <xf numFmtId="3" fontId="59" fillId="0" borderId="10" xfId="1" applyNumberFormat="1" applyFont="1" applyFill="1" applyBorder="1" applyAlignment="1">
      <alignment horizontal="center" vertical="center" wrapText="1"/>
    </xf>
    <xf numFmtId="3" fontId="59" fillId="0" borderId="11" xfId="1" applyNumberFormat="1" applyFont="1" applyFill="1" applyBorder="1" applyAlignment="1">
      <alignment horizontal="center" vertical="center" wrapText="1"/>
    </xf>
    <xf numFmtId="3" fontId="73" fillId="0" borderId="11" xfId="1568" quotePrefix="1" applyNumberFormat="1" applyFont="1" applyFill="1" applyBorder="1" applyAlignment="1" applyProtection="1">
      <alignment horizontal="center" vertical="center"/>
      <protection locked="0"/>
    </xf>
    <xf numFmtId="4" fontId="59" fillId="0" borderId="11" xfId="1" applyNumberFormat="1" applyFont="1" applyFill="1" applyBorder="1" applyAlignment="1">
      <alignment horizontal="center" vertical="center" wrapText="1"/>
    </xf>
    <xf numFmtId="3" fontId="59" fillId="0" borderId="11" xfId="1568" quotePrefix="1" applyNumberFormat="1" applyFont="1" applyFill="1" applyBorder="1" applyAlignment="1" applyProtection="1">
      <alignment horizontal="center" vertical="center"/>
      <protection locked="0"/>
    </xf>
    <xf numFmtId="3" fontId="59" fillId="0" borderId="82" xfId="1" applyNumberFormat="1" applyFont="1" applyFill="1" applyBorder="1" applyAlignment="1">
      <alignment horizontal="center" vertical="center" wrapText="1"/>
    </xf>
    <xf numFmtId="49" fontId="64" fillId="0" borderId="62" xfId="977" applyNumberFormat="1" applyFont="1" applyFill="1" applyBorder="1" applyAlignment="1">
      <alignment horizontal="left" vertical="top"/>
    </xf>
    <xf numFmtId="3" fontId="73" fillId="0" borderId="9" xfId="1567" applyNumberFormat="1" applyFont="1" applyFill="1" applyBorder="1" applyAlignment="1">
      <alignment horizontal="center" vertical="center" wrapText="1"/>
    </xf>
    <xf numFmtId="1" fontId="59" fillId="0" borderId="6" xfId="1" applyNumberFormat="1" applyFont="1" applyFill="1" applyBorder="1" applyAlignment="1">
      <alignment horizontal="center" vertical="center" wrapText="1"/>
    </xf>
    <xf numFmtId="2" fontId="59" fillId="0" borderId="9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167" fontId="59" fillId="0" borderId="0" xfId="1" applyNumberFormat="1" applyFont="1" applyFill="1" applyBorder="1" applyAlignment="1">
      <alignment horizontal="center" vertical="center" wrapText="1"/>
    </xf>
    <xf numFmtId="2" fontId="59" fillId="0" borderId="0" xfId="1" applyNumberFormat="1" applyFont="1" applyFill="1" applyBorder="1" applyAlignment="1">
      <alignment horizontal="center"/>
    </xf>
    <xf numFmtId="3" fontId="5" fillId="0" borderId="5" xfId="1568" applyNumberFormat="1" applyFont="1" applyFill="1" applyBorder="1" applyAlignment="1" applyProtection="1">
      <alignment horizontal="center" vertical="center" wrapText="1"/>
      <protection locked="0"/>
    </xf>
    <xf numFmtId="3" fontId="5" fillId="0" borderId="60" xfId="1568" applyNumberFormat="1" applyFont="1" applyFill="1" applyBorder="1" applyAlignment="1" applyProtection="1">
      <alignment horizontal="center" vertical="center" wrapText="1"/>
      <protection locked="0"/>
    </xf>
    <xf numFmtId="2" fontId="5" fillId="0" borderId="5" xfId="1568" quotePrefix="1" applyNumberFormat="1" applyFont="1" applyFill="1" applyBorder="1" applyAlignment="1" applyProtection="1">
      <alignment horizontal="center"/>
      <protection locked="0"/>
    </xf>
    <xf numFmtId="3" fontId="5" fillId="0" borderId="8" xfId="1568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568" applyNumberFormat="1" applyFont="1" applyFill="1" applyBorder="1" applyAlignment="1" applyProtection="1">
      <alignment horizontal="center" vertical="center" wrapText="1"/>
      <protection locked="0"/>
    </xf>
    <xf numFmtId="2" fontId="5" fillId="0" borderId="8" xfId="1568" quotePrefix="1" applyNumberFormat="1" applyFont="1" applyFill="1" applyBorder="1" applyAlignment="1" applyProtection="1">
      <alignment horizontal="center"/>
      <protection locked="0"/>
    </xf>
    <xf numFmtId="3" fontId="5" fillId="0" borderId="35" xfId="1568" applyNumberFormat="1" applyFont="1" applyFill="1" applyBorder="1" applyAlignment="1" applyProtection="1">
      <alignment horizontal="center" vertical="center" wrapText="1"/>
      <protection locked="0"/>
    </xf>
    <xf numFmtId="3" fontId="5" fillId="0" borderId="65" xfId="1568" applyNumberFormat="1" applyFont="1" applyFill="1" applyBorder="1" applyAlignment="1" applyProtection="1">
      <alignment horizontal="center" vertical="center" wrapText="1"/>
      <protection locked="0"/>
    </xf>
    <xf numFmtId="2" fontId="5" fillId="0" borderId="45" xfId="1568" quotePrefix="1" applyNumberFormat="1" applyFont="1" applyFill="1" applyBorder="1" applyAlignment="1" applyProtection="1">
      <alignment horizontal="center"/>
      <protection locked="0"/>
    </xf>
    <xf numFmtId="0" fontId="59" fillId="0" borderId="45" xfId="977" applyFont="1" applyFill="1" applyBorder="1" applyAlignment="1">
      <alignment horizontal="left" vertical="center"/>
    </xf>
    <xf numFmtId="9" fontId="73" fillId="0" borderId="46" xfId="1" applyNumberFormat="1" applyFont="1" applyFill="1" applyBorder="1" applyAlignment="1">
      <alignment horizontal="center" vertical="center"/>
    </xf>
    <xf numFmtId="0" fontId="64" fillId="0" borderId="8" xfId="1569" applyFont="1" applyFill="1" applyBorder="1" applyAlignment="1">
      <alignment horizontal="center" vertical="center" wrapText="1"/>
    </xf>
    <xf numFmtId="0" fontId="64" fillId="0" borderId="45" xfId="1569" applyFont="1" applyFill="1" applyBorder="1" applyAlignment="1">
      <alignment horizontal="center" vertical="center" wrapText="1"/>
    </xf>
    <xf numFmtId="0" fontId="69" fillId="0" borderId="35" xfId="1569" applyFont="1" applyFill="1" applyBorder="1" applyAlignment="1">
      <alignment horizontal="center" vertical="center" wrapText="1"/>
    </xf>
    <xf numFmtId="0" fontId="69" fillId="0" borderId="11" xfId="1569" applyFont="1" applyFill="1" applyBorder="1" applyAlignment="1">
      <alignment horizontal="center" vertical="center" wrapText="1"/>
    </xf>
    <xf numFmtId="0" fontId="68" fillId="0" borderId="8" xfId="1569" applyFont="1" applyFill="1" applyBorder="1" applyAlignment="1">
      <alignment horizontal="center" vertical="center" wrapText="1"/>
    </xf>
    <xf numFmtId="0" fontId="68" fillId="0" borderId="45" xfId="1569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59" fillId="0" borderId="0" xfId="1" applyFont="1" applyFill="1" applyAlignment="1">
      <alignment horizontal="center" vertical="top"/>
    </xf>
    <xf numFmtId="0" fontId="5" fillId="0" borderId="0" xfId="1" applyFont="1" applyAlignment="1">
      <alignment horizontal="center"/>
    </xf>
    <xf numFmtId="0" fontId="5" fillId="0" borderId="57" xfId="1568" applyFont="1" applyFill="1" applyBorder="1" applyAlignment="1" applyProtection="1">
      <alignment horizontal="center" vertical="center" wrapText="1"/>
      <protection locked="0"/>
    </xf>
    <xf numFmtId="0" fontId="5" fillId="0" borderId="56" xfId="1568" applyFont="1" applyFill="1" applyBorder="1" applyAlignment="1" applyProtection="1">
      <alignment horizontal="center" vertical="center" wrapText="1"/>
      <protection locked="0"/>
    </xf>
    <xf numFmtId="0" fontId="5" fillId="0" borderId="63" xfId="1568" applyFont="1" applyFill="1" applyBorder="1" applyAlignment="1" applyProtection="1">
      <alignment horizontal="center" vertical="center" wrapText="1"/>
      <protection locked="0"/>
    </xf>
    <xf numFmtId="0" fontId="5" fillId="0" borderId="58" xfId="1568" applyFont="1" applyFill="1" applyBorder="1" applyAlignment="1" applyProtection="1">
      <alignment horizontal="center" vertical="center" wrapText="1"/>
      <protection locked="0"/>
    </xf>
    <xf numFmtId="0" fontId="5" fillId="0" borderId="62" xfId="1568" applyFont="1" applyFill="1" applyBorder="1" applyAlignment="1" applyProtection="1">
      <alignment horizontal="center" vertical="center" wrapText="1"/>
      <protection locked="0"/>
    </xf>
    <xf numFmtId="0" fontId="5" fillId="0" borderId="64" xfId="1568" applyFont="1" applyFill="1" applyBorder="1" applyAlignment="1" applyProtection="1">
      <alignment horizontal="center" vertical="center" wrapText="1"/>
      <protection locked="0"/>
    </xf>
    <xf numFmtId="0" fontId="5" fillId="0" borderId="59" xfId="1568" applyFont="1" applyFill="1" applyBorder="1" applyAlignment="1" applyProtection="1">
      <alignment horizontal="center" vertical="center" wrapText="1"/>
      <protection locked="0"/>
    </xf>
    <xf numFmtId="0" fontId="5" fillId="0" borderId="48" xfId="1568" applyFont="1" applyFill="1" applyBorder="1" applyAlignment="1" applyProtection="1">
      <alignment horizontal="center" vertical="center" wrapText="1"/>
      <protection locked="0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5" fillId="0" borderId="5" xfId="1568" applyFont="1" applyFill="1" applyBorder="1" applyAlignment="1" applyProtection="1">
      <alignment horizontal="center" vertical="center" wrapText="1"/>
      <protection locked="0"/>
    </xf>
    <xf numFmtId="0" fontId="5" fillId="0" borderId="8" xfId="1568" applyFont="1" applyFill="1" applyBorder="1" applyAlignment="1" applyProtection="1">
      <alignment horizontal="center" vertical="center" wrapText="1"/>
      <protection locked="0"/>
    </xf>
    <xf numFmtId="0" fontId="5" fillId="0" borderId="35" xfId="1568" applyFont="1" applyFill="1" applyBorder="1" applyAlignment="1" applyProtection="1">
      <alignment horizontal="center" vertical="center" wrapText="1"/>
      <protection locked="0"/>
    </xf>
    <xf numFmtId="0" fontId="61" fillId="0" borderId="60" xfId="1" applyFont="1" applyBorder="1" applyAlignment="1">
      <alignment horizontal="center"/>
    </xf>
    <xf numFmtId="0" fontId="61" fillId="0" borderId="61" xfId="1" applyFont="1" applyBorder="1" applyAlignment="1">
      <alignment horizontal="center"/>
    </xf>
    <xf numFmtId="0" fontId="61" fillId="0" borderId="4" xfId="1" applyFont="1" applyBorder="1" applyAlignment="1">
      <alignment horizontal="center"/>
    </xf>
    <xf numFmtId="0" fontId="61" fillId="0" borderId="5" xfId="1" applyFont="1" applyBorder="1" applyAlignment="1">
      <alignment horizontal="center"/>
    </xf>
    <xf numFmtId="0" fontId="61" fillId="0" borderId="6" xfId="1" applyFont="1" applyBorder="1" applyAlignment="1">
      <alignment horizontal="center"/>
    </xf>
    <xf numFmtId="0" fontId="67" fillId="0" borderId="0" xfId="1" applyNumberFormat="1" applyFont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75" xfId="1" applyFont="1" applyBorder="1" applyAlignment="1">
      <alignment horizontal="center"/>
    </xf>
    <xf numFmtId="4" fontId="66" fillId="25" borderId="65" xfId="0" applyNumberFormat="1" applyFont="1" applyFill="1" applyBorder="1" applyAlignment="1">
      <alignment vertical="center" wrapText="1"/>
    </xf>
    <xf numFmtId="4" fontId="66" fillId="25" borderId="34" xfId="0" applyNumberFormat="1" applyFont="1" applyFill="1" applyBorder="1" applyAlignment="1">
      <alignment vertical="center" wrapText="1"/>
    </xf>
    <xf numFmtId="4" fontId="66" fillId="25" borderId="32" xfId="0" applyNumberFormat="1" applyFont="1" applyFill="1" applyBorder="1" applyAlignment="1">
      <alignment vertical="center" wrapText="1"/>
    </xf>
    <xf numFmtId="4" fontId="66" fillId="25" borderId="51" xfId="0" applyNumberFormat="1" applyFont="1" applyFill="1" applyBorder="1" applyAlignment="1">
      <alignment vertical="center" wrapText="1"/>
    </xf>
    <xf numFmtId="4" fontId="59" fillId="16" borderId="65" xfId="0" applyNumberFormat="1" applyFont="1" applyFill="1" applyBorder="1" applyAlignment="1">
      <alignment horizontal="center" vertical="center" wrapText="1"/>
    </xf>
    <xf numFmtId="4" fontId="59" fillId="16" borderId="31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4" fillId="0" borderId="33" xfId="1" applyFont="1" applyBorder="1" applyAlignment="1">
      <alignment horizontal="center" vertical="center" wrapText="1"/>
    </xf>
    <xf numFmtId="0" fontId="64" fillId="0" borderId="10" xfId="1" applyFont="1" applyBorder="1" applyAlignment="1">
      <alignment horizontal="center" vertical="center" wrapText="1"/>
    </xf>
    <xf numFmtId="0" fontId="68" fillId="0" borderId="8" xfId="1" applyFont="1" applyBorder="1" applyAlignment="1">
      <alignment horizontal="center" wrapText="1"/>
    </xf>
    <xf numFmtId="4" fontId="66" fillId="25" borderId="28" xfId="0" applyNumberFormat="1" applyFont="1" applyFill="1" applyBorder="1" applyAlignment="1">
      <alignment vertical="center" wrapText="1"/>
    </xf>
    <xf numFmtId="4" fontId="66" fillId="25" borderId="48" xfId="0" applyNumberFormat="1" applyFont="1" applyFill="1" applyBorder="1" applyAlignment="1">
      <alignment vertical="center" wrapText="1"/>
    </xf>
    <xf numFmtId="188" fontId="68" fillId="0" borderId="9" xfId="1568" applyNumberFormat="1" applyFont="1" applyFill="1" applyBorder="1" applyAlignment="1" applyProtection="1">
      <alignment horizontal="center" vertical="center" wrapText="1"/>
      <protection locked="0"/>
    </xf>
    <xf numFmtId="188" fontId="68" fillId="0" borderId="46" xfId="1568" applyNumberFormat="1" applyFont="1" applyFill="1" applyBorder="1" applyAlignment="1" applyProtection="1">
      <alignment horizontal="center" vertical="center" wrapText="1"/>
      <protection locked="0"/>
    </xf>
  </cellXfs>
  <cellStyles count="1572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1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2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3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4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5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6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7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8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9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2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3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9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1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2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3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0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1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2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3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4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5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6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7"/>
    <cellStyle name="Обычный 50" xfId="958"/>
    <cellStyle name="Обычный 51" xfId="1513"/>
    <cellStyle name="Обычный 52" xfId="1514"/>
    <cellStyle name="Обычный 53" xfId="1515"/>
    <cellStyle name="Обычный 54" xfId="1516"/>
    <cellStyle name="Обычный 55" xfId="959"/>
    <cellStyle name="Обычный 56" xfId="1517"/>
    <cellStyle name="Обычный 57" xfId="1518"/>
    <cellStyle name="Обычный 58" xfId="1519"/>
    <cellStyle name="Обычный 59" xfId="1520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1"/>
    <cellStyle name="Обычный 61" xfId="967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8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69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0"/>
    <cellStyle name="Обычный_SSR5086" xfId="1571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7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" xfId="1567" builtinId="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" xfId="1566" builtinId="3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06/&#1043;&#1058;&#1052;%202016/1306.1.157%20&#1042;&#1072;&#1090;&#1072;,%20260.&#1082;&#1091;&#1089;&#1090;,%20%20&#1053;&#1057;,%20&#1042;&#1042;/+%20&#1050;&#1091;&#1089;&#1090;%20260/&#1056;&#1040;&#1057;&#1063;&#1045;&#1058;%20&#1082;&#1091;&#1089;&#1090;%20&#1083;&#1086;&#1090;%20%202%20&#1074;&#1072;&#1088;&#1080;&#1072;&#1085;&#1090;%20&#1092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ПНР"/>
      <sheetName val="ф8  СМР"/>
      <sheetName val="м "/>
      <sheetName val="переб"/>
      <sheetName val="тр-т"/>
      <sheetName val="ОБОР"/>
      <sheetName val="р"/>
      <sheetName val="р на исключ"/>
    </sheetNames>
    <sheetDataSet>
      <sheetData sheetId="0"/>
      <sheetData sheetId="1"/>
      <sheetData sheetId="2"/>
      <sheetData sheetId="3"/>
      <sheetData sheetId="4">
        <row r="5">
          <cell r="I5" t="str">
            <v>Обустройство Ватинского месторождения нефти.</v>
          </cell>
        </row>
        <row r="6">
          <cell r="I6" t="str">
            <v>Куст скважин № 260.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Y68"/>
  <sheetViews>
    <sheetView tabSelected="1" topLeftCell="A11" zoomScale="70" zoomScaleNormal="70" workbookViewId="0">
      <selection sqref="A1:Y62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7.7109375" style="2" customWidth="1"/>
    <col min="4" max="4" width="8.85546875" style="2" customWidth="1"/>
    <col min="5" max="5" width="10.42578125" style="2" customWidth="1"/>
    <col min="6" max="6" width="10.85546875" style="2" customWidth="1"/>
    <col min="7" max="7" width="12.7109375" style="2" customWidth="1"/>
    <col min="8" max="8" width="9.7109375" style="2" customWidth="1"/>
    <col min="9" max="9" width="10.140625" style="2" customWidth="1"/>
    <col min="10" max="10" width="10.425781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7"/>
      <c r="X1" s="216" t="s">
        <v>82</v>
      </c>
      <c r="Y1" s="216"/>
    </row>
    <row r="2" spans="1:27" ht="15.75" x14ac:dyDescent="0.25">
      <c r="A2" s="7"/>
      <c r="X2" s="166"/>
      <c r="Y2" s="166"/>
    </row>
    <row r="3" spans="1:27" x14ac:dyDescent="0.2">
      <c r="A3" s="217" t="s">
        <v>10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</row>
    <row r="4" spans="1:27" x14ac:dyDescent="0.2">
      <c r="A4" s="218" t="s">
        <v>11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</row>
    <row r="5" spans="1:27" ht="14.25" x14ac:dyDescent="0.2">
      <c r="A5" s="2" t="s">
        <v>12</v>
      </c>
      <c r="B5" s="236" t="str">
        <f>'[5]ф8  СМР'!I5</f>
        <v>Обустройство Ватинского месторождения нефти.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</row>
    <row r="6" spans="1:27" ht="14.25" x14ac:dyDescent="0.2">
      <c r="A6" s="2" t="s">
        <v>13</v>
      </c>
      <c r="B6" s="236" t="str">
        <f>'[5]ф8  СМР'!I6</f>
        <v>Куст скважин № 260.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</row>
    <row r="7" spans="1:27" ht="14.25" x14ac:dyDescent="0.2">
      <c r="B7" s="8"/>
      <c r="C7" s="8"/>
      <c r="D7" s="8"/>
      <c r="E7" s="9"/>
      <c r="F7" s="9"/>
      <c r="G7" s="9"/>
      <c r="H7" s="9"/>
      <c r="I7" s="9"/>
      <c r="J7" s="9"/>
      <c r="K7" s="16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</row>
    <row r="8" spans="1:27" ht="14.25" x14ac:dyDescent="0.2">
      <c r="B8" s="9"/>
      <c r="C8" s="9"/>
      <c r="D8" s="9"/>
      <c r="E8" s="9"/>
      <c r="F8" s="9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7" ht="13.5" thickBot="1" x14ac:dyDescent="0.25">
      <c r="B9" s="11"/>
      <c r="C9" s="11"/>
      <c r="D9" s="11"/>
      <c r="E9" s="167"/>
      <c r="F9" s="12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</row>
    <row r="10" spans="1:27" ht="12.75" customHeight="1" x14ac:dyDescent="0.2">
      <c r="A10" s="219" t="s">
        <v>14</v>
      </c>
      <c r="B10" s="222" t="s">
        <v>15</v>
      </c>
      <c r="C10" s="225" t="s">
        <v>16</v>
      </c>
      <c r="D10" s="228" t="s">
        <v>9</v>
      </c>
      <c r="E10" s="231" t="s">
        <v>17</v>
      </c>
      <c r="F10" s="232"/>
      <c r="G10" s="232"/>
      <c r="H10" s="232"/>
      <c r="I10" s="232"/>
      <c r="J10" s="232"/>
      <c r="K10" s="232"/>
      <c r="L10" s="232"/>
      <c r="M10" s="233" t="s">
        <v>18</v>
      </c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5"/>
      <c r="Z10" s="238"/>
      <c r="AA10" s="218"/>
    </row>
    <row r="11" spans="1:27" ht="12.75" customHeight="1" x14ac:dyDescent="0.2">
      <c r="A11" s="220"/>
      <c r="B11" s="223"/>
      <c r="C11" s="226"/>
      <c r="D11" s="229"/>
      <c r="E11" s="226" t="s">
        <v>19</v>
      </c>
      <c r="F11" s="248" t="s">
        <v>20</v>
      </c>
      <c r="G11" s="249"/>
      <c r="H11" s="249"/>
      <c r="I11" s="249"/>
      <c r="J11" s="249"/>
      <c r="K11" s="249"/>
      <c r="L11" s="249"/>
      <c r="M11" s="250" t="s">
        <v>21</v>
      </c>
      <c r="N11" s="252" t="s">
        <v>22</v>
      </c>
      <c r="O11" s="252"/>
      <c r="P11" s="252" t="s">
        <v>23</v>
      </c>
      <c r="Q11" s="252"/>
      <c r="R11" s="210" t="s">
        <v>24</v>
      </c>
      <c r="S11" s="212" t="s">
        <v>25</v>
      </c>
      <c r="T11" s="210" t="s">
        <v>26</v>
      </c>
      <c r="U11" s="214" t="s">
        <v>27</v>
      </c>
      <c r="V11" s="212" t="s">
        <v>28</v>
      </c>
      <c r="W11" s="214" t="s">
        <v>29</v>
      </c>
      <c r="X11" s="214" t="s">
        <v>7</v>
      </c>
      <c r="Y11" s="255" t="s">
        <v>30</v>
      </c>
    </row>
    <row r="12" spans="1:27" ht="64.5" thickBot="1" x14ac:dyDescent="0.25">
      <c r="A12" s="221"/>
      <c r="B12" s="224"/>
      <c r="C12" s="227"/>
      <c r="D12" s="230"/>
      <c r="E12" s="227"/>
      <c r="F12" s="168" t="s">
        <v>31</v>
      </c>
      <c r="G12" s="168" t="s">
        <v>32</v>
      </c>
      <c r="H12" s="168" t="s">
        <v>33</v>
      </c>
      <c r="I12" s="168" t="s">
        <v>34</v>
      </c>
      <c r="J12" s="168" t="s">
        <v>35</v>
      </c>
      <c r="K12" s="168" t="s">
        <v>29</v>
      </c>
      <c r="L12" s="13" t="s">
        <v>7</v>
      </c>
      <c r="M12" s="251"/>
      <c r="N12" s="14" t="s">
        <v>36</v>
      </c>
      <c r="O12" s="15" t="s">
        <v>37</v>
      </c>
      <c r="P12" s="14" t="s">
        <v>36</v>
      </c>
      <c r="Q12" s="15" t="s">
        <v>37</v>
      </c>
      <c r="R12" s="211"/>
      <c r="S12" s="213"/>
      <c r="T12" s="211"/>
      <c r="U12" s="215"/>
      <c r="V12" s="213"/>
      <c r="W12" s="215"/>
      <c r="X12" s="215"/>
      <c r="Y12" s="256"/>
      <c r="Z12" s="156"/>
    </row>
    <row r="13" spans="1:27" s="166" customFormat="1" ht="13.5" thickBot="1" x14ac:dyDescent="0.25">
      <c r="A13" s="159">
        <v>1</v>
      </c>
      <c r="B13" s="160">
        <f>A13+1</f>
        <v>2</v>
      </c>
      <c r="C13" s="160">
        <v>3</v>
      </c>
      <c r="D13" s="160">
        <v>4</v>
      </c>
      <c r="E13" s="160">
        <v>5</v>
      </c>
      <c r="F13" s="161">
        <v>6</v>
      </c>
      <c r="G13" s="161">
        <v>7</v>
      </c>
      <c r="H13" s="161">
        <v>8</v>
      </c>
      <c r="I13" s="161">
        <v>9</v>
      </c>
      <c r="J13" s="161">
        <v>10</v>
      </c>
      <c r="K13" s="161">
        <v>11</v>
      </c>
      <c r="L13" s="162">
        <v>12</v>
      </c>
      <c r="M13" s="16">
        <v>13</v>
      </c>
      <c r="N13" s="17">
        <v>14</v>
      </c>
      <c r="O13" s="17">
        <v>15</v>
      </c>
      <c r="P13" s="17">
        <v>16</v>
      </c>
      <c r="Q13" s="18">
        <v>17</v>
      </c>
      <c r="R13" s="16">
        <v>18</v>
      </c>
      <c r="S13" s="16">
        <v>19</v>
      </c>
      <c r="T13" s="19">
        <v>20</v>
      </c>
      <c r="U13" s="19">
        <v>21</v>
      </c>
      <c r="V13" s="19">
        <v>22</v>
      </c>
      <c r="W13" s="19">
        <v>23</v>
      </c>
      <c r="X13" s="19">
        <v>24</v>
      </c>
      <c r="Y13" s="18">
        <v>25</v>
      </c>
    </row>
    <row r="14" spans="1:27" s="166" customFormat="1" x14ac:dyDescent="0.2">
      <c r="A14" s="170" t="s">
        <v>75</v>
      </c>
      <c r="B14" s="163" t="s">
        <v>63</v>
      </c>
      <c r="C14" s="171"/>
      <c r="D14" s="171"/>
      <c r="E14" s="20">
        <f t="shared" ref="E14:E20" si="0">F14+G14+H14+K14+L14</f>
        <v>339478</v>
      </c>
      <c r="F14" s="199"/>
      <c r="G14" s="199">
        <v>165599</v>
      </c>
      <c r="H14" s="199"/>
      <c r="I14" s="199"/>
      <c r="J14" s="199"/>
      <c r="K14" s="199">
        <v>107639</v>
      </c>
      <c r="L14" s="200">
        <v>66240</v>
      </c>
      <c r="M14" s="172"/>
      <c r="N14" s="171"/>
      <c r="O14" s="171"/>
      <c r="P14" s="171"/>
      <c r="Q14" s="171"/>
      <c r="R14" s="171"/>
      <c r="S14" s="201">
        <v>3941.34</v>
      </c>
      <c r="T14" s="171"/>
      <c r="U14" s="171"/>
      <c r="V14" s="171"/>
      <c r="W14" s="171"/>
      <c r="X14" s="171"/>
      <c r="Y14" s="173"/>
    </row>
    <row r="15" spans="1:27" s="166" customFormat="1" x14ac:dyDescent="0.2">
      <c r="A15" s="174" t="s">
        <v>76</v>
      </c>
      <c r="B15" s="163" t="s">
        <v>64</v>
      </c>
      <c r="C15" s="175"/>
      <c r="D15" s="175"/>
      <c r="E15" s="164">
        <f t="shared" si="0"/>
        <v>2916</v>
      </c>
      <c r="F15" s="202"/>
      <c r="G15" s="202">
        <v>1402</v>
      </c>
      <c r="H15" s="202"/>
      <c r="I15" s="202"/>
      <c r="J15" s="202"/>
      <c r="K15" s="202">
        <v>953</v>
      </c>
      <c r="L15" s="203">
        <v>561</v>
      </c>
      <c r="M15" s="176"/>
      <c r="N15" s="175"/>
      <c r="O15" s="175"/>
      <c r="P15" s="175"/>
      <c r="Q15" s="175"/>
      <c r="R15" s="175"/>
      <c r="S15" s="204">
        <v>31.44</v>
      </c>
      <c r="T15" s="175"/>
      <c r="U15" s="175"/>
      <c r="V15" s="175"/>
      <c r="W15" s="175"/>
      <c r="X15" s="175"/>
      <c r="Y15" s="177"/>
    </row>
    <row r="16" spans="1:27" s="166" customFormat="1" x14ac:dyDescent="0.2">
      <c r="A16" s="174" t="s">
        <v>77</v>
      </c>
      <c r="B16" s="163" t="s">
        <v>65</v>
      </c>
      <c r="C16" s="175"/>
      <c r="D16" s="175"/>
      <c r="E16" s="164">
        <f t="shared" si="0"/>
        <v>69010</v>
      </c>
      <c r="F16" s="202"/>
      <c r="G16" s="202">
        <v>33178</v>
      </c>
      <c r="H16" s="202"/>
      <c r="I16" s="202"/>
      <c r="J16" s="202"/>
      <c r="K16" s="202">
        <v>22561</v>
      </c>
      <c r="L16" s="203">
        <v>13271</v>
      </c>
      <c r="M16" s="176"/>
      <c r="N16" s="175"/>
      <c r="O16" s="175"/>
      <c r="P16" s="175"/>
      <c r="Q16" s="175"/>
      <c r="R16" s="175"/>
      <c r="S16" s="204">
        <v>713.51</v>
      </c>
      <c r="T16" s="175"/>
      <c r="U16" s="175"/>
      <c r="V16" s="175"/>
      <c r="W16" s="175"/>
      <c r="X16" s="175"/>
      <c r="Y16" s="177"/>
    </row>
    <row r="17" spans="1:259" s="166" customFormat="1" x14ac:dyDescent="0.2">
      <c r="A17" s="174" t="s">
        <v>78</v>
      </c>
      <c r="B17" s="163" t="s">
        <v>66</v>
      </c>
      <c r="C17" s="175"/>
      <c r="D17" s="175"/>
      <c r="E17" s="164">
        <f t="shared" si="0"/>
        <v>46785</v>
      </c>
      <c r="F17" s="202"/>
      <c r="G17" s="202">
        <v>22822</v>
      </c>
      <c r="H17" s="202"/>
      <c r="I17" s="202"/>
      <c r="J17" s="202"/>
      <c r="K17" s="202">
        <v>14834</v>
      </c>
      <c r="L17" s="203">
        <v>9129</v>
      </c>
      <c r="M17" s="176"/>
      <c r="N17" s="175"/>
      <c r="O17" s="175"/>
      <c r="P17" s="175"/>
      <c r="Q17" s="175"/>
      <c r="R17" s="175"/>
      <c r="S17" s="204">
        <v>626.88</v>
      </c>
      <c r="T17" s="175"/>
      <c r="U17" s="175"/>
      <c r="V17" s="175"/>
      <c r="W17" s="175"/>
      <c r="X17" s="175"/>
      <c r="Y17" s="177"/>
    </row>
    <row r="18" spans="1:259" s="166" customFormat="1" x14ac:dyDescent="0.2">
      <c r="A18" s="174" t="s">
        <v>79</v>
      </c>
      <c r="B18" s="163" t="s">
        <v>67</v>
      </c>
      <c r="C18" s="175"/>
      <c r="D18" s="175"/>
      <c r="E18" s="164">
        <f t="shared" si="0"/>
        <v>33854</v>
      </c>
      <c r="F18" s="202"/>
      <c r="G18" s="202">
        <v>10734</v>
      </c>
      <c r="H18" s="202"/>
      <c r="I18" s="202"/>
      <c r="J18" s="202"/>
      <c r="K18" s="202">
        <v>16514</v>
      </c>
      <c r="L18" s="203">
        <v>6606</v>
      </c>
      <c r="M18" s="176"/>
      <c r="N18" s="175"/>
      <c r="O18" s="175"/>
      <c r="P18" s="175"/>
      <c r="Q18" s="175"/>
      <c r="R18" s="175"/>
      <c r="S18" s="204">
        <v>442.54</v>
      </c>
      <c r="T18" s="175"/>
      <c r="U18" s="175"/>
      <c r="V18" s="175"/>
      <c r="W18" s="175"/>
      <c r="X18" s="175"/>
      <c r="Y18" s="177"/>
    </row>
    <row r="19" spans="1:259" s="166" customFormat="1" ht="25.5" x14ac:dyDescent="0.2">
      <c r="A19" s="174" t="s">
        <v>80</v>
      </c>
      <c r="B19" s="163" t="s">
        <v>68</v>
      </c>
      <c r="C19" s="175"/>
      <c r="D19" s="175"/>
      <c r="E19" s="164">
        <f t="shared" si="0"/>
        <v>58464</v>
      </c>
      <c r="F19" s="202"/>
      <c r="G19" s="202">
        <v>28519</v>
      </c>
      <c r="H19" s="202"/>
      <c r="I19" s="202"/>
      <c r="J19" s="202"/>
      <c r="K19" s="202">
        <v>18537</v>
      </c>
      <c r="L19" s="203">
        <v>11408</v>
      </c>
      <c r="M19" s="176"/>
      <c r="N19" s="175"/>
      <c r="O19" s="175"/>
      <c r="P19" s="175"/>
      <c r="Q19" s="175"/>
      <c r="R19" s="175"/>
      <c r="S19" s="204">
        <v>744.41</v>
      </c>
      <c r="T19" s="175"/>
      <c r="U19" s="175"/>
      <c r="V19" s="175"/>
      <c r="W19" s="175"/>
      <c r="X19" s="175"/>
      <c r="Y19" s="177"/>
    </row>
    <row r="20" spans="1:259" s="166" customFormat="1" ht="13.5" thickBot="1" x14ac:dyDescent="0.25">
      <c r="A20" s="178" t="s">
        <v>81</v>
      </c>
      <c r="B20" s="179" t="s">
        <v>69</v>
      </c>
      <c r="C20" s="180"/>
      <c r="D20" s="180"/>
      <c r="E20" s="181">
        <f t="shared" si="0"/>
        <v>33218</v>
      </c>
      <c r="F20" s="205"/>
      <c r="G20" s="205">
        <v>15970</v>
      </c>
      <c r="H20" s="205"/>
      <c r="I20" s="205"/>
      <c r="J20" s="205"/>
      <c r="K20" s="205">
        <v>10860</v>
      </c>
      <c r="L20" s="206">
        <v>6388</v>
      </c>
      <c r="M20" s="182"/>
      <c r="N20" s="183"/>
      <c r="O20" s="183"/>
      <c r="P20" s="183"/>
      <c r="Q20" s="183"/>
      <c r="R20" s="183"/>
      <c r="S20" s="207">
        <v>343.42</v>
      </c>
      <c r="T20" s="183"/>
      <c r="U20" s="183"/>
      <c r="V20" s="183"/>
      <c r="W20" s="183"/>
      <c r="X20" s="183"/>
      <c r="Y20" s="184"/>
    </row>
    <row r="21" spans="1:259" ht="18.75" customHeight="1" thickBot="1" x14ac:dyDescent="0.25">
      <c r="A21" s="21"/>
      <c r="B21" s="22" t="s">
        <v>38</v>
      </c>
      <c r="C21" s="23"/>
      <c r="D21" s="24"/>
      <c r="E21" s="25">
        <f>SUM(E14:E20)</f>
        <v>583725</v>
      </c>
      <c r="F21" s="25">
        <f t="shared" ref="F21:L21" si="1">SUM(F14:F20)</f>
        <v>0</v>
      </c>
      <c r="G21" s="25">
        <f t="shared" si="1"/>
        <v>278224</v>
      </c>
      <c r="H21" s="25"/>
      <c r="I21" s="25"/>
      <c r="J21" s="25"/>
      <c r="K21" s="25">
        <f t="shared" si="1"/>
        <v>191898</v>
      </c>
      <c r="L21" s="25">
        <f t="shared" si="1"/>
        <v>113603</v>
      </c>
      <c r="M21" s="185">
        <f>O21+Q21</f>
        <v>0</v>
      </c>
      <c r="N21" s="186"/>
      <c r="O21" s="186"/>
      <c r="P21" s="186"/>
      <c r="Q21" s="187"/>
      <c r="R21" s="188">
        <f>S21*D43/164.25</f>
        <v>0</v>
      </c>
      <c r="S21" s="189">
        <f>SUM(S14:S20)</f>
        <v>6843.54</v>
      </c>
      <c r="T21" s="188"/>
      <c r="U21" s="190"/>
      <c r="V21" s="189"/>
      <c r="W21" s="188">
        <f>(R21+U21)*$D$50</f>
        <v>0</v>
      </c>
      <c r="X21" s="188">
        <f>(R21+U21)*$D$51</f>
        <v>0</v>
      </c>
      <c r="Y21" s="191">
        <f>M21+R21+T21+W21+X21</f>
        <v>0</v>
      </c>
      <c r="Z21" s="26"/>
    </row>
    <row r="22" spans="1:259" ht="13.5" customHeight="1" x14ac:dyDescent="0.2">
      <c r="A22" s="27" t="s">
        <v>39</v>
      </c>
      <c r="B22" s="28" t="s">
        <v>70</v>
      </c>
      <c r="C22" s="29"/>
      <c r="D22" s="30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2"/>
    </row>
    <row r="23" spans="1:259" ht="13.5" thickBot="1" x14ac:dyDescent="0.25">
      <c r="A23" s="33"/>
      <c r="B23" s="34" t="s">
        <v>40</v>
      </c>
      <c r="C23" s="35"/>
      <c r="D23" s="36"/>
      <c r="E23" s="37">
        <f>E21+E22</f>
        <v>583725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8">
        <f>Y21+Y22</f>
        <v>0</v>
      </c>
    </row>
    <row r="24" spans="1:259" x14ac:dyDescent="0.2">
      <c r="A24" s="39"/>
      <c r="B24" s="40" t="s">
        <v>41</v>
      </c>
      <c r="C24" s="41"/>
      <c r="D24" s="42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4"/>
      <c r="T24" s="43"/>
      <c r="U24" s="43"/>
      <c r="V24" s="44"/>
      <c r="W24" s="43"/>
      <c r="X24" s="43"/>
      <c r="Y24" s="45"/>
      <c r="Z24" s="26"/>
    </row>
    <row r="25" spans="1:259" ht="13.5" x14ac:dyDescent="0.2">
      <c r="A25" s="33" t="s">
        <v>39</v>
      </c>
      <c r="B25" s="46" t="s">
        <v>71</v>
      </c>
      <c r="C25" s="47"/>
      <c r="D25" s="48"/>
      <c r="E25" s="49">
        <f>E23*D47</f>
        <v>8755.875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50">
        <f>(Y21-O21)*D47</f>
        <v>0</v>
      </c>
      <c r="Z25" s="26"/>
    </row>
    <row r="26" spans="1:259" ht="38.25" x14ac:dyDescent="0.2">
      <c r="A26" s="33" t="s">
        <v>39</v>
      </c>
      <c r="B26" s="51" t="s">
        <v>42</v>
      </c>
      <c r="C26" s="52"/>
      <c r="D26" s="53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54">
        <f>(Y21-O21)*D48</f>
        <v>0</v>
      </c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55"/>
      <c r="GP26" s="55"/>
      <c r="GQ26" s="55"/>
      <c r="GR26" s="55"/>
      <c r="GS26" s="55"/>
      <c r="GT26" s="55"/>
      <c r="GU26" s="55"/>
      <c r="GV26" s="55"/>
      <c r="GW26" s="55"/>
      <c r="GX26" s="55"/>
      <c r="GY26" s="55"/>
      <c r="GZ26" s="55"/>
      <c r="HA26" s="55"/>
      <c r="HB26" s="55"/>
      <c r="HC26" s="55"/>
      <c r="HD26" s="55"/>
      <c r="HE26" s="55"/>
      <c r="HF26" s="55"/>
      <c r="HG26" s="55"/>
      <c r="HH26" s="55"/>
      <c r="HI26" s="55"/>
      <c r="HJ26" s="55"/>
      <c r="HK26" s="55"/>
      <c r="HL26" s="55"/>
      <c r="HM26" s="55"/>
      <c r="HN26" s="55"/>
      <c r="HO26" s="55"/>
      <c r="HP26" s="55"/>
      <c r="HQ26" s="55"/>
      <c r="HR26" s="55"/>
      <c r="HS26" s="55"/>
      <c r="HT26" s="55"/>
      <c r="HU26" s="55"/>
      <c r="HV26" s="55"/>
      <c r="HW26" s="55"/>
      <c r="HX26" s="55"/>
      <c r="HY26" s="55"/>
      <c r="HZ26" s="55"/>
      <c r="IA26" s="55"/>
      <c r="IB26" s="55"/>
      <c r="IC26" s="55"/>
      <c r="ID26" s="55"/>
      <c r="IE26" s="55"/>
      <c r="IF26" s="55"/>
      <c r="IG26" s="55"/>
      <c r="IH26" s="55"/>
      <c r="II26" s="55"/>
      <c r="IJ26" s="55"/>
      <c r="IK26" s="55"/>
      <c r="IL26" s="55"/>
      <c r="IM26" s="55"/>
      <c r="IN26" s="55"/>
      <c r="IO26" s="55"/>
      <c r="IP26" s="55"/>
      <c r="IQ26" s="55"/>
      <c r="IR26" s="55"/>
      <c r="IS26" s="55"/>
      <c r="IT26" s="55"/>
      <c r="IU26" s="55"/>
      <c r="IV26" s="55"/>
      <c r="IW26" s="55"/>
      <c r="IX26" s="55"/>
      <c r="IY26" s="55"/>
    </row>
    <row r="27" spans="1:259" x14ac:dyDescent="0.2">
      <c r="A27" s="33"/>
      <c r="B27" s="192" t="s">
        <v>72</v>
      </c>
      <c r="C27" s="56"/>
      <c r="D27" s="57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193"/>
    </row>
    <row r="28" spans="1:259" x14ac:dyDescent="0.2">
      <c r="A28" s="33"/>
      <c r="B28" s="59" t="s">
        <v>43</v>
      </c>
      <c r="C28" s="60"/>
      <c r="D28" s="61"/>
      <c r="E28" s="49">
        <f>E25+E26+E27</f>
        <v>8755.875</v>
      </c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54">
        <f>Y25+Y26</f>
        <v>0</v>
      </c>
    </row>
    <row r="29" spans="1:259" ht="13.5" thickBot="1" x14ac:dyDescent="0.25">
      <c r="A29" s="62"/>
      <c r="B29" s="63" t="s">
        <v>44</v>
      </c>
      <c r="C29" s="64"/>
      <c r="D29" s="65"/>
      <c r="E29" s="66">
        <f>E21+E28</f>
        <v>592480.875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7">
        <f>Y23+Y28</f>
        <v>0</v>
      </c>
    </row>
    <row r="30" spans="1:259" ht="12.75" customHeight="1" x14ac:dyDescent="0.2">
      <c r="A30" s="27" t="s">
        <v>39</v>
      </c>
      <c r="B30" s="68" t="s">
        <v>45</v>
      </c>
      <c r="C30" s="69"/>
      <c r="D30" s="70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2"/>
      <c r="Y30" s="73">
        <f>Y29*D49</f>
        <v>0</v>
      </c>
    </row>
    <row r="31" spans="1:259" ht="12.75" customHeight="1" thickBot="1" x14ac:dyDescent="0.25">
      <c r="A31" s="74"/>
      <c r="B31" s="75" t="s">
        <v>46</v>
      </c>
      <c r="C31" s="76"/>
      <c r="D31" s="77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9"/>
      <c r="Y31" s="80">
        <f>Y29+Y30</f>
        <v>0</v>
      </c>
    </row>
    <row r="32" spans="1:259" ht="13.5" customHeight="1" x14ac:dyDescent="0.2">
      <c r="A32" s="81"/>
      <c r="B32" s="82" t="s">
        <v>47</v>
      </c>
      <c r="C32" s="83"/>
      <c r="D32" s="83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5">
        <f>Y31</f>
        <v>0</v>
      </c>
    </row>
    <row r="33" spans="1:27" x14ac:dyDescent="0.2">
      <c r="A33" s="86"/>
      <c r="B33" s="87" t="s">
        <v>48</v>
      </c>
      <c r="C33" s="88"/>
      <c r="D33" s="88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90"/>
      <c r="T33" s="90"/>
      <c r="U33" s="90"/>
      <c r="V33" s="90"/>
      <c r="W33" s="90"/>
      <c r="X33" s="90"/>
      <c r="Y33" s="91">
        <f>Y32*0.18</f>
        <v>0</v>
      </c>
    </row>
    <row r="34" spans="1:27" ht="13.5" thickBot="1" x14ac:dyDescent="0.25">
      <c r="A34" s="92"/>
      <c r="B34" s="93" t="s">
        <v>49</v>
      </c>
      <c r="C34" s="94"/>
      <c r="D34" s="94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6">
        <f>Y32+Y33</f>
        <v>0</v>
      </c>
    </row>
    <row r="35" spans="1:27" x14ac:dyDescent="0.2">
      <c r="A35" s="3"/>
      <c r="B35" s="97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9"/>
      <c r="U35" s="99"/>
      <c r="V35" s="99"/>
      <c r="W35" s="99"/>
      <c r="X35" s="99"/>
      <c r="Y35" s="99"/>
      <c r="Z35" s="99"/>
      <c r="AA35" s="99"/>
    </row>
    <row r="36" spans="1:27" s="4" customFormat="1" ht="12.75" customHeight="1" x14ac:dyDescent="0.2">
      <c r="A36" s="100"/>
      <c r="B36" s="239"/>
      <c r="C36" s="240"/>
      <c r="D36" s="243" t="s">
        <v>50</v>
      </c>
      <c r="E36" s="245" t="s">
        <v>51</v>
      </c>
      <c r="F36" s="246"/>
      <c r="G36" s="246"/>
      <c r="H36" s="101"/>
      <c r="I36" s="101"/>
      <c r="K36" s="247"/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7"/>
      <c r="W36" s="247"/>
    </row>
    <row r="37" spans="1:27" s="4" customFormat="1" ht="12.75" customHeight="1" x14ac:dyDescent="0.2">
      <c r="A37" s="100"/>
      <c r="B37" s="241"/>
      <c r="C37" s="242"/>
      <c r="D37" s="244"/>
      <c r="E37" s="102">
        <v>2015</v>
      </c>
      <c r="F37" s="102">
        <v>2016</v>
      </c>
      <c r="G37" s="103">
        <v>2017</v>
      </c>
      <c r="H37" s="104"/>
      <c r="I37" s="104"/>
      <c r="J37" s="104"/>
      <c r="K37" s="247"/>
      <c r="L37" s="247"/>
      <c r="M37" s="247"/>
      <c r="N37" s="247"/>
      <c r="O37" s="247"/>
      <c r="P37" s="247"/>
      <c r="Q37" s="247"/>
      <c r="R37" s="247"/>
      <c r="S37" s="247"/>
      <c r="T37" s="247"/>
      <c r="U37" s="247"/>
      <c r="V37" s="247"/>
      <c r="W37" s="247"/>
    </row>
    <row r="38" spans="1:27" s="4" customFormat="1" ht="13.5" customHeight="1" x14ac:dyDescent="0.2">
      <c r="A38" s="100"/>
      <c r="B38" s="253" t="s">
        <v>52</v>
      </c>
      <c r="C38" s="254"/>
      <c r="D38" s="105"/>
      <c r="E38" s="106"/>
      <c r="F38" s="106"/>
      <c r="G38" s="106"/>
      <c r="H38" s="107"/>
      <c r="I38" s="107"/>
      <c r="J38" s="107"/>
      <c r="K38" s="108"/>
      <c r="L38" s="107"/>
      <c r="M38" s="109"/>
      <c r="N38" s="109"/>
      <c r="O38" s="110"/>
      <c r="P38" s="109"/>
      <c r="Q38" s="109"/>
      <c r="S38" s="111"/>
      <c r="U38" s="111"/>
      <c r="X38" s="112"/>
    </row>
    <row r="39" spans="1:27" s="4" customFormat="1" ht="12.75" customHeight="1" x14ac:dyDescent="0.25">
      <c r="A39" s="113"/>
      <c r="B39" s="114"/>
      <c r="C39" s="115"/>
      <c r="D39" s="115"/>
      <c r="E39" s="115"/>
      <c r="F39" s="113"/>
      <c r="G39" s="113"/>
      <c r="H39" s="6"/>
      <c r="I39" s="6"/>
      <c r="J39" s="6"/>
      <c r="K39" s="6"/>
      <c r="L39" s="6"/>
      <c r="M39" s="116"/>
      <c r="N39" s="116"/>
      <c r="O39" s="116"/>
      <c r="P39" s="116"/>
      <c r="Q39" s="117"/>
      <c r="R39" s="118"/>
      <c r="S39" s="110"/>
      <c r="T39" s="118"/>
      <c r="U39" s="110"/>
      <c r="V39" s="119"/>
    </row>
    <row r="40" spans="1:27" s="4" customFormat="1" ht="12.75" customHeight="1" x14ac:dyDescent="0.25">
      <c r="A40" s="120" t="s">
        <v>62</v>
      </c>
      <c r="B40" s="120"/>
      <c r="C40" s="120"/>
      <c r="D40" s="120"/>
      <c r="E40" s="120"/>
      <c r="F40" s="113"/>
      <c r="G40" s="113"/>
      <c r="H40" s="6"/>
      <c r="I40" s="6"/>
      <c r="J40" s="6"/>
      <c r="K40" s="6"/>
      <c r="L40" s="6"/>
      <c r="M40" s="110"/>
      <c r="N40" s="116"/>
      <c r="O40" s="116"/>
      <c r="P40" s="116"/>
      <c r="Q40" s="117"/>
      <c r="R40" s="118"/>
      <c r="S40" s="110"/>
      <c r="T40" s="118"/>
      <c r="U40" s="110"/>
      <c r="V40" s="119"/>
    </row>
    <row r="41" spans="1:27" ht="13.5" thickBot="1" x14ac:dyDescent="0.25">
      <c r="A41" s="120"/>
      <c r="B41" s="120"/>
      <c r="C41" s="120"/>
      <c r="D41" s="120"/>
      <c r="E41" s="120"/>
      <c r="F41" s="120"/>
      <c r="G41" s="1"/>
      <c r="H41" s="3"/>
      <c r="I41" s="3"/>
      <c r="J41" s="121"/>
      <c r="K41" s="3"/>
      <c r="L41" s="3"/>
      <c r="M41" s="198"/>
      <c r="N41" s="3"/>
      <c r="O41" s="3"/>
      <c r="P41" s="3"/>
      <c r="Q41" s="3"/>
      <c r="R41" s="3"/>
      <c r="S41" s="3"/>
      <c r="T41" s="122"/>
      <c r="U41" s="122"/>
      <c r="V41" s="122"/>
      <c r="W41" s="122"/>
      <c r="X41" s="122"/>
      <c r="Z41" s="124"/>
      <c r="AA41" s="123"/>
    </row>
    <row r="42" spans="1:27" ht="23.25" customHeight="1" thickBot="1" x14ac:dyDescent="0.25">
      <c r="A42" s="125" t="s">
        <v>53</v>
      </c>
      <c r="B42" s="126" t="s">
        <v>0</v>
      </c>
      <c r="C42" s="127" t="s">
        <v>1</v>
      </c>
      <c r="D42" s="128" t="s">
        <v>54</v>
      </c>
      <c r="E42" s="129"/>
      <c r="F42" s="129"/>
      <c r="G42" s="129"/>
      <c r="I42" s="130"/>
      <c r="J42" s="130"/>
      <c r="K42" s="130"/>
      <c r="L42" s="130"/>
      <c r="M42" s="122"/>
      <c r="N42" s="122"/>
      <c r="O42" s="122"/>
      <c r="P42" s="122"/>
    </row>
    <row r="43" spans="1:27" x14ac:dyDescent="0.2">
      <c r="A43" s="131"/>
      <c r="B43" s="132" t="s">
        <v>55</v>
      </c>
      <c r="C43" s="133" t="s">
        <v>73</v>
      </c>
      <c r="D43" s="194"/>
      <c r="E43" s="129"/>
      <c r="F43" s="129"/>
      <c r="I43" s="130"/>
      <c r="J43" s="130"/>
      <c r="K43" s="130"/>
      <c r="L43" s="130"/>
      <c r="M43" s="122"/>
      <c r="N43" s="122"/>
      <c r="O43" s="122"/>
      <c r="P43" s="122"/>
    </row>
    <row r="44" spans="1:27" x14ac:dyDescent="0.2">
      <c r="A44" s="134">
        <v>1</v>
      </c>
      <c r="B44" s="135" t="s">
        <v>56</v>
      </c>
      <c r="C44" s="136"/>
      <c r="D44" s="195"/>
      <c r="E44" s="137"/>
      <c r="F44" s="137"/>
      <c r="G44" s="137"/>
      <c r="I44" s="137"/>
      <c r="J44" s="137"/>
      <c r="K44" s="137"/>
      <c r="L44" s="137"/>
      <c r="M44" s="122"/>
      <c r="N44" s="122"/>
      <c r="O44" s="122"/>
      <c r="P44" s="122"/>
    </row>
    <row r="45" spans="1:27" ht="25.5" x14ac:dyDescent="0.2">
      <c r="A45" s="134">
        <v>2</v>
      </c>
      <c r="B45" s="138" t="s">
        <v>57</v>
      </c>
      <c r="C45" s="136"/>
      <c r="D45" s="195"/>
      <c r="E45" s="139"/>
      <c r="F45" s="140"/>
      <c r="G45" s="140"/>
      <c r="I45" s="141"/>
      <c r="J45" s="141"/>
      <c r="K45" s="141"/>
      <c r="L45" s="141"/>
      <c r="M45" s="122"/>
      <c r="N45" s="122"/>
      <c r="O45" s="122"/>
      <c r="P45" s="122"/>
    </row>
    <row r="46" spans="1:27" ht="19.5" customHeight="1" x14ac:dyDescent="0.2">
      <c r="A46" s="134">
        <v>3</v>
      </c>
      <c r="B46" s="135" t="s">
        <v>8</v>
      </c>
      <c r="C46" s="136" t="s">
        <v>2</v>
      </c>
      <c r="D46" s="142">
        <v>3.5000000000000003E-2</v>
      </c>
      <c r="E46" s="143"/>
      <c r="F46" s="143"/>
      <c r="G46" s="143"/>
      <c r="H46" s="122"/>
      <c r="I46" s="122"/>
      <c r="J46" s="122"/>
      <c r="K46" s="122"/>
      <c r="L46" s="122"/>
      <c r="M46" s="122"/>
      <c r="N46" s="122"/>
      <c r="O46" s="122"/>
      <c r="P46" s="122"/>
      <c r="Q46" s="122"/>
    </row>
    <row r="47" spans="1:27" x14ac:dyDescent="0.2">
      <c r="A47" s="134">
        <v>4</v>
      </c>
      <c r="B47" s="144" t="s">
        <v>74</v>
      </c>
      <c r="C47" s="136" t="s">
        <v>2</v>
      </c>
      <c r="D47" s="142">
        <v>1.4999999999999999E-2</v>
      </c>
      <c r="E47" s="145"/>
      <c r="F47" s="145"/>
      <c r="G47" s="145"/>
    </row>
    <row r="48" spans="1:27" ht="38.25" x14ac:dyDescent="0.2">
      <c r="A48" s="134">
        <v>5</v>
      </c>
      <c r="B48" s="146" t="s">
        <v>58</v>
      </c>
      <c r="C48" s="136" t="s">
        <v>2</v>
      </c>
      <c r="D48" s="142">
        <v>1.4999999999999999E-2</v>
      </c>
      <c r="E48" s="145"/>
      <c r="F48" s="145"/>
      <c r="G48" s="145"/>
    </row>
    <row r="49" spans="1:22" x14ac:dyDescent="0.2">
      <c r="A49" s="134">
        <v>6</v>
      </c>
      <c r="B49" s="144" t="s">
        <v>59</v>
      </c>
      <c r="C49" s="136" t="s">
        <v>2</v>
      </c>
      <c r="D49" s="142">
        <v>1.4999999999999999E-2</v>
      </c>
      <c r="E49" s="145"/>
      <c r="F49" s="145"/>
      <c r="G49" s="145"/>
    </row>
    <row r="50" spans="1:22" x14ac:dyDescent="0.2">
      <c r="A50" s="134">
        <v>7</v>
      </c>
      <c r="B50" s="135" t="s">
        <v>60</v>
      </c>
      <c r="C50" s="136" t="s">
        <v>2</v>
      </c>
      <c r="D50" s="165">
        <f>K21*0.85/(G21+J21)</f>
        <v>0.5862661021335327</v>
      </c>
      <c r="E50" s="143"/>
      <c r="F50" s="147"/>
      <c r="G50" s="147"/>
      <c r="I50" s="122"/>
      <c r="J50" s="122"/>
      <c r="K50" s="122"/>
      <c r="L50" s="122"/>
      <c r="M50" s="122"/>
      <c r="N50" s="122"/>
      <c r="O50" s="122"/>
      <c r="P50" s="122"/>
    </row>
    <row r="51" spans="1:22" ht="13.5" thickBot="1" x14ac:dyDescent="0.25">
      <c r="A51" s="149">
        <v>8</v>
      </c>
      <c r="B51" s="208" t="s">
        <v>61</v>
      </c>
      <c r="C51" s="150" t="s">
        <v>2</v>
      </c>
      <c r="D51" s="209">
        <f>IF(L21*0.8/(G21+J21)&gt;=0.5,0.5,L21*0.8/(G21+J21))</f>
        <v>0.32665190637759506</v>
      </c>
      <c r="E51" s="143"/>
      <c r="F51" s="147"/>
      <c r="G51" s="148"/>
      <c r="I51" s="122"/>
      <c r="J51" s="122"/>
      <c r="K51" s="122"/>
      <c r="L51" s="122"/>
      <c r="M51" s="122"/>
      <c r="N51" s="122"/>
      <c r="O51" s="122"/>
      <c r="P51" s="122"/>
    </row>
    <row r="52" spans="1:22" ht="15.75" x14ac:dyDescent="0.25">
      <c r="A52" s="145"/>
      <c r="B52" s="151"/>
      <c r="C52" s="152"/>
      <c r="D52" s="152"/>
      <c r="E52" s="153"/>
      <c r="F52" s="152"/>
      <c r="G52" s="152"/>
      <c r="H52" s="154"/>
    </row>
    <row r="53" spans="1:22" x14ac:dyDescent="0.2">
      <c r="B53" s="155"/>
      <c r="D53" s="156"/>
    </row>
    <row r="54" spans="1:22" x14ac:dyDescent="0.2">
      <c r="B54" s="5" t="s">
        <v>3</v>
      </c>
      <c r="D54" s="5" t="s">
        <v>4</v>
      </c>
      <c r="F54" s="237" t="s">
        <v>5</v>
      </c>
      <c r="G54" s="237"/>
    </row>
    <row r="55" spans="1:22" x14ac:dyDescent="0.2">
      <c r="G55" s="218" t="s">
        <v>6</v>
      </c>
      <c r="H55" s="218"/>
    </row>
    <row r="57" spans="1:22" x14ac:dyDescent="0.2">
      <c r="V57" s="157"/>
    </row>
    <row r="58" spans="1:22" x14ac:dyDescent="0.2">
      <c r="U58" s="26"/>
      <c r="V58" s="158"/>
    </row>
    <row r="60" spans="1:22" x14ac:dyDescent="0.2">
      <c r="B60" s="155"/>
      <c r="C60" s="155"/>
      <c r="D60" s="155"/>
    </row>
    <row r="61" spans="1:22" x14ac:dyDescent="0.2">
      <c r="C61" s="196"/>
      <c r="D61" s="196"/>
      <c r="E61" s="196"/>
      <c r="F61" s="196"/>
    </row>
    <row r="62" spans="1:22" x14ac:dyDescent="0.2">
      <c r="C62" s="196"/>
      <c r="D62" s="196"/>
      <c r="E62" s="196"/>
      <c r="F62" s="196"/>
    </row>
    <row r="63" spans="1:22" x14ac:dyDescent="0.2">
      <c r="C63" s="196"/>
      <c r="D63" s="196"/>
      <c r="E63" s="196"/>
      <c r="F63" s="196"/>
    </row>
    <row r="64" spans="1:22" x14ac:dyDescent="0.2">
      <c r="C64" s="196"/>
      <c r="D64" s="196"/>
      <c r="E64" s="196"/>
      <c r="F64" s="197"/>
    </row>
    <row r="65" spans="3:6" x14ac:dyDescent="0.2">
      <c r="C65" s="196"/>
      <c r="D65" s="196"/>
      <c r="E65" s="196"/>
      <c r="F65" s="196"/>
    </row>
    <row r="66" spans="3:6" x14ac:dyDescent="0.2">
      <c r="C66" s="196"/>
      <c r="D66" s="196"/>
      <c r="E66" s="196"/>
      <c r="F66" s="196"/>
    </row>
    <row r="67" spans="3:6" x14ac:dyDescent="0.2">
      <c r="C67" s="196"/>
      <c r="D67" s="196"/>
      <c r="E67" s="196"/>
      <c r="F67" s="196"/>
    </row>
    <row r="68" spans="3:6" x14ac:dyDescent="0.2">
      <c r="C68" s="196"/>
      <c r="D68" s="196"/>
      <c r="E68" s="196"/>
      <c r="F68" s="196"/>
    </row>
  </sheetData>
  <mergeCells count="32">
    <mergeCell ref="F54:G54"/>
    <mergeCell ref="G55:H55"/>
    <mergeCell ref="Z10:AA10"/>
    <mergeCell ref="B36:C37"/>
    <mergeCell ref="D36:D37"/>
    <mergeCell ref="E36:G36"/>
    <mergeCell ref="K36:W37"/>
    <mergeCell ref="F11:L11"/>
    <mergeCell ref="M11:M12"/>
    <mergeCell ref="N11:O11"/>
    <mergeCell ref="B38:C38"/>
    <mergeCell ref="X11:X12"/>
    <mergeCell ref="Y11:Y12"/>
    <mergeCell ref="T11:T12"/>
    <mergeCell ref="U11:U12"/>
    <mergeCell ref="P11:Q11"/>
    <mergeCell ref="R11:R12"/>
    <mergeCell ref="S11:S12"/>
    <mergeCell ref="V11:V12"/>
    <mergeCell ref="W11:W12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</mergeCells>
  <pageMargins left="0.19685039370078741" right="0.19685039370078741" top="0.47244094488188981" bottom="0.43307086614173229" header="0.31496062992125984" footer="0.31496062992125984"/>
  <pageSetup paperSize="9" scale="4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ф8.2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2015-09-08T09:54:58Z</cp:lastPrinted>
  <dcterms:created xsi:type="dcterms:W3CDTF">2014-07-13T09:38:46Z</dcterms:created>
  <dcterms:modified xsi:type="dcterms:W3CDTF">2015-09-08T09:55:02Z</dcterms:modified>
</cp:coreProperties>
</file>