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иложение 1 к форме 8" sheetId="33" r:id="rId2"/>
    <sheet name="прил. №2 к ф.8" sheetId="35" r:id="rId3"/>
    <sheet name="Приложение 3 к форме 8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3 к форме 8'!$A$9:$J$389</definedName>
    <definedName name="DATE_1">#N/A</definedName>
    <definedName name="deviation1" localSheetId="4">#REF!</definedName>
    <definedName name="deviation1" localSheetId="2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2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2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2">#REF!</definedName>
    <definedName name="весмп" localSheetId="1">#REF!</definedName>
    <definedName name="весмп">#REF!</definedName>
    <definedName name="врем" localSheetId="4">#REF!</definedName>
    <definedName name="врем" localSheetId="2">#REF!</definedName>
    <definedName name="врем" localSheetId="1">#REF!</definedName>
    <definedName name="врем">#REF!</definedName>
    <definedName name="высл" localSheetId="4">#REF!</definedName>
    <definedName name="высл" localSheetId="2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2">#REF!</definedName>
    <definedName name="дол" localSheetId="1">#REF!</definedName>
    <definedName name="дол">#REF!</definedName>
    <definedName name="допотп" localSheetId="4">#REF!</definedName>
    <definedName name="допотп" localSheetId="2">#REF!</definedName>
    <definedName name="допотп" localSheetId="1">#REF!</definedName>
    <definedName name="допотп">#REF!</definedName>
    <definedName name="ДЦ1" localSheetId="4">#REF!</definedName>
    <definedName name="ДЦ1" localSheetId="2">#REF!</definedName>
    <definedName name="ДЦ1" localSheetId="1">#REF!</definedName>
    <definedName name="ДЦ1">#REF!</definedName>
    <definedName name="ДЦ10" localSheetId="4">#REF!</definedName>
    <definedName name="ДЦ10" localSheetId="2">#REF!</definedName>
    <definedName name="ДЦ10" localSheetId="1">#REF!</definedName>
    <definedName name="ДЦ10">#REF!</definedName>
    <definedName name="ДЦ11" localSheetId="4">#REF!</definedName>
    <definedName name="ДЦ11" localSheetId="2">#REF!</definedName>
    <definedName name="ДЦ11" localSheetId="1">#REF!</definedName>
    <definedName name="ДЦ11">#REF!</definedName>
    <definedName name="ДЦ12" localSheetId="4">#REF!</definedName>
    <definedName name="ДЦ12" localSheetId="2">#REF!</definedName>
    <definedName name="ДЦ12" localSheetId="1">#REF!</definedName>
    <definedName name="ДЦ12">#REF!</definedName>
    <definedName name="ДЦ13" localSheetId="4">#REF!</definedName>
    <definedName name="ДЦ13" localSheetId="2">#REF!</definedName>
    <definedName name="ДЦ13" localSheetId="1">#REF!</definedName>
    <definedName name="ДЦ13">#REF!</definedName>
    <definedName name="ДЦ14" localSheetId="4">#REF!</definedName>
    <definedName name="ДЦ14" localSheetId="2">#REF!</definedName>
    <definedName name="ДЦ14" localSheetId="1">#REF!</definedName>
    <definedName name="ДЦ14">#REF!</definedName>
    <definedName name="ДЦ15" localSheetId="4">#REF!</definedName>
    <definedName name="ДЦ15" localSheetId="2">#REF!</definedName>
    <definedName name="ДЦ15" localSheetId="1">#REF!</definedName>
    <definedName name="ДЦ15">#REF!</definedName>
    <definedName name="ДЦ16" localSheetId="4">#REF!</definedName>
    <definedName name="ДЦ16" localSheetId="2">#REF!</definedName>
    <definedName name="ДЦ16" localSheetId="1">#REF!</definedName>
    <definedName name="ДЦ16">#REF!</definedName>
    <definedName name="ДЦ17" localSheetId="4">#REF!</definedName>
    <definedName name="ДЦ17" localSheetId="2">#REF!</definedName>
    <definedName name="ДЦ17" localSheetId="1">#REF!</definedName>
    <definedName name="ДЦ17">#REF!</definedName>
    <definedName name="ДЦ18" localSheetId="4">#REF!</definedName>
    <definedName name="ДЦ18" localSheetId="2">#REF!</definedName>
    <definedName name="ДЦ18" localSheetId="1">#REF!</definedName>
    <definedName name="ДЦ18">#REF!</definedName>
    <definedName name="ДЦ19" localSheetId="4">#REF!</definedName>
    <definedName name="ДЦ19" localSheetId="2">#REF!</definedName>
    <definedName name="ДЦ19" localSheetId="1">#REF!</definedName>
    <definedName name="ДЦ19">#REF!</definedName>
    <definedName name="ДЦ2" localSheetId="4">#REF!</definedName>
    <definedName name="ДЦ2" localSheetId="2">#REF!</definedName>
    <definedName name="ДЦ2" localSheetId="1">#REF!</definedName>
    <definedName name="ДЦ2">#REF!</definedName>
    <definedName name="ДЦ2_" localSheetId="4">#REF!</definedName>
    <definedName name="ДЦ2_" localSheetId="2">#REF!</definedName>
    <definedName name="ДЦ2_" localSheetId="1">#REF!</definedName>
    <definedName name="ДЦ2_">#REF!</definedName>
    <definedName name="ДЦ20" localSheetId="4">#REF!</definedName>
    <definedName name="ДЦ20" localSheetId="2">#REF!</definedName>
    <definedName name="ДЦ20" localSheetId="1">#REF!</definedName>
    <definedName name="ДЦ20">#REF!</definedName>
    <definedName name="ДЦ20_1" localSheetId="4">#REF!</definedName>
    <definedName name="ДЦ20_1" localSheetId="2">#REF!</definedName>
    <definedName name="ДЦ20_1" localSheetId="1">#REF!</definedName>
    <definedName name="ДЦ20_1">#REF!</definedName>
    <definedName name="ДЦ21" localSheetId="4">#REF!</definedName>
    <definedName name="ДЦ21" localSheetId="2">#REF!</definedName>
    <definedName name="ДЦ21" localSheetId="1">#REF!</definedName>
    <definedName name="ДЦ21">#REF!</definedName>
    <definedName name="ДЦ22" localSheetId="4">#REF!</definedName>
    <definedName name="ДЦ22" localSheetId="2">#REF!</definedName>
    <definedName name="ДЦ22" localSheetId="1">#REF!</definedName>
    <definedName name="ДЦ22">#REF!</definedName>
    <definedName name="ДЦ23" localSheetId="4">#REF!</definedName>
    <definedName name="ДЦ23" localSheetId="2">#REF!</definedName>
    <definedName name="ДЦ23" localSheetId="1">#REF!</definedName>
    <definedName name="ДЦ23">#REF!</definedName>
    <definedName name="ДЦ24" localSheetId="4">#REF!</definedName>
    <definedName name="ДЦ24" localSheetId="2">#REF!</definedName>
    <definedName name="ДЦ24" localSheetId="1">#REF!</definedName>
    <definedName name="ДЦ24">#REF!</definedName>
    <definedName name="ДЦ25" localSheetId="4">#REF!</definedName>
    <definedName name="ДЦ25" localSheetId="2">#REF!</definedName>
    <definedName name="ДЦ25" localSheetId="1">#REF!</definedName>
    <definedName name="ДЦ25">#REF!</definedName>
    <definedName name="ДЦ26" localSheetId="4">#REF!</definedName>
    <definedName name="ДЦ26" localSheetId="2">#REF!</definedName>
    <definedName name="ДЦ26" localSheetId="1">#REF!</definedName>
    <definedName name="ДЦ26">#REF!</definedName>
    <definedName name="ДЦ3" localSheetId="4">#REF!</definedName>
    <definedName name="ДЦ3" localSheetId="2">#REF!</definedName>
    <definedName name="ДЦ3" localSheetId="1">#REF!</definedName>
    <definedName name="ДЦ3">#REF!</definedName>
    <definedName name="ДЦ3_" localSheetId="4">#REF!</definedName>
    <definedName name="ДЦ3_" localSheetId="2">#REF!</definedName>
    <definedName name="ДЦ3_" localSheetId="1">#REF!</definedName>
    <definedName name="ДЦ3_">#REF!</definedName>
    <definedName name="ДЦ4" localSheetId="4">#REF!</definedName>
    <definedName name="ДЦ4" localSheetId="2">#REF!</definedName>
    <definedName name="ДЦ4" localSheetId="1">#REF!</definedName>
    <definedName name="ДЦ4">#REF!</definedName>
    <definedName name="ДЦ5" localSheetId="4">#REF!</definedName>
    <definedName name="ДЦ5" localSheetId="2">#REF!</definedName>
    <definedName name="ДЦ5" localSheetId="1">#REF!</definedName>
    <definedName name="ДЦ5">#REF!</definedName>
    <definedName name="ДЦ6" localSheetId="4">#REF!</definedName>
    <definedName name="ДЦ6" localSheetId="2">#REF!</definedName>
    <definedName name="ДЦ6" localSheetId="1">#REF!</definedName>
    <definedName name="ДЦ6">#REF!</definedName>
    <definedName name="ДЦ6_1" localSheetId="4">#REF!</definedName>
    <definedName name="ДЦ6_1" localSheetId="2">#REF!</definedName>
    <definedName name="ДЦ6_1" localSheetId="1">#REF!</definedName>
    <definedName name="ДЦ6_1">#REF!</definedName>
    <definedName name="ДЦ7" localSheetId="4">#REF!</definedName>
    <definedName name="ДЦ7" localSheetId="2">#REF!</definedName>
    <definedName name="ДЦ7" localSheetId="1">#REF!</definedName>
    <definedName name="ДЦ7">#REF!</definedName>
    <definedName name="ДЦ8" localSheetId="4">#REF!</definedName>
    <definedName name="ДЦ8" localSheetId="2">#REF!</definedName>
    <definedName name="ДЦ8" localSheetId="1">#REF!</definedName>
    <definedName name="ДЦ8">#REF!</definedName>
    <definedName name="ДЦ9" localSheetId="4">#REF!</definedName>
    <definedName name="ДЦ9" localSheetId="2">#REF!</definedName>
    <definedName name="ДЦ9" localSheetId="1">#REF!</definedName>
    <definedName name="ДЦ9">#REF!</definedName>
    <definedName name="емм" localSheetId="4">#REF!</definedName>
    <definedName name="емм" localSheetId="2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'Приложение 3 к форме 8'!#REF!</definedName>
    <definedName name="_xlnm.Print_Titles">#N/A</definedName>
    <definedName name="Заказчик" localSheetId="4">#REF!</definedName>
    <definedName name="Заказчик" localSheetId="2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2">#REF!</definedName>
    <definedName name="зп" localSheetId="1">#REF!</definedName>
    <definedName name="зп">#REF!</definedName>
    <definedName name="зпмес" localSheetId="4">#REF!</definedName>
    <definedName name="зпмес" localSheetId="2">#REF!</definedName>
    <definedName name="зпмес" localSheetId="1">#REF!</definedName>
    <definedName name="зпмес">#REF!</definedName>
    <definedName name="зпо" localSheetId="4">#REF!</definedName>
    <definedName name="зпо" localSheetId="2">#REF!</definedName>
    <definedName name="зпо" localSheetId="1">#REF!</definedName>
    <definedName name="зпо">#REF!</definedName>
    <definedName name="зппр" localSheetId="4">#REF!</definedName>
    <definedName name="зппр" localSheetId="2">#REF!</definedName>
    <definedName name="зппр" localSheetId="1">#REF!</definedName>
    <definedName name="зппр">#REF!</definedName>
    <definedName name="зпч" localSheetId="4">#REF!</definedName>
    <definedName name="зпч" localSheetId="2">#REF!</definedName>
    <definedName name="зпч" localSheetId="1">#REF!</definedName>
    <definedName name="зпч">#REF!</definedName>
    <definedName name="зу" localSheetId="4">#REF!</definedName>
    <definedName name="зу" localSheetId="2">#REF!</definedName>
    <definedName name="зу" localSheetId="1">#REF!</definedName>
    <definedName name="зу">#REF!</definedName>
    <definedName name="и_н_п" localSheetId="4">#REF!</definedName>
    <definedName name="и_н_п" localSheetId="2">#REF!</definedName>
    <definedName name="и_н_п" localSheetId="1">#REF!</definedName>
    <definedName name="и_н_п">#REF!</definedName>
    <definedName name="изп" localSheetId="4">#REF!</definedName>
    <definedName name="изп" localSheetId="2">#REF!</definedName>
    <definedName name="изп" localSheetId="1">#REF!</definedName>
    <definedName name="изп">#REF!</definedName>
    <definedName name="имат" localSheetId="4">#REF!</definedName>
    <definedName name="имат" localSheetId="2">#REF!</definedName>
    <definedName name="имат" localSheetId="1">#REF!</definedName>
    <definedName name="имат">#REF!</definedName>
    <definedName name="иматзак" localSheetId="4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2">#REF!</definedName>
    <definedName name="иматпод" localSheetId="1">#REF!</definedName>
    <definedName name="иматпод">#REF!</definedName>
    <definedName name="имя" localSheetId="4">#REF!</definedName>
    <definedName name="имя" localSheetId="2">#REF!</definedName>
    <definedName name="имя" localSheetId="1">#REF!</definedName>
    <definedName name="имя">#REF!</definedName>
    <definedName name="Инвестор" localSheetId="4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4">#REF!</definedName>
    <definedName name="инд1" localSheetId="2">#REF!</definedName>
    <definedName name="инд1" localSheetId="1">#REF!</definedName>
    <definedName name="инд1">#REF!</definedName>
    <definedName name="инд11" localSheetId="4">#REF!</definedName>
    <definedName name="инд11" localSheetId="2">#REF!</definedName>
    <definedName name="инд11" localSheetId="1">#REF!</definedName>
    <definedName name="инд11">#REF!</definedName>
    <definedName name="инд12" localSheetId="4">#REF!</definedName>
    <definedName name="инд12" localSheetId="2">#REF!</definedName>
    <definedName name="инд12" localSheetId="1">#REF!</definedName>
    <definedName name="инд12">#REF!</definedName>
    <definedName name="инд13" localSheetId="4">#REF!</definedName>
    <definedName name="инд13" localSheetId="2">#REF!</definedName>
    <definedName name="инд13" localSheetId="1">#REF!</definedName>
    <definedName name="инд13">#REF!</definedName>
    <definedName name="инд3" localSheetId="4">#REF!</definedName>
    <definedName name="инд3" localSheetId="2">#REF!</definedName>
    <definedName name="инд3" localSheetId="1">#REF!</definedName>
    <definedName name="инд3">#REF!</definedName>
    <definedName name="инд4" localSheetId="4">#REF!</definedName>
    <definedName name="инд4" localSheetId="2">#REF!</definedName>
    <definedName name="инд4" localSheetId="1">#REF!</definedName>
    <definedName name="инд4">#REF!</definedName>
    <definedName name="инд5" localSheetId="4">#REF!</definedName>
    <definedName name="инд5" localSheetId="2">#REF!</definedName>
    <definedName name="инд5" localSheetId="1">#REF!</definedName>
    <definedName name="инд5">#REF!</definedName>
    <definedName name="инд6" localSheetId="4">#REF!</definedName>
    <definedName name="инд6" localSheetId="2">#REF!</definedName>
    <definedName name="инд6" localSheetId="1">#REF!</definedName>
    <definedName name="инд6">#REF!</definedName>
    <definedName name="инд7" localSheetId="4">#REF!</definedName>
    <definedName name="инд7" localSheetId="2">#REF!</definedName>
    <definedName name="инд7" localSheetId="1">#REF!</definedName>
    <definedName name="инд7">#REF!</definedName>
    <definedName name="инд8" localSheetId="4">#REF!</definedName>
    <definedName name="инд8" localSheetId="2">#REF!</definedName>
    <definedName name="инд8" localSheetId="1">#REF!</definedName>
    <definedName name="инд8">#REF!</definedName>
    <definedName name="инд9" localSheetId="4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2">#REF!</definedName>
    <definedName name="иэмм" localSheetId="1">#REF!</definedName>
    <definedName name="иэмм">#REF!</definedName>
    <definedName name="к_ЗПМ" localSheetId="4">#REF!</definedName>
    <definedName name="к_ЗПМ" localSheetId="2">#REF!</definedName>
    <definedName name="к_ЗПМ" localSheetId="1">#REF!</definedName>
    <definedName name="к_ЗПМ">#REF!</definedName>
    <definedName name="к_МАТ" localSheetId="4">#REF!</definedName>
    <definedName name="к_МАТ" localSheetId="2">#REF!</definedName>
    <definedName name="к_МАТ" localSheetId="1">#REF!</definedName>
    <definedName name="к_МАТ">#REF!</definedName>
    <definedName name="к_ОЗП" localSheetId="4">#REF!</definedName>
    <definedName name="к_ОЗП" localSheetId="2">#REF!</definedName>
    <definedName name="к_ОЗП" localSheetId="1">#REF!</definedName>
    <definedName name="к_ОЗП">#REF!</definedName>
    <definedName name="к_ПЗ" localSheetId="4">#REF!</definedName>
    <definedName name="к_ПЗ" localSheetId="2">#REF!</definedName>
    <definedName name="к_ПЗ" localSheetId="1">#REF!</definedName>
    <definedName name="к_ПЗ">#REF!</definedName>
    <definedName name="к_ЭМ" localSheetId="4">#REF!</definedName>
    <definedName name="к_ЭМ" localSheetId="2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2">#REF!</definedName>
    <definedName name="кмм" localSheetId="1">#REF!</definedName>
    <definedName name="кмм">#REF!</definedName>
    <definedName name="кмо" localSheetId="4">#REF!</definedName>
    <definedName name="кмо" localSheetId="2">#REF!</definedName>
    <definedName name="кмо" localSheetId="1">#REF!</definedName>
    <definedName name="кмо">#REF!</definedName>
    <definedName name="кол" localSheetId="4">#REF!</definedName>
    <definedName name="кол" localSheetId="2">#REF!</definedName>
    <definedName name="кол" localSheetId="1">#REF!</definedName>
    <definedName name="кол">#REF!</definedName>
    <definedName name="лот1" localSheetId="4">#REF!</definedName>
    <definedName name="лот1" localSheetId="2">#REF!</definedName>
    <definedName name="лот1" localSheetId="1">#REF!</definedName>
    <definedName name="лот1">#REF!</definedName>
    <definedName name="м" localSheetId="4">#REF!</definedName>
    <definedName name="м" localSheetId="2">#REF!</definedName>
    <definedName name="м" localSheetId="1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>#REF!</definedName>
    <definedName name="масмес" localSheetId="4">#REF!</definedName>
    <definedName name="масмес" localSheetId="2">#REF!</definedName>
    <definedName name="масмес" localSheetId="1">#REF!</definedName>
    <definedName name="масмес">#REF!</definedName>
    <definedName name="мат" localSheetId="4">#REF!</definedName>
    <definedName name="мат" localSheetId="2">#REF!</definedName>
    <definedName name="мат" localSheetId="1">#REF!</definedName>
    <definedName name="мат">#REF!</definedName>
    <definedName name="матз" localSheetId="4">#REF!</definedName>
    <definedName name="матз" localSheetId="2">#REF!</definedName>
    <definedName name="матз" localSheetId="1">#REF!</definedName>
    <definedName name="матз">#REF!</definedName>
    <definedName name="матпз" localSheetId="4">#REF!</definedName>
    <definedName name="матпз" localSheetId="2">#REF!</definedName>
    <definedName name="матпз" localSheetId="1">#REF!</definedName>
    <definedName name="матпз">#REF!</definedName>
    <definedName name="мех" localSheetId="4">#REF!</definedName>
    <definedName name="мех" localSheetId="2">#REF!</definedName>
    <definedName name="мех" localSheetId="1">#REF!</definedName>
    <definedName name="мех">#REF!</definedName>
    <definedName name="мз" localSheetId="4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2">#REF!</definedName>
    <definedName name="НДС" localSheetId="1">#REF!</definedName>
    <definedName name="НДС">#REF!</definedName>
    <definedName name="нет" localSheetId="4">#REF!</definedName>
    <definedName name="нет" localSheetId="2">#REF!</definedName>
    <definedName name="нет" localSheetId="1">#REF!</definedName>
    <definedName name="нет">#REF!</definedName>
    <definedName name="нзу" localSheetId="4">#REF!</definedName>
    <definedName name="нзу" localSheetId="2">#REF!</definedName>
    <definedName name="нзу" localSheetId="1">#REF!</definedName>
    <definedName name="нзу">#REF!</definedName>
    <definedName name="ннр" localSheetId="4">#REF!</definedName>
    <definedName name="ннр" localSheetId="2">#REF!</definedName>
    <definedName name="ннр" localSheetId="1">#REF!</definedName>
    <definedName name="ннр">#REF!</definedName>
    <definedName name="ннр0" localSheetId="4">#REF!</definedName>
    <definedName name="ннр0" localSheetId="2">#REF!</definedName>
    <definedName name="ннр0" localSheetId="1">#REF!</definedName>
    <definedName name="ннр0">#REF!</definedName>
    <definedName name="ннркс" localSheetId="4">#REF!</definedName>
    <definedName name="ннркс" localSheetId="2">#REF!</definedName>
    <definedName name="ннркс" localSheetId="1">#REF!</definedName>
    <definedName name="ннркс">#REF!</definedName>
    <definedName name="ннрс" localSheetId="4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2">#REF!</definedName>
    <definedName name="нр" localSheetId="1">#REF!</definedName>
    <definedName name="нр">#REF!</definedName>
    <definedName name="_xlnm.Print_Area" localSheetId="4">Оборудование!$A$1:$J$40</definedName>
    <definedName name="_xlnm.Print_Area" localSheetId="3">'Приложение 3 к форме 8'!$A$1:$J$396</definedName>
    <definedName name="_xlnm.Print_Area" localSheetId="0">'Форма 8.1'!$A$1:$W$80</definedName>
    <definedName name="оборз" localSheetId="4">#REF!</definedName>
    <definedName name="оборз" localSheetId="2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4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2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2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2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2">#REF!</definedName>
    <definedName name="перо" localSheetId="1">#REF!</definedName>
    <definedName name="перо">#REF!</definedName>
    <definedName name="пЗуВр" localSheetId="4">#REF!</definedName>
    <definedName name="пЗуВр" localSheetId="2">#REF!</definedName>
    <definedName name="пЗуВр" localSheetId="1">#REF!</definedName>
    <definedName name="пЗуВр">#REF!</definedName>
    <definedName name="поток2" localSheetId="4">#REF!</definedName>
    <definedName name="поток2" localSheetId="2">#REF!</definedName>
    <definedName name="поток2" localSheetId="1">#REF!</definedName>
    <definedName name="поток2">#REF!</definedName>
    <definedName name="пПрВр" localSheetId="4">#REF!</definedName>
    <definedName name="пПрВр" localSheetId="2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2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2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2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2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2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2">#REF!</definedName>
    <definedName name="рк" localSheetId="1">#REF!</definedName>
    <definedName name="рк">#REF!</definedName>
    <definedName name="с" localSheetId="4">#REF!</definedName>
    <definedName name="с" localSheetId="2">#REF!</definedName>
    <definedName name="с" localSheetId="1">#REF!</definedName>
    <definedName name="с">#REF!</definedName>
    <definedName name="с21" localSheetId="4">#REF!</definedName>
    <definedName name="с21" localSheetId="2">#REF!</definedName>
    <definedName name="с21" localSheetId="1">#REF!</definedName>
    <definedName name="с21">#REF!</definedName>
    <definedName name="са" localSheetId="4">#REF!</definedName>
    <definedName name="са" localSheetId="2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2">#REF!</definedName>
    <definedName name="сн" localSheetId="1">#REF!</definedName>
    <definedName name="сн">#REF!</definedName>
    <definedName name="сн_рк" localSheetId="4">#REF!</definedName>
    <definedName name="сн_рк" localSheetId="2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4">#REF!</definedName>
    <definedName name="сп" localSheetId="2">#REF!</definedName>
    <definedName name="сп" localSheetId="1">#REF!</definedName>
    <definedName name="сп">#REF!</definedName>
    <definedName name="ссммрр" localSheetId="4">#REF!</definedName>
    <definedName name="ссммрр" localSheetId="2">#REF!</definedName>
    <definedName name="ссммрр" localSheetId="1">#REF!</definedName>
    <definedName name="ссммрр">#REF!</definedName>
    <definedName name="сто" localSheetId="4">#REF!</definedName>
    <definedName name="сто" localSheetId="2">#REF!</definedName>
    <definedName name="сто" localSheetId="1">#REF!</definedName>
    <definedName name="сто">#REF!</definedName>
    <definedName name="сто2" localSheetId="4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2">#REF!</definedName>
    <definedName name="сут" localSheetId="1">#REF!</definedName>
    <definedName name="сут">#REF!</definedName>
    <definedName name="т11" localSheetId="4">#REF!</definedName>
    <definedName name="т11" localSheetId="2">#REF!</definedName>
    <definedName name="т11" localSheetId="1">#REF!</definedName>
    <definedName name="т11">#REF!</definedName>
    <definedName name="т12" localSheetId="4">#REF!</definedName>
    <definedName name="т12" localSheetId="2">#REF!</definedName>
    <definedName name="т12" localSheetId="1">#REF!</definedName>
    <definedName name="т12">#REF!</definedName>
    <definedName name="т13" localSheetId="4">#REF!</definedName>
    <definedName name="т13" localSheetId="2">#REF!</definedName>
    <definedName name="т13" localSheetId="1">#REF!</definedName>
    <definedName name="т13">#REF!</definedName>
    <definedName name="т14" localSheetId="4">#REF!</definedName>
    <definedName name="т14" localSheetId="2">#REF!</definedName>
    <definedName name="т14" localSheetId="1">#REF!</definedName>
    <definedName name="т14">#REF!</definedName>
    <definedName name="т15" localSheetId="4">#REF!</definedName>
    <definedName name="т15" localSheetId="2">#REF!</definedName>
    <definedName name="т15" localSheetId="1">#REF!</definedName>
    <definedName name="т15">#REF!</definedName>
    <definedName name="т16" localSheetId="4">#REF!</definedName>
    <definedName name="т16" localSheetId="2">#REF!</definedName>
    <definedName name="т16" localSheetId="1">#REF!</definedName>
    <definedName name="т16">#REF!</definedName>
    <definedName name="т17" localSheetId="4">#REF!</definedName>
    <definedName name="т17" localSheetId="2">#REF!</definedName>
    <definedName name="т17" localSheetId="1">#REF!</definedName>
    <definedName name="т17">#REF!</definedName>
    <definedName name="т18" localSheetId="4">#REF!</definedName>
    <definedName name="т18" localSheetId="2">#REF!</definedName>
    <definedName name="т18" localSheetId="1">#REF!</definedName>
    <definedName name="т18">#REF!</definedName>
    <definedName name="т19" localSheetId="4">#REF!</definedName>
    <definedName name="т19" localSheetId="2">#REF!</definedName>
    <definedName name="т19" localSheetId="1">#REF!</definedName>
    <definedName name="т19">#REF!</definedName>
    <definedName name="т20" localSheetId="4">#REF!</definedName>
    <definedName name="т20" localSheetId="2">#REF!</definedName>
    <definedName name="т20" localSheetId="1">#REF!</definedName>
    <definedName name="т20">#REF!</definedName>
    <definedName name="т21" localSheetId="4">#REF!</definedName>
    <definedName name="т21" localSheetId="2">#REF!</definedName>
    <definedName name="т21" localSheetId="1">#REF!</definedName>
    <definedName name="т21">#REF!</definedName>
    <definedName name="т22" localSheetId="4">#REF!</definedName>
    <definedName name="т22" localSheetId="2">#REF!</definedName>
    <definedName name="т22" localSheetId="1">#REF!</definedName>
    <definedName name="т22">#REF!</definedName>
    <definedName name="т23" localSheetId="4">#REF!</definedName>
    <definedName name="т23" localSheetId="2">#REF!</definedName>
    <definedName name="т23" localSheetId="1">#REF!</definedName>
    <definedName name="т23">#REF!</definedName>
    <definedName name="т24" localSheetId="4">#REF!</definedName>
    <definedName name="т24" localSheetId="2">#REF!</definedName>
    <definedName name="т24" localSheetId="1">#REF!</definedName>
    <definedName name="т24">#REF!</definedName>
    <definedName name="т25" localSheetId="4">#REF!</definedName>
    <definedName name="т25" localSheetId="2">#REF!</definedName>
    <definedName name="т25" localSheetId="1">#REF!</definedName>
    <definedName name="т25">#REF!</definedName>
    <definedName name="т26" localSheetId="4">#REF!</definedName>
    <definedName name="т26" localSheetId="2">#REF!</definedName>
    <definedName name="т26" localSheetId="1">#REF!</definedName>
    <definedName name="т26">#REF!</definedName>
    <definedName name="т27" localSheetId="4">#REF!</definedName>
    <definedName name="т27" localSheetId="2">#REF!</definedName>
    <definedName name="т27" localSheetId="1">#REF!</definedName>
    <definedName name="т27">#REF!</definedName>
    <definedName name="т28" localSheetId="4">#REF!</definedName>
    <definedName name="т28" localSheetId="2">#REF!</definedName>
    <definedName name="т28" localSheetId="1">#REF!</definedName>
    <definedName name="т28">#REF!</definedName>
    <definedName name="т29" localSheetId="4">#REF!</definedName>
    <definedName name="т29" localSheetId="2">#REF!</definedName>
    <definedName name="т29" localSheetId="1">#REF!</definedName>
    <definedName name="т29">#REF!</definedName>
    <definedName name="т30" localSheetId="4">#REF!</definedName>
    <definedName name="т30" localSheetId="2">#REF!</definedName>
    <definedName name="т30" localSheetId="1">#REF!</definedName>
    <definedName name="т30">#REF!</definedName>
    <definedName name="т31" localSheetId="4">#REF!</definedName>
    <definedName name="т31" localSheetId="2">#REF!</definedName>
    <definedName name="т31" localSheetId="1">#REF!</definedName>
    <definedName name="т31">#REF!</definedName>
    <definedName name="т32" localSheetId="4">#REF!</definedName>
    <definedName name="т32" localSheetId="2">#REF!</definedName>
    <definedName name="т32" localSheetId="1">#REF!</definedName>
    <definedName name="т32">#REF!</definedName>
    <definedName name="т33" localSheetId="4">#REF!</definedName>
    <definedName name="т33" localSheetId="2">#REF!</definedName>
    <definedName name="т33" localSheetId="1">#REF!</definedName>
    <definedName name="т33">#REF!</definedName>
    <definedName name="т34" localSheetId="4">#REF!</definedName>
    <definedName name="т34" localSheetId="2">#REF!</definedName>
    <definedName name="т34" localSheetId="1">#REF!</definedName>
    <definedName name="т34">#REF!</definedName>
    <definedName name="т35" localSheetId="4">#REF!</definedName>
    <definedName name="т35" localSheetId="2">#REF!</definedName>
    <definedName name="т35" localSheetId="1">#REF!</definedName>
    <definedName name="т35">#REF!</definedName>
    <definedName name="т36" localSheetId="4">#REF!</definedName>
    <definedName name="т36" localSheetId="2">#REF!</definedName>
    <definedName name="т36" localSheetId="1">#REF!</definedName>
    <definedName name="т36">#REF!</definedName>
    <definedName name="т37" localSheetId="4">#REF!</definedName>
    <definedName name="т37" localSheetId="2">#REF!</definedName>
    <definedName name="т37" localSheetId="1">#REF!</definedName>
    <definedName name="т37">#REF!</definedName>
    <definedName name="т38" localSheetId="4">#REF!</definedName>
    <definedName name="т38" localSheetId="2">#REF!</definedName>
    <definedName name="т38" localSheetId="1">#REF!</definedName>
    <definedName name="т38">#REF!</definedName>
    <definedName name="т39" localSheetId="4">#REF!</definedName>
    <definedName name="т39" localSheetId="2">#REF!</definedName>
    <definedName name="т39" localSheetId="1">#REF!</definedName>
    <definedName name="т39">#REF!</definedName>
    <definedName name="т40" localSheetId="4">#REF!</definedName>
    <definedName name="т40" localSheetId="2">#REF!</definedName>
    <definedName name="т40" localSheetId="1">#REF!</definedName>
    <definedName name="т40">#REF!</definedName>
    <definedName name="т41" localSheetId="4">#REF!</definedName>
    <definedName name="т41" localSheetId="2">#REF!</definedName>
    <definedName name="т41" localSheetId="1">#REF!</definedName>
    <definedName name="т41">#REF!</definedName>
    <definedName name="т42" localSheetId="4">#REF!</definedName>
    <definedName name="т42" localSheetId="2">#REF!</definedName>
    <definedName name="т42" localSheetId="1">#REF!</definedName>
    <definedName name="т42">#REF!</definedName>
    <definedName name="т43" localSheetId="4">#REF!</definedName>
    <definedName name="т43" localSheetId="2">#REF!</definedName>
    <definedName name="т43" localSheetId="1">#REF!</definedName>
    <definedName name="т43">#REF!</definedName>
    <definedName name="т44" localSheetId="4">#REF!</definedName>
    <definedName name="т44" localSheetId="2">#REF!</definedName>
    <definedName name="т44" localSheetId="1">#REF!</definedName>
    <definedName name="т44">#REF!</definedName>
    <definedName name="т45" localSheetId="4">#REF!</definedName>
    <definedName name="т45" localSheetId="2">#REF!</definedName>
    <definedName name="т45" localSheetId="1">#REF!</definedName>
    <definedName name="т45">#REF!</definedName>
    <definedName name="т46" localSheetId="4">#REF!</definedName>
    <definedName name="т46" localSheetId="2">#REF!</definedName>
    <definedName name="т46" localSheetId="1">#REF!</definedName>
    <definedName name="т46">#REF!</definedName>
    <definedName name="т47" localSheetId="4">#REF!</definedName>
    <definedName name="т47" localSheetId="2">#REF!</definedName>
    <definedName name="т47" localSheetId="1">#REF!</definedName>
    <definedName name="т47">#REF!</definedName>
    <definedName name="т48" localSheetId="4">#REF!</definedName>
    <definedName name="т48" localSheetId="2">#REF!</definedName>
    <definedName name="т48" localSheetId="1">#REF!</definedName>
    <definedName name="т48">#REF!</definedName>
    <definedName name="т49" localSheetId="4">#REF!</definedName>
    <definedName name="т49" localSheetId="2">#REF!</definedName>
    <definedName name="т49" localSheetId="1">#REF!</definedName>
    <definedName name="т49">#REF!</definedName>
    <definedName name="т50" localSheetId="4">#REF!</definedName>
    <definedName name="т50" localSheetId="2">#REF!</definedName>
    <definedName name="т50" localSheetId="1">#REF!</definedName>
    <definedName name="т50">#REF!</definedName>
    <definedName name="т51" localSheetId="4">#REF!</definedName>
    <definedName name="т51" localSheetId="2">#REF!</definedName>
    <definedName name="т51" localSheetId="1">#REF!</definedName>
    <definedName name="т51">#REF!</definedName>
    <definedName name="т52" localSheetId="4">#REF!</definedName>
    <definedName name="т52" localSheetId="2">#REF!</definedName>
    <definedName name="т52" localSheetId="1">#REF!</definedName>
    <definedName name="т52">#REF!</definedName>
    <definedName name="т53" localSheetId="4">#REF!</definedName>
    <definedName name="т53" localSheetId="2">#REF!</definedName>
    <definedName name="т53" localSheetId="1">#REF!</definedName>
    <definedName name="т53">#REF!</definedName>
    <definedName name="т54" localSheetId="4">#REF!</definedName>
    <definedName name="т54" localSheetId="2">#REF!</definedName>
    <definedName name="т54" localSheetId="1">#REF!</definedName>
    <definedName name="т54">#REF!</definedName>
    <definedName name="т55" localSheetId="4">#REF!</definedName>
    <definedName name="т55" localSheetId="2">#REF!</definedName>
    <definedName name="т55" localSheetId="1">#REF!</definedName>
    <definedName name="т55">#REF!</definedName>
    <definedName name="т56" localSheetId="4">#REF!</definedName>
    <definedName name="т56" localSheetId="2">#REF!</definedName>
    <definedName name="т56" localSheetId="1">#REF!</definedName>
    <definedName name="т56">#REF!</definedName>
    <definedName name="т57" localSheetId="4">#REF!</definedName>
    <definedName name="т57" localSheetId="2">#REF!</definedName>
    <definedName name="т57" localSheetId="1">#REF!</definedName>
    <definedName name="т57">#REF!</definedName>
    <definedName name="т58" localSheetId="4">#REF!</definedName>
    <definedName name="т58" localSheetId="2">#REF!</definedName>
    <definedName name="т58" localSheetId="1">#REF!</definedName>
    <definedName name="т58">#REF!</definedName>
    <definedName name="т59" localSheetId="4">#REF!</definedName>
    <definedName name="т59" localSheetId="2">#REF!</definedName>
    <definedName name="т59" localSheetId="1">#REF!</definedName>
    <definedName name="т59">#REF!</definedName>
    <definedName name="т60" localSheetId="4">#REF!</definedName>
    <definedName name="т60" localSheetId="2">#REF!</definedName>
    <definedName name="т60" localSheetId="1">#REF!</definedName>
    <definedName name="т60">#REF!</definedName>
    <definedName name="тар" localSheetId="4">#REF!</definedName>
    <definedName name="тар" localSheetId="2">#REF!</definedName>
    <definedName name="тар" localSheetId="1">#REF!</definedName>
    <definedName name="тар">#REF!</definedName>
    <definedName name="Тарифы" localSheetId="4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2">#REF!</definedName>
    <definedName name="тро" localSheetId="1">#REF!</definedName>
    <definedName name="тро">#REF!</definedName>
    <definedName name="трр" localSheetId="4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2">#REF!</definedName>
    <definedName name="ФОТ" localSheetId="1">#REF!</definedName>
    <definedName name="ФОТ">#REF!</definedName>
    <definedName name="фотм" localSheetId="4">#REF!</definedName>
    <definedName name="фотм" localSheetId="2">#REF!</definedName>
    <definedName name="фотм" localSheetId="1">#REF!</definedName>
    <definedName name="фотм">#REF!</definedName>
    <definedName name="фотр" localSheetId="4">#REF!</definedName>
    <definedName name="фотр" localSheetId="2">#REF!</definedName>
    <definedName name="фотр" localSheetId="1">#REF!</definedName>
    <definedName name="фотр">#REF!</definedName>
    <definedName name="челдн" localSheetId="4">#REF!</definedName>
    <definedName name="челдн" localSheetId="2">#REF!</definedName>
    <definedName name="челдн" localSheetId="1">#REF!</definedName>
    <definedName name="челдн">#REF!</definedName>
    <definedName name="чм" localSheetId="4">#REF!</definedName>
    <definedName name="чм" localSheetId="2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9" i="35" l="1"/>
  <c r="M27" i="35"/>
  <c r="N27" i="35" s="1"/>
  <c r="L27" i="35"/>
  <c r="K27" i="35"/>
  <c r="J27" i="35"/>
  <c r="B27" i="35"/>
  <c r="M26" i="35"/>
  <c r="N26" i="35" s="1"/>
  <c r="L26" i="35"/>
  <c r="K26" i="35"/>
  <c r="J26" i="35"/>
  <c r="B26" i="35"/>
  <c r="N25" i="35"/>
  <c r="N28" i="35" s="1"/>
  <c r="M25" i="35"/>
  <c r="L25" i="35"/>
  <c r="K25" i="35"/>
  <c r="J25" i="35"/>
  <c r="N22" i="35"/>
  <c r="M22" i="35"/>
  <c r="L22" i="35"/>
  <c r="K22" i="35"/>
  <c r="J22" i="35"/>
  <c r="B22" i="35"/>
  <c r="M21" i="35"/>
  <c r="N21" i="35" s="1"/>
  <c r="L21" i="35"/>
  <c r="K21" i="35"/>
  <c r="J21" i="35"/>
  <c r="B21" i="35"/>
  <c r="M20" i="35"/>
  <c r="N20" i="35" s="1"/>
  <c r="N23" i="35" s="1"/>
  <c r="L20" i="35"/>
  <c r="K20" i="35"/>
  <c r="J20" i="35"/>
  <c r="M17" i="35"/>
  <c r="N17" i="35" s="1"/>
  <c r="L17" i="35"/>
  <c r="K17" i="35"/>
  <c r="J17" i="35"/>
  <c r="B17" i="35"/>
  <c r="M16" i="35"/>
  <c r="N16" i="35" s="1"/>
  <c r="L16" i="35"/>
  <c r="K16" i="35"/>
  <c r="J16" i="35"/>
  <c r="B16" i="35"/>
  <c r="M15" i="35"/>
  <c r="N15" i="35" s="1"/>
  <c r="N18" i="35" s="1"/>
  <c r="L15" i="35"/>
  <c r="K15" i="35"/>
  <c r="J15" i="35"/>
  <c r="M12" i="35"/>
  <c r="N12" i="35" s="1"/>
  <c r="L12" i="35"/>
  <c r="K12" i="35"/>
  <c r="J12" i="35"/>
  <c r="N11" i="35"/>
  <c r="M11" i="35"/>
  <c r="L11" i="35"/>
  <c r="K11" i="35"/>
  <c r="J11" i="35"/>
  <c r="M10" i="35"/>
  <c r="N10" i="35" s="1"/>
  <c r="N13" i="35" s="1"/>
  <c r="N29" i="35" s="1"/>
  <c r="L10" i="35"/>
  <c r="K10" i="35"/>
  <c r="J10" i="35"/>
  <c r="J14" i="33" l="1"/>
  <c r="J11" i="28" l="1"/>
  <c r="J12" i="28"/>
  <c r="J13" i="28"/>
  <c r="J10" i="28"/>
  <c r="G387" i="19"/>
  <c r="G386" i="19"/>
  <c r="G385" i="19"/>
  <c r="G377" i="19"/>
  <c r="G376" i="19"/>
  <c r="G367" i="19"/>
  <c r="G365" i="19"/>
  <c r="G364" i="19"/>
  <c r="G363" i="19"/>
  <c r="G362" i="19"/>
  <c r="G361" i="19"/>
  <c r="G360" i="19"/>
  <c r="G359" i="19"/>
  <c r="G358" i="19"/>
  <c r="G357" i="19"/>
  <c r="G356" i="19"/>
  <c r="G355" i="19"/>
  <c r="G354" i="19"/>
  <c r="G350" i="19"/>
  <c r="G349" i="19"/>
  <c r="G348" i="19"/>
  <c r="G347" i="19"/>
  <c r="G346" i="19"/>
  <c r="G342" i="19"/>
  <c r="G341" i="19"/>
  <c r="G340" i="19"/>
  <c r="G339" i="19"/>
  <c r="G338" i="19"/>
  <c r="G331" i="19"/>
  <c r="G330" i="19"/>
  <c r="G329" i="19"/>
  <c r="G328" i="19"/>
  <c r="G327" i="19"/>
  <c r="G315" i="19"/>
  <c r="G309" i="19"/>
  <c r="G308" i="19"/>
  <c r="G307" i="19"/>
  <c r="G306" i="19"/>
  <c r="G305" i="19"/>
  <c r="G303" i="19"/>
  <c r="G302" i="19"/>
  <c r="G301" i="19"/>
  <c r="G291" i="19"/>
  <c r="G297" i="19"/>
  <c r="G296" i="19"/>
  <c r="G295" i="19"/>
  <c r="G294" i="19"/>
  <c r="G293" i="19"/>
  <c r="G292" i="19"/>
  <c r="G289" i="19"/>
  <c r="G288" i="19"/>
  <c r="G284" i="19"/>
  <c r="G281" i="19"/>
  <c r="G280" i="19"/>
  <c r="G279" i="19"/>
  <c r="G278" i="19"/>
  <c r="G274" i="19"/>
  <c r="G273" i="19"/>
  <c r="G272" i="19"/>
  <c r="G271" i="19"/>
  <c r="G270" i="19"/>
  <c r="G269" i="19"/>
  <c r="G268" i="19"/>
  <c r="G267" i="19"/>
  <c r="G266" i="19"/>
  <c r="G263" i="19"/>
  <c r="G262" i="19"/>
  <c r="G260" i="19"/>
  <c r="G257" i="19"/>
  <c r="G256" i="19"/>
  <c r="G255" i="19"/>
  <c r="G254" i="19"/>
  <c r="G252" i="19"/>
  <c r="G251" i="19"/>
  <c r="G247" i="19"/>
  <c r="G245" i="19"/>
  <c r="G244" i="19"/>
  <c r="G243" i="19"/>
  <c r="G242" i="19"/>
  <c r="G233" i="19"/>
  <c r="G227" i="19"/>
  <c r="G226" i="19"/>
  <c r="G225" i="19"/>
  <c r="G224" i="19"/>
  <c r="G223" i="19"/>
  <c r="G219" i="19"/>
  <c r="G190" i="19"/>
  <c r="G189" i="19"/>
  <c r="G188" i="19"/>
  <c r="G187" i="19"/>
  <c r="G118" i="19"/>
  <c r="G72" i="19"/>
  <c r="G49" i="19"/>
  <c r="C13" i="17" l="1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91" i="19"/>
  <c r="J192" i="19"/>
  <c r="J193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09" i="19"/>
  <c r="J210" i="19"/>
  <c r="J211" i="19"/>
  <c r="J212" i="19"/>
  <c r="J213" i="19"/>
  <c r="J214" i="19"/>
  <c r="J215" i="19"/>
  <c r="J216" i="19"/>
  <c r="J217" i="19"/>
  <c r="J218" i="19"/>
  <c r="J220" i="19"/>
  <c r="J221" i="19"/>
  <c r="J222" i="19"/>
  <c r="J228" i="19"/>
  <c r="J229" i="19"/>
  <c r="J230" i="19"/>
  <c r="J231" i="19"/>
  <c r="J232" i="19"/>
  <c r="J234" i="19"/>
  <c r="J235" i="19"/>
  <c r="J236" i="19"/>
  <c r="J237" i="19"/>
  <c r="J238" i="19"/>
  <c r="J239" i="19"/>
  <c r="J240" i="19"/>
  <c r="J241" i="19"/>
  <c r="J246" i="19"/>
  <c r="J248" i="19"/>
  <c r="J249" i="19"/>
  <c r="J250" i="19"/>
  <c r="J253" i="19"/>
  <c r="J258" i="19"/>
  <c r="J259" i="19"/>
  <c r="J261" i="19"/>
  <c r="J264" i="19"/>
  <c r="J265" i="19"/>
  <c r="J275" i="19"/>
  <c r="J276" i="19"/>
  <c r="J277" i="19"/>
  <c r="J282" i="19"/>
  <c r="J283" i="19"/>
  <c r="J285" i="19"/>
  <c r="J286" i="19"/>
  <c r="J287" i="19"/>
  <c r="J290" i="19"/>
  <c r="J298" i="19"/>
  <c r="J299" i="19"/>
  <c r="J300" i="19"/>
  <c r="J304" i="19"/>
  <c r="J310" i="19"/>
  <c r="J311" i="19"/>
  <c r="J312" i="19"/>
  <c r="J313" i="19"/>
  <c r="J314" i="19"/>
  <c r="J316" i="19"/>
  <c r="J317" i="19"/>
  <c r="J318" i="19"/>
  <c r="J319" i="19"/>
  <c r="J320" i="19"/>
  <c r="J321" i="19"/>
  <c r="J322" i="19"/>
  <c r="J323" i="19"/>
  <c r="J324" i="19"/>
  <c r="J325" i="19"/>
  <c r="J326" i="19"/>
  <c r="J332" i="19"/>
  <c r="J333" i="19"/>
  <c r="J334" i="19"/>
  <c r="J335" i="19"/>
  <c r="J336" i="19"/>
  <c r="J337" i="19"/>
  <c r="J343" i="19"/>
  <c r="J344" i="19"/>
  <c r="J345" i="19"/>
  <c r="J351" i="19"/>
  <c r="J352" i="19"/>
  <c r="J353" i="19"/>
  <c r="J366" i="19"/>
  <c r="J368" i="19"/>
  <c r="J369" i="19"/>
  <c r="J370" i="19"/>
  <c r="J371" i="19"/>
  <c r="J372" i="19"/>
  <c r="J373" i="19"/>
  <c r="J374" i="19"/>
  <c r="J375" i="19"/>
  <c r="J378" i="19"/>
  <c r="J379" i="19"/>
  <c r="J380" i="19"/>
  <c r="J381" i="19"/>
  <c r="J382" i="19"/>
  <c r="J383" i="19"/>
  <c r="J384" i="19"/>
  <c r="C18" i="17" l="1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" i="28" l="1"/>
  <c r="C3" i="28"/>
  <c r="C4" i="19"/>
  <c r="C3" i="19"/>
  <c r="L48" i="17" l="1"/>
  <c r="K48" i="17"/>
  <c r="J48" i="17"/>
  <c r="I48" i="17"/>
  <c r="H48" i="17"/>
  <c r="G48" i="17"/>
  <c r="F48" i="17"/>
  <c r="E48" i="17"/>
  <c r="D48" i="17"/>
  <c r="C17" i="17"/>
  <c r="C16" i="17"/>
  <c r="C15" i="17"/>
  <c r="C14" i="17"/>
  <c r="C48" i="17" l="1"/>
  <c r="C53" i="17" s="1"/>
  <c r="C59" i="17" s="1"/>
  <c r="D80" i="17"/>
  <c r="D79" i="17"/>
  <c r="J12" i="19" l="1"/>
  <c r="J13" i="19"/>
  <c r="J14" i="19"/>
  <c r="J15" i="19"/>
  <c r="J16" i="19"/>
  <c r="J17" i="19"/>
  <c r="J18" i="19"/>
  <c r="J19" i="19"/>
  <c r="J20" i="19"/>
  <c r="J21" i="19"/>
  <c r="J22" i="19"/>
  <c r="J11" i="19"/>
  <c r="J32" i="28" l="1"/>
  <c r="G32" i="28"/>
  <c r="E33" i="28" l="1"/>
  <c r="J10" i="19" l="1"/>
  <c r="G388" i="19" l="1"/>
  <c r="J388" i="19"/>
  <c r="E389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<sst xmlns="http://schemas.openxmlformats.org/spreadsheetml/2006/main" count="1457" uniqueCount="929">
  <si>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</si>
  <si>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</si>
  <si>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</si>
  <si>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</si>
  <si>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</si>
  <si>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</si>
  <si>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</si>
  <si>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</si>
  <si>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</si>
  <si>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</si>
  <si>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</si>
  <si>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</si>
  <si>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</si>
  <si>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</si>
  <si>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</si>
  <si>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</si>
  <si>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</si>
  <si>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</si>
  <si>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</si>
  <si>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</si>
  <si>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</si>
  <si>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</si>
  <si>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</si>
  <si>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</si>
  <si>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</si>
  <si>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</si>
  <si>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</si>
  <si>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</si>
  <si>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</si>
  <si>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</si>
  <si>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</si>
  <si>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</si>
  <si>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</si>
  <si>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</si>
  <si>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</si>
  <si>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</si>
  <si>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</si>
  <si>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</si>
  <si>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</si>
  <si>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</si>
  <si>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</si>
  <si>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</si>
  <si>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</si>
  <si>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</si>
  <si>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</si>
  <si>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</si>
  <si>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</si>
  <si>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</si>
  <si>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</si>
  <si>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</si>
  <si>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</si>
  <si>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</si>
  <si>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</si>
  <si>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</si>
  <si>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</si>
  <si>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</si>
  <si>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</si>
  <si>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</si>
  <si>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</si>
  <si>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</si>
  <si>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</si>
  <si>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</si>
  <si>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</si>
  <si>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</si>
  <si>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</si>
  <si>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</si>
  <si>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101-1519</t>
  </si>
  <si>
    <t>101-1521</t>
  </si>
  <si>
    <t>101-1529</t>
  </si>
  <si>
    <t>10 шт.</t>
  </si>
  <si>
    <t>101-1714</t>
  </si>
  <si>
    <t>Болты с гайками и шайбами строительные</t>
  </si>
  <si>
    <t>101-1924</t>
  </si>
  <si>
    <t>101-2468</t>
  </si>
  <si>
    <t>102-0008</t>
  </si>
  <si>
    <t>102-0023</t>
  </si>
  <si>
    <t>201-0774</t>
  </si>
  <si>
    <t>508-0097</t>
  </si>
  <si>
    <t>10 м</t>
  </si>
  <si>
    <t>509-0038</t>
  </si>
  <si>
    <t>Прайс-лист</t>
  </si>
  <si>
    <t>101-0309</t>
  </si>
  <si>
    <t>101-0806</t>
  </si>
  <si>
    <t>101-1698</t>
  </si>
  <si>
    <t>509-2160</t>
  </si>
  <si>
    <t>Прокладки паронитовые</t>
  </si>
  <si>
    <t>ТСЦ-103-0178</t>
  </si>
  <si>
    <t>101-0090</t>
  </si>
  <si>
    <t>101-1614</t>
  </si>
  <si>
    <t>101-3914</t>
  </si>
  <si>
    <t>Дюбели распорные полипропиленовые</t>
  </si>
  <si>
    <t>100 шт.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</si>
  <si>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</si>
  <si>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</si>
  <si>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</si>
  <si>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</si>
  <si>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</si>
  <si>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</si>
  <si>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</si>
  <si>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</si>
  <si>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</si>
  <si>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</si>
  <si>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>Ацетилен газообразный технический</t>
  </si>
  <si>
    <t>Лак БТ-577</t>
  </si>
  <si>
    <t/>
  </si>
  <si>
    <t>101-1518</t>
  </si>
  <si>
    <t>101-1522</t>
  </si>
  <si>
    <t>101-1671</t>
  </si>
  <si>
    <t>Поковки простые строительные /скобы, закрепы, хомуты и т,п,/ массой до 1,6 кг</t>
  </si>
  <si>
    <t>101-1795</t>
  </si>
  <si>
    <t>Краска БТ-177 серебристая</t>
  </si>
  <si>
    <t>Пропан-бутан, смесь техническая</t>
  </si>
  <si>
    <t>101-9511</t>
  </si>
  <si>
    <t>Электроды с основным покрытием класса Э42А диаметром 2,5 мм</t>
  </si>
  <si>
    <t>101-9580</t>
  </si>
  <si>
    <t>102-0033</t>
  </si>
  <si>
    <t>105-0071</t>
  </si>
  <si>
    <t>Ксилол нефтяной марки А</t>
  </si>
  <si>
    <t>Эмаль ПФ-115 серая</t>
  </si>
  <si>
    <t>113-0250</t>
  </si>
  <si>
    <t>201-0756</t>
  </si>
  <si>
    <t>201-0835</t>
  </si>
  <si>
    <t>Подкладки металлические</t>
  </si>
  <si>
    <t>408-0021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</si>
  <si>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</si>
  <si>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</si>
  <si>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</si>
  <si>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</si>
  <si>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</si>
  <si>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</si>
  <si>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</si>
  <si>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</si>
  <si>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</si>
  <si>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Знаки опознавательные металлические;шт.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</si>
  <si>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</si>
  <si>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</si>
  <si>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</si>
  <si>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</si>
  <si>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л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</si>
  <si>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</si>
  <si>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</si>
  <si>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</si>
  <si>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</si>
  <si>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</si>
  <si>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</si>
  <si>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</si>
  <si>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</si>
  <si>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</si>
  <si>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</si>
  <si>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</si>
  <si>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</si>
  <si>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</si>
  <si>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</si>
  <si>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</si>
  <si>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</si>
  <si>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</si>
  <si>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</si>
  <si>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</si>
  <si>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</si>
  <si>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</si>
  <si>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</si>
  <si>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</si>
  <si>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</si>
  <si>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</si>
  <si>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</si>
  <si>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</si>
  <si>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101-0540</t>
  </si>
  <si>
    <t>101-0811</t>
  </si>
  <si>
    <t>101-0812</t>
  </si>
  <si>
    <t>101-1706</t>
  </si>
  <si>
    <t>101-1821</t>
  </si>
  <si>
    <t>101-1876</t>
  </si>
  <si>
    <t>101-9412</t>
  </si>
  <si>
    <t>101-9429</t>
  </si>
  <si>
    <t>101-9514</t>
  </si>
  <si>
    <t>101-9703</t>
  </si>
  <si>
    <t>104-0167</t>
  </si>
  <si>
    <t>403-0104</t>
  </si>
  <si>
    <t>506-0878</t>
  </si>
  <si>
    <t>548-0021</t>
  </si>
  <si>
    <t>ТСЦ-101-1579</t>
  </si>
  <si>
    <t>ТСЦ-103-0167</t>
  </si>
  <si>
    <t>Канаты пеньковые пропитанные</t>
  </si>
  <si>
    <t>Лента стальная упаковочная, мягкая, нормальной точности 0,7х20-50 мм</t>
  </si>
  <si>
    <t>Уайт-спирит</t>
  </si>
  <si>
    <t>Углекислый газ</t>
  </si>
  <si>
    <t>Шлифкруги</t>
  </si>
  <si>
    <t>Щетки кольцевые проволочные</t>
  </si>
  <si>
    <t>Электроды с основным покрытием класса Э50А диаметром 4 мм</t>
  </si>
  <si>
    <t>Пленка радиографическая рулонная</t>
  </si>
  <si>
    <t>Фотопроявитель</t>
  </si>
  <si>
    <t>Фотофиксаж</t>
  </si>
  <si>
    <t>Лесоматериалы круглые хвойных пород для строительства диаметром 14-24 см, длиной 3-6,5 м</t>
  </si>
  <si>
    <t>Грунтовка ГТ-760ИН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</si>
  <si>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</si>
  <si>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1000 м2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</si>
  <si>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</si>
  <si>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</si>
  <si>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</si>
  <si>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</si>
  <si>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</si>
  <si>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</si>
  <si>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</si>
  <si>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</si>
  <si>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</si>
  <si>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</si>
  <si>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</si>
  <si>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</si>
  <si>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</si>
  <si>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</si>
  <si>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</si>
  <si>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</si>
  <si>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</si>
  <si>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</si>
  <si>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</si>
  <si>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</si>
  <si>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</si>
  <si>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</si>
  <si>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</si>
  <si>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</si>
  <si>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</si>
  <si>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</si>
  <si>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</si>
  <si>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</si>
  <si>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</si>
  <si>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 xml:space="preserve">01-С130.1-01 </t>
  </si>
  <si>
    <t xml:space="preserve">01-С130.2-01 </t>
  </si>
  <si>
    <t xml:space="preserve">04-С130.1-01 </t>
  </si>
  <si>
    <t xml:space="preserve">04-С130.1-02 </t>
  </si>
  <si>
    <t xml:space="preserve">04-С130.2-01 </t>
  </si>
  <si>
    <t xml:space="preserve">04-С130.2-02 </t>
  </si>
  <si>
    <t>Демонтажные работы. ВЛ-6кВ</t>
  </si>
  <si>
    <t>Строительные работы. ВЛ-6 кВ</t>
  </si>
  <si>
    <t>Электромонтажные работы. ВЛ-6кВ</t>
  </si>
  <si>
    <t>ВЛ-6 кВ</t>
  </si>
  <si>
    <t>Газопровод ДНС-2 Аганского месторождения-Аганский КСП</t>
  </si>
  <si>
    <t xml:space="preserve">Газопровод  </t>
  </si>
  <si>
    <t>01-03-01.</t>
  </si>
  <si>
    <t>02-03-01.</t>
  </si>
  <si>
    <t>02-03-02.</t>
  </si>
  <si>
    <t>02-03-03.</t>
  </si>
  <si>
    <t>02-03-04.</t>
  </si>
  <si>
    <t>02-03-05.</t>
  </si>
  <si>
    <t>02-03-06.</t>
  </si>
  <si>
    <t>02-03-07.</t>
  </si>
  <si>
    <t>02-03-08.</t>
  </si>
  <si>
    <t>02-03-09.</t>
  </si>
  <si>
    <t>02-03-10.</t>
  </si>
  <si>
    <t>02-03-11.</t>
  </si>
  <si>
    <t>02-03-12.</t>
  </si>
  <si>
    <t>02-03-13.</t>
  </si>
  <si>
    <t>Демонтажные работы</t>
  </si>
  <si>
    <t>Отсыпка узлов задвижек</t>
  </si>
  <si>
    <t>Строительные работы. Узел 1</t>
  </si>
  <si>
    <t>Строительные работы. Узел 3 (узел сбора конденсата)</t>
  </si>
  <si>
    <t>Строительные работы. Узлы 2, 4-7</t>
  </si>
  <si>
    <t>Строительные работы. Узел 8</t>
  </si>
  <si>
    <t>Приобретение и монтаж дренажной емкости V=8м3 (Узел 1)</t>
  </si>
  <si>
    <t>Приобретение и монтаж емкости ГЭЭ 1-1-6,3-1,6  (Узел 1)</t>
  </si>
  <si>
    <t>Приобретение и монтаж КВС-Г-3-300-8,0-П (Узел 1)</t>
  </si>
  <si>
    <t>Приобретение и монтаж емкости V=25 м3</t>
  </si>
  <si>
    <t>Приобретение и монтаж дренажной емкости V=5м3 (Узел 8)</t>
  </si>
  <si>
    <t>Приобретение и монтаж КВС-Г-П-300-8,0-Л (Узел 8)</t>
  </si>
  <si>
    <t>Монтаж газопровода</t>
  </si>
  <si>
    <t>Устройство переездов (ТПР 57.033-87)</t>
  </si>
  <si>
    <t>ДНС-2</t>
  </si>
  <si>
    <t>02-02-01.</t>
  </si>
  <si>
    <t>02-02-02.</t>
  </si>
  <si>
    <t>02-02-03.</t>
  </si>
  <si>
    <t>02-02-04.</t>
  </si>
  <si>
    <t>02-02-05.</t>
  </si>
  <si>
    <t>02-02-06.</t>
  </si>
  <si>
    <t>02-02-07.</t>
  </si>
  <si>
    <t>02-02-09.</t>
  </si>
  <si>
    <t>02-02-10.</t>
  </si>
  <si>
    <t>04-02-01.</t>
  </si>
  <si>
    <t>04-02-02.</t>
  </si>
  <si>
    <t>04-02-03.</t>
  </si>
  <si>
    <t>07-02-01.</t>
  </si>
  <si>
    <t>Строительные работы. Блок БМА</t>
  </si>
  <si>
    <t>Приобретение и монтаж блок-бокса БМА</t>
  </si>
  <si>
    <t>Строительные работы. Сети общие</t>
  </si>
  <si>
    <t>Приобретение и монтаж УУГ, ФГ</t>
  </si>
  <si>
    <t>Технологические трубопроводы. УУГ</t>
  </si>
  <si>
    <t>Приобретение и монтаж блока подачи реагента</t>
  </si>
  <si>
    <t>Технологические трубопроводы. Блок подачи реагента</t>
  </si>
  <si>
    <t>Приобретение и монтаж емкости V=12,5м3</t>
  </si>
  <si>
    <t>Сети газопровода</t>
  </si>
  <si>
    <t>Сети электрические</t>
  </si>
  <si>
    <t>Электрообогрев трубопроводов</t>
  </si>
  <si>
    <t>Электрообогрев емкости</t>
  </si>
  <si>
    <t>Благоустройство территории</t>
  </si>
  <si>
    <t>101-0069</t>
  </si>
  <si>
    <t>101-0092</t>
  </si>
  <si>
    <t>101-0115</t>
  </si>
  <si>
    <t>101-0585</t>
  </si>
  <si>
    <t>101-0596</t>
  </si>
  <si>
    <t>101-0620</t>
  </si>
  <si>
    <t>101-0783</t>
  </si>
  <si>
    <t>101-0797</t>
  </si>
  <si>
    <t>101-0807</t>
  </si>
  <si>
    <t>101-0813</t>
  </si>
  <si>
    <t>101-0814</t>
  </si>
  <si>
    <t>101-0865</t>
  </si>
  <si>
    <t>101-1355</t>
  </si>
  <si>
    <t>101-1481</t>
  </si>
  <si>
    <t>101-1556</t>
  </si>
  <si>
    <t>101-1575</t>
  </si>
  <si>
    <t>101-1591</t>
  </si>
  <si>
    <t>101-1597</t>
  </si>
  <si>
    <t>101-1645</t>
  </si>
  <si>
    <t>101-1665</t>
  </si>
  <si>
    <t>101-1668</t>
  </si>
  <si>
    <t>101-1699</t>
  </si>
  <si>
    <t>101-1703</t>
  </si>
  <si>
    <t>101-1705</t>
  </si>
  <si>
    <t>101-1742</t>
  </si>
  <si>
    <t>101-1755</t>
  </si>
  <si>
    <t>101-1757</t>
  </si>
  <si>
    <t>101-1763</t>
  </si>
  <si>
    <t>101-1768</t>
  </si>
  <si>
    <t>101-1782</t>
  </si>
  <si>
    <t>101-1799</t>
  </si>
  <si>
    <t>101-1805</t>
  </si>
  <si>
    <t>101-1964</t>
  </si>
  <si>
    <t>101-1968</t>
  </si>
  <si>
    <t>101-1977</t>
  </si>
  <si>
    <t>101-1994</t>
  </si>
  <si>
    <t>101-2036</t>
  </si>
  <si>
    <t>101-2046</t>
  </si>
  <si>
    <t>101-2143</t>
  </si>
  <si>
    <t>101-2211</t>
  </si>
  <si>
    <t>101-2349</t>
  </si>
  <si>
    <t>101-2365</t>
  </si>
  <si>
    <t>101-2370</t>
  </si>
  <si>
    <t>101-2472</t>
  </si>
  <si>
    <t>101-2478</t>
  </si>
  <si>
    <t>101-2488</t>
  </si>
  <si>
    <t>101-2493</t>
  </si>
  <si>
    <t>101-2562</t>
  </si>
  <si>
    <t>101-2576</t>
  </si>
  <si>
    <t>101-3271</t>
  </si>
  <si>
    <t>101-3272</t>
  </si>
  <si>
    <t>101-3911</t>
  </si>
  <si>
    <t>101-8001</t>
  </si>
  <si>
    <t>101-9266</t>
  </si>
  <si>
    <t>101-9513</t>
  </si>
  <si>
    <t>102-0010</t>
  </si>
  <si>
    <t>102-0024</t>
  </si>
  <si>
    <t>102-0025</t>
  </si>
  <si>
    <t>102-0053</t>
  </si>
  <si>
    <t>102-0061</t>
  </si>
  <si>
    <t>102-0077</t>
  </si>
  <si>
    <t>102-0180</t>
  </si>
  <si>
    <t>103-0163</t>
  </si>
  <si>
    <t>103-0218</t>
  </si>
  <si>
    <t>103-0228</t>
  </si>
  <si>
    <t>103-0236</t>
  </si>
  <si>
    <t>103-0246</t>
  </si>
  <si>
    <t>103-0537</t>
  </si>
  <si>
    <t>104-1593</t>
  </si>
  <si>
    <t>110-0219</t>
  </si>
  <si>
    <t>111-0086</t>
  </si>
  <si>
    <t>111-0087</t>
  </si>
  <si>
    <t>113-0073</t>
  </si>
  <si>
    <t>113-0122</t>
  </si>
  <si>
    <t>113-0194</t>
  </si>
  <si>
    <t>113-0210</t>
  </si>
  <si>
    <t>113-0213</t>
  </si>
  <si>
    <t>114-0021</t>
  </si>
  <si>
    <t>201-0755</t>
  </si>
  <si>
    <t>201-0843</t>
  </si>
  <si>
    <t>203-0511</t>
  </si>
  <si>
    <t>203-0512</t>
  </si>
  <si>
    <t>204-0064</t>
  </si>
  <si>
    <t>204-0100</t>
  </si>
  <si>
    <t>301-0041</t>
  </si>
  <si>
    <t>401-0010</t>
  </si>
  <si>
    <t>401-0066</t>
  </si>
  <si>
    <t>401-0131</t>
  </si>
  <si>
    <t>402-0078</t>
  </si>
  <si>
    <t>405-0253</t>
  </si>
  <si>
    <t>407-0014</t>
  </si>
  <si>
    <t>407-0028</t>
  </si>
  <si>
    <t>408-0015</t>
  </si>
  <si>
    <t>408-0122</t>
  </si>
  <si>
    <t>409-0039</t>
  </si>
  <si>
    <t>409-0062</t>
  </si>
  <si>
    <t>411-0001</t>
  </si>
  <si>
    <t>411-0002</t>
  </si>
  <si>
    <t>502-0246</t>
  </si>
  <si>
    <t>506-0853</t>
  </si>
  <si>
    <t>506-1362</t>
  </si>
  <si>
    <t>509-0031</t>
  </si>
  <si>
    <t>509-0070</t>
  </si>
  <si>
    <t>509-0090</t>
  </si>
  <si>
    <t>509-0104</t>
  </si>
  <si>
    <t>509-0126</t>
  </si>
  <si>
    <t>509-0455</t>
  </si>
  <si>
    <t>509-0783</t>
  </si>
  <si>
    <t>509-0809</t>
  </si>
  <si>
    <t>509-1206</t>
  </si>
  <si>
    <t>509-1210</t>
  </si>
  <si>
    <t>548-0025</t>
  </si>
  <si>
    <t>548-0038</t>
  </si>
  <si>
    <t>999-0005</t>
  </si>
  <si>
    <t>999-9950</t>
  </si>
  <si>
    <t>IEK</t>
  </si>
  <si>
    <t>Антилед</t>
  </si>
  <si>
    <t>БалтПромКомплект</t>
  </si>
  <si>
    <t>ВАRТЕС SST</t>
  </si>
  <si>
    <t>ВЭЛАН</t>
  </si>
  <si>
    <t>Данные Заказчика</t>
  </si>
  <si>
    <t>Нефтехимавтоматика</t>
  </si>
  <si>
    <t>ООО "АППЭК-Сервис"</t>
  </si>
  <si>
    <t>ООО "НПП "Текс-Про"</t>
  </si>
  <si>
    <t>Прайс "Процион"</t>
  </si>
  <si>
    <t>Термон Си-Ай-Эс</t>
  </si>
  <si>
    <t>ТСЦ-101-0826</t>
  </si>
  <si>
    <t>ТСЦ-101-1035</t>
  </si>
  <si>
    <t>ТСЦ-101-1090</t>
  </si>
  <si>
    <t>ТСЦ-101-1614</t>
  </si>
  <si>
    <t>ТСЦ-101-1620</t>
  </si>
  <si>
    <t>ТСЦ-101-1642</t>
  </si>
  <si>
    <t>ТСЦ-101-1763</t>
  </si>
  <si>
    <t>ТСЦ-101-1995</t>
  </si>
  <si>
    <t>ТСЦ-101-2217</t>
  </si>
  <si>
    <t>ТСЦ-101-2489</t>
  </si>
  <si>
    <t>ТСЦ-101-2542</t>
  </si>
  <si>
    <t>ТСЦ-101-2545</t>
  </si>
  <si>
    <t>ТСЦ-101-2578</t>
  </si>
  <si>
    <t>ТСЦ-101-3133</t>
  </si>
  <si>
    <t>ТСЦ-101-3686</t>
  </si>
  <si>
    <t>ТСЦ-101-3688</t>
  </si>
  <si>
    <t>ТСЦ-101-3690</t>
  </si>
  <si>
    <t>ТСЦ-101-3773</t>
  </si>
  <si>
    <t>ТСЦ-101-3774</t>
  </si>
  <si>
    <t>ТСЦ-101-3777</t>
  </si>
  <si>
    <t>ТСЦ-101-3778</t>
  </si>
  <si>
    <t>ТСЦ-101-3779</t>
  </si>
  <si>
    <t>ТСЦ-101-3887</t>
  </si>
  <si>
    <t>ТСЦ-101-4983</t>
  </si>
  <si>
    <t>ТСЦ-101-5281</t>
  </si>
  <si>
    <t>ТСЦ-101-5282</t>
  </si>
  <si>
    <t>ТСЦ-101-6422</t>
  </si>
  <si>
    <t>ТСЦ-102-0008</t>
  </si>
  <si>
    <t>ТСЦ-103-0015</t>
  </si>
  <si>
    <t>ТСЦ-103-0132</t>
  </si>
  <si>
    <t>ТСЦ-103-0155</t>
  </si>
  <si>
    <t>ТСЦ-103-0157</t>
  </si>
  <si>
    <t>ТСЦ-103-0168</t>
  </si>
  <si>
    <t>ТСЦ-103-0169</t>
  </si>
  <si>
    <t>ТСЦ-103-0190</t>
  </si>
  <si>
    <t>ТСЦ-103-0198</t>
  </si>
  <si>
    <t>ТСЦ-103-0202</t>
  </si>
  <si>
    <t>ТСЦ-103-0204</t>
  </si>
  <si>
    <t>ТСЦ-103-0228</t>
  </si>
  <si>
    <t>ТСЦ-103-0246</t>
  </si>
  <si>
    <t>ТСЦ-103-0269</t>
  </si>
  <si>
    <t>ТСЦ-103-0341</t>
  </si>
  <si>
    <t>ТСЦ-103-0348</t>
  </si>
  <si>
    <t>ТСЦ-103-0362</t>
  </si>
  <si>
    <t>ТСЦ-103-0392</t>
  </si>
  <si>
    <t>ТСЦ-103-0457</t>
  </si>
  <si>
    <t>ТСЦ-103-0459</t>
  </si>
  <si>
    <t>ТСЦ-103-0471</t>
  </si>
  <si>
    <t>ТСЦ-103-0485</t>
  </si>
  <si>
    <t>ТСЦ-104-0535</t>
  </si>
  <si>
    <t>ТСЦ-104-3272</t>
  </si>
  <si>
    <t>ТСЦ-104-3274</t>
  </si>
  <si>
    <t>ТСЦ-113-0022</t>
  </si>
  <si>
    <t>ТСЦ-113-2227</t>
  </si>
  <si>
    <t>ТСЦ-201-8229</t>
  </si>
  <si>
    <t>ТСЦ-201-8244</t>
  </si>
  <si>
    <t>ТСЦ-204-0001</t>
  </si>
  <si>
    <t>ТСЦ-204-0002</t>
  </si>
  <si>
    <t>ТСЦ-204-0003</t>
  </si>
  <si>
    <t>ТСЦ-204-0004</t>
  </si>
  <si>
    <t>ТСЦ-204-0006</t>
  </si>
  <si>
    <t>ТСЦ-204-0022</t>
  </si>
  <si>
    <t>ТСЦ-204-0030</t>
  </si>
  <si>
    <t>ТСЦ-204-0069</t>
  </si>
  <si>
    <t>ТСЦ-301-0042</t>
  </si>
  <si>
    <t>ТСЦ-302-1271</t>
  </si>
  <si>
    <t>ТСЦ-302-1272</t>
  </si>
  <si>
    <t>ТСЦ-401-0001</t>
  </si>
  <si>
    <t>ТСЦ-401-0065</t>
  </si>
  <si>
    <t>ТСЦ-403-5602</t>
  </si>
  <si>
    <t>ТСЦ-407-0028</t>
  </si>
  <si>
    <t>ТСЦ-408-0255</t>
  </si>
  <si>
    <t>ТСЦ-414-0137</t>
  </si>
  <si>
    <t>ТСЦ-501-8370</t>
  </si>
  <si>
    <t>ТСЦ-501-8386</t>
  </si>
  <si>
    <t>ТСЦ-501-8387</t>
  </si>
  <si>
    <t>ТСЦ-501-8388</t>
  </si>
  <si>
    <t>ТСЦ-501-8389</t>
  </si>
  <si>
    <t>ТСЦ-502-0269</t>
  </si>
  <si>
    <t>ТСЦ-502-0271</t>
  </si>
  <si>
    <t>ТСЦ-502-0426</t>
  </si>
  <si>
    <t>ТСЦ-507-1975</t>
  </si>
  <si>
    <t>ТСЦ-507-1981</t>
  </si>
  <si>
    <t>ТСЦ-507-1986</t>
  </si>
  <si>
    <t>ТСЦ-507-2046</t>
  </si>
  <si>
    <t>ТСЦ-507-2164</t>
  </si>
  <si>
    <t>ТСЦ-507-2170</t>
  </si>
  <si>
    <t>ТСЦ-507-2182</t>
  </si>
  <si>
    <t>ТСЦ-507-2189</t>
  </si>
  <si>
    <t>ТСЦ-507-2206</t>
  </si>
  <si>
    <t>ТСЦ-507-2209</t>
  </si>
  <si>
    <t>ТСЦ-507-2249</t>
  </si>
  <si>
    <t>ТСЦ-507-2289</t>
  </si>
  <si>
    <t>ТСЦ-507-2294</t>
  </si>
  <si>
    <t>ТСЦ-507-2298</t>
  </si>
  <si>
    <t>ТСЦ-507-2322</t>
  </si>
  <si>
    <t>ТСЦ-507-2345</t>
  </si>
  <si>
    <t>ТСЦ-507-2398</t>
  </si>
  <si>
    <t>ТСЦ-507-2636</t>
  </si>
  <si>
    <t>ТСЦ-507-2637</t>
  </si>
  <si>
    <t>ТСЦ-507-2639</t>
  </si>
  <si>
    <t>ТСЦ-507-2646</t>
  </si>
  <si>
    <t>ТСЦ-507-2659</t>
  </si>
  <si>
    <t>ТСЦ-507-2661</t>
  </si>
  <si>
    <t>ТСЦ-507-2819</t>
  </si>
  <si>
    <t>ТСЦ-507-2828</t>
  </si>
  <si>
    <t>ТСЦ-509-0068</t>
  </si>
  <si>
    <t>ТСЦ-509-1953</t>
  </si>
  <si>
    <t>ТСЦ-509-2227</t>
  </si>
  <si>
    <t>ТСЦ-509-2241</t>
  </si>
  <si>
    <t>ТСЦ-509-2242</t>
  </si>
  <si>
    <t>ТСЦ-509-3606</t>
  </si>
  <si>
    <t>ТСЦ-509-3611</t>
  </si>
  <si>
    <t>Цена "МВ-Строй" г.Уфа 2кв. 2015г.</t>
  </si>
  <si>
    <t>Бензин авиационный Б-70</t>
  </si>
  <si>
    <t>Болты с шестигранной головкой диаметром резьбы 10 мм</t>
  </si>
  <si>
    <t>Болты с шестигранной головкой диаметром резьбы 16 (18) мм</t>
  </si>
  <si>
    <t>Винты с полукруглой головкой длиной 50 мм</t>
  </si>
  <si>
    <t>Кислород технический  газообразный</t>
  </si>
  <si>
    <t>Кислород технический газообразный</t>
  </si>
  <si>
    <t>Краски масляные земляные марки МА-0115 мумия, сурик железный</t>
  </si>
  <si>
    <t>Масло дизельное моторное М-10ДМ</t>
  </si>
  <si>
    <t>Мастика битумно-кукерсольная холодная</t>
  </si>
  <si>
    <t>Мел природный молотый</t>
  </si>
  <si>
    <t>Поковки из квадратных заготовок, масса 1,8 кг</t>
  </si>
  <si>
    <t>Поковки из квадратных заготовок, масса 2,825 кг</t>
  </si>
  <si>
    <t>Проволока горячекатаная в мотках, диаметром 6,3-6,5 мм</t>
  </si>
  <si>
    <t>Проволока сварочная легированная диаметром 2 мм</t>
  </si>
  <si>
    <t>Проволока сварочная легированная диаметром 4 мм</t>
  </si>
  <si>
    <t>Проволока стальная низкоуглеродистая разного назначения оцинкованная диаметром 1,1 мм</t>
  </si>
  <si>
    <t>Проволока стальная низкоуглеродистая разного назначения оцинкованная диаметром 1,6 мм</t>
  </si>
  <si>
    <t>Проволока стальная низкоуглеродистая разного назначения оцинкованная диаметром 3,0 мм</t>
  </si>
  <si>
    <t>Проволока стальная низкоуглеродистая разного назначения оцинкованная диаметром 6,0-6,3 мм</t>
  </si>
  <si>
    <t>Проволока стальная низкоуглеродистая разного назначения, оцинкованная, диаметром 36,0-6,3 мм</t>
  </si>
  <si>
    <t>Роли свинцовые марки С1 толщиной 1,0 мм</t>
  </si>
  <si>
    <t>Швеллеры № 40 из стали марки Ст0</t>
  </si>
  <si>
    <t>Цемент гипсоглиноземистый расширяющийся</t>
  </si>
  <si>
    <t>Шурупы с полукруглой головкой 4x40 мм</t>
  </si>
  <si>
    <t>Электроды диаметром 4 мм Э42</t>
  </si>
  <si>
    <t>Электроды диаметром 4 мм Э46</t>
  </si>
  <si>
    <t>Электроды диаметром 4 мм Э50А</t>
  </si>
  <si>
    <t>Электроды диаметром 4 мм Э55</t>
  </si>
  <si>
    <t>Электроды диаметром 5 мм Э42</t>
  </si>
  <si>
    <t>Электроды диаметром 5 мм Э42А</t>
  </si>
  <si>
    <t>Электроды диаметром 6 мм Э42</t>
  </si>
  <si>
    <t>Битумы нефтяные дорожные марки БНД-60/90, БНД 90/130</t>
  </si>
  <si>
    <t>Мастика бутилкаучуковая строительная, марки МББП-65 «ЛИЛО-1»</t>
  </si>
  <si>
    <t>Смола каменноугольная для дорожного строительства</t>
  </si>
  <si>
    <t>Брезент</t>
  </si>
  <si>
    <t>Сталь круглая углеродистая обыкновенного качества марки ВСт3пс5-1 диаметром 16 мм</t>
  </si>
  <si>
    <t>Швеллеры сталь спокоиная 18СП, N10-14</t>
  </si>
  <si>
    <t>Лак электроизоляционный 318</t>
  </si>
  <si>
    <t>Рогожа</t>
  </si>
  <si>
    <t>Патроны для пристрелки</t>
  </si>
  <si>
    <t>Прокладки резиновые (пластина техническая прессованная)</t>
  </si>
  <si>
    <t>Пакля пропитанная</t>
  </si>
  <si>
    <t>Сталь листовая оцинкованная толщиной листа 0,5 мм</t>
  </si>
  <si>
    <t>Болты строительные с гайками и шайбами</t>
  </si>
  <si>
    <t>Толь с крупнозернистой посыпкой гидроизоляционный марки ТГ-350</t>
  </si>
  <si>
    <t>Сталь полосовая, марка стали Ст3сп шириной 50-200 мм толщиной 4-5 мм</t>
  </si>
  <si>
    <t>Ветошь</t>
  </si>
  <si>
    <t>Мастика битумно-полимерная</t>
  </si>
  <si>
    <t>Бумага оберточная листовая</t>
  </si>
  <si>
    <t>Ткань мешочная</t>
  </si>
  <si>
    <t>Сталь угловая равнополочная, марка стали 18пс, шириной полок 35-56 мм</t>
  </si>
  <si>
    <t>Гвозди строительные</t>
  </si>
  <si>
    <t>Винты самонарезающие оцинкованные, размером 4-12 мм ГОСТ 10621-80</t>
  </si>
  <si>
    <t>Сталь листовая оцинкованная толщиной листа 0,8 мм</t>
  </si>
  <si>
    <t>Сталь полосовая 40х4 мм, кипящая</t>
  </si>
  <si>
    <t>Электроды диаметром 4 мм Э42А</t>
  </si>
  <si>
    <t>Шпагат бумажный</t>
  </si>
  <si>
    <t>Грунтовка битумная под полимерное или резиновое покрытие</t>
  </si>
  <si>
    <t>Краски маркировочные МКЭ-4</t>
  </si>
  <si>
    <t>Болты с гайками и шайбами оцинкованные, диаметр 6 мм</t>
  </si>
  <si>
    <t>Шайбы оцинкованные, диаметр 16 мм</t>
  </si>
  <si>
    <t>Краска</t>
  </si>
  <si>
    <t>Пленка радиографическая РТ-5</t>
  </si>
  <si>
    <t>Смазка ЗЭС</t>
  </si>
  <si>
    <t>Нитки швейные</t>
  </si>
  <si>
    <t>Салфетки хлопчатобумажные</t>
  </si>
  <si>
    <t>Растворитель марки Р-4</t>
  </si>
  <si>
    <t>Растворитель марки Р-5</t>
  </si>
  <si>
    <t>Растворитель марки № 646</t>
  </si>
  <si>
    <t>Лента К226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</si>
  <si>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</si>
  <si>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</si>
  <si>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Флюс АН-47</t>
  </si>
  <si>
    <t>Болты с гайками и шайбами для санитарно-технических работ диаметром 16 мм</t>
  </si>
  <si>
    <t>Дюбели для пристрелки стальные</t>
  </si>
  <si>
    <t>Кислота уксусная</t>
  </si>
  <si>
    <t>Проволока вязальная</t>
  </si>
  <si>
    <t>Электроды с основным покрытием класса Э50А диаметром 3 мм</t>
  </si>
  <si>
    <t>Лесоматериалы круглые хвойных пород для выработки пиломатериалов и заготовок (пластины) толщиной 20-24 см, II сорта</t>
  </si>
  <si>
    <t>Бруски обрезные хвойных пород длиной 4-6,5 м, шириной 75-150 мм, толщиной 40-75 мм, I сорта</t>
  </si>
  <si>
    <t>Пиломатериалы хвойных пород. Бруски обрезные длиной 4-6.5 м, шириной 75-150 мм, толщиной 40-75 мм II сорта</t>
  </si>
  <si>
    <t>Бруски обрезные хвойных пород длиной 4-6,5 м, шириной 75-150 мм, толщиной 40-75 мм, III сорта</t>
  </si>
  <si>
    <t>Доски обрезные хвойных пород длиной 4-6,5 м, шириной 75-150 мм, толщиной 25 мм, III сорта</t>
  </si>
  <si>
    <t>Доски обрезные хвойных пород длиной 4-6,5 м, шириной 75-150 мм, толщиной 44 мм и более, III сорта</t>
  </si>
  <si>
    <t>Доски необрезные хвойных пород длиной 4-6,5 м, все ширины, толщиной 32-40 мм, III сорта</t>
  </si>
  <si>
    <t>Доски обрезные (береза, липа) длиной 2-3,75 м, все ширины, толщиной 25, 32, 40 мм, 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</si>
  <si>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108 мм толщина стенки 5 мм</t>
  </si>
  <si>
    <t>Трубы стальные электросварные прямошовные и спирально-шовные группы А и Б с сопротивлением по разрыву 38 кгс/мм2, наружный диаметр 426 мм, толщина стенки 7 мм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</si>
  <si>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</si>
  <si>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 530 мм,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</si>
  <si>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 630 мм,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</si>
  <si>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 720 мм, толщина стенки 10 мм</t>
  </si>
  <si>
    <t>Трубы бесшовные обсадные из стали группы Д и Б с короткой треугольной резьбой, наружным диаметром 219 мм, толщина стенки 8,9 мм</t>
  </si>
  <si>
    <t>Детали защитных покрытий конструкций тепловой изоляции трубопроводов из стали тонколистовой оцинкованной толщиной 0,55 мм, криволинейные</t>
  </si>
  <si>
    <t>Холсты стекловолокнистые марки ВВ-Г</t>
  </si>
  <si>
    <t>Шпалы непропитанные для железных дорог 1 тип</t>
  </si>
  <si>
    <t>Гайки установочные заземляющие</t>
  </si>
  <si>
    <t>Бирки маркировочные</t>
  </si>
  <si>
    <t>Бирки-оконцеватели</t>
  </si>
  <si>
    <t>Грунтовка ГФ-021 красно-коричневая</t>
  </si>
  <si>
    <t>Клей фенолполивинилацетатный марки БФ-2, БФ-2Н, сорт высший</t>
  </si>
  <si>
    <t>Отвердитель № 1</t>
  </si>
  <si>
    <t>Шпатлевка ЭП-00-10 красно-коричневая</t>
  </si>
  <si>
    <t>Эмаль эпоксидная ЭП-733 зеленая</t>
  </si>
  <si>
    <t>Эмаль эпоксидная ЭП-5116 черная</t>
  </si>
  <si>
    <t>Эмаль кремнийорганическая КО-88 серебристая термостойкая</t>
  </si>
  <si>
    <t>Лак битумный БТ-123</t>
  </si>
  <si>
    <t>Удобрения сложно-смешанные гранулированные насыпью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</si>
  <si>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</si>
  <si>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</si>
  <si>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</si>
  <si>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Конструкции стальные индивидуальные решетчатые сварные массой до 0,1 т</t>
  </si>
  <si>
    <t>Щиты из досок толщиной 25 мм</t>
  </si>
  <si>
    <t>Щиты из досок толщиной 40 мм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</si>
  <si>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</si>
  <si>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Горячекатаная арматурная сталь класса А-I, А-II, А-III</t>
  </si>
  <si>
    <t>Патрубки</t>
  </si>
  <si>
    <t>Бетон тяжелый, класс В27,5 (М350)</t>
  </si>
  <si>
    <t>Бетон тяжелый, крупность заполнителя 20 мм, класс В15 (М200)</t>
  </si>
  <si>
    <t>Бетон дорожный, крупность заполнителя более 40 мм, класс В30 (М400)</t>
  </si>
  <si>
    <t>Раствор готовый отделочный тяжелый, цементный 1:3</t>
  </si>
  <si>
    <t>Плиты бетонные и цементно-песчаные для тротуаров, полов и облицовки, марки 300, толщина 35 мм</t>
  </si>
  <si>
    <t>Известь строительная негашеная комовая, сорт I</t>
  </si>
  <si>
    <t>Земля растительная</t>
  </si>
  <si>
    <t>Смесь пескоцементная (цемент М 400)</t>
  </si>
  <si>
    <t>Щебень из природного камня для строительных работ марка 800, фракция 20-40 мм</t>
  </si>
  <si>
    <t>Щебень из природного камня для строительных работ марка 400, фракция 5(3)-10 мм</t>
  </si>
  <si>
    <t>Песок природный для строительных работ средний</t>
  </si>
  <si>
    <t>Щебень пористый из металлургического шлака (шлаковая пемза), фракция 10-20 мм, марка 400</t>
  </si>
  <si>
    <t>Щебень шлаковый для дорожного строительства, фракция 10-20 мм, марка 1000</t>
  </si>
  <si>
    <t>Вода</t>
  </si>
  <si>
    <t>Вода водопроводная</t>
  </si>
  <si>
    <t>Провода неизолированные для воздушных линий электропередачи медные марки М, сечением 4 мм2</t>
  </si>
  <si>
    <t>Проволока из алюминия диаметром 3 мм</t>
  </si>
  <si>
    <t>Листы алюминиевые марки АД1Н, толщиной 1 мм</t>
  </si>
  <si>
    <t>Припои оловянно-свинцовые бессурьмянистые марки ПОС30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</si>
  <si>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</si>
  <si>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Муфты соединительные</t>
  </si>
  <si>
    <t>Наконечники кабельные для электротехнических установок</t>
  </si>
  <si>
    <t>Кнопки монтажные</t>
  </si>
  <si>
    <t>Перемычки гибкие, тип ПГС-50</t>
  </si>
  <si>
    <t>Скобы двухлапковые</t>
  </si>
  <si>
    <t>Жир паяльный</t>
  </si>
  <si>
    <t>Соединитель алюминиевых и сталеалюминиевых проводов (СОАС) 062-3</t>
  </si>
  <si>
    <t>Втулки изолирующие</t>
  </si>
  <si>
    <t>Заглушки</t>
  </si>
  <si>
    <t>Парафины нефтяные твердые марки Т-1</t>
  </si>
  <si>
    <t>Вазелин технический</t>
  </si>
  <si>
    <t>Манжета предохраняющая для заделки концов кожуха трубопроводов Ду 300 мм</t>
  </si>
  <si>
    <t>Кольца центрирующие для труб Ду 300 мм</t>
  </si>
  <si>
    <t>Масса</t>
  </si>
  <si>
    <t>Вспомогательные ненормируемые материалы</t>
  </si>
  <si>
    <t>Дифференциальный автоматический выключатель, 220В, Iт.р.=10А, 30мА АД-12-1Р х-ка C</t>
  </si>
  <si>
    <t>Дифференциальный автоматический выключатель, 220В, Iт.р.=6А, 30мА АД-12-1Р х-ка C</t>
  </si>
  <si>
    <t>Дифференциальный автоматический выключатель, 380В, Iт.р.=32А, 30мА АД-12-3Р х-ка C</t>
  </si>
  <si>
    <t>Набор для обеспечения прохода датчиков сквозь термоизоляцию IEK-TES (471.000.008)</t>
  </si>
  <si>
    <t>Предупреждающая табличка "Электрообогрев" на русском языке CL-E-R</t>
  </si>
  <si>
    <t>Кабель контрольный КВБбШнг-0,66, сеч.7х1,5</t>
  </si>
  <si>
    <t>Концевая заделка для греющего кабеля Plexo H-1S</t>
  </si>
  <si>
    <t>Монтажная пластина VА 122 05-0091-0011</t>
  </si>
  <si>
    <t>Монтажный кронштейн МWG 270 из нержавеющей стали 05-0091-0051</t>
  </si>
  <si>
    <t>Питающий кабель в силиконовой оболочке 3х2,5 02-4034-0008</t>
  </si>
  <si>
    <t>Подсоединение для греющего кабеля РLЕХО H-CW 27-59SH-VН7S 10CW</t>
  </si>
  <si>
    <t>Подсоединительная коробка на 2 ввода, EExedIICT6 07-5103-9109</t>
  </si>
  <si>
    <t>Саморегулируемый параллельный нагревательный кабель HSB-25 07-5803-225A</t>
  </si>
  <si>
    <t>Специальная крепежная лента 14мм 03-6510-0202</t>
  </si>
  <si>
    <t>Стяжной замок для крепежной ленты 03-6515-0200</t>
  </si>
  <si>
    <t>Коробка клеммная взрывозащищенная КЗПМ</t>
  </si>
  <si>
    <t>Песок</t>
  </si>
  <si>
    <t>Задвижка стальная муфтовая ЗКС 160-025-16 Ду25мм, Ру1,6МПа</t>
  </si>
  <si>
    <t>Влагоудалитель DN50, PN2,0МПа 2416-HLS</t>
  </si>
  <si>
    <t>Контейнер текстильный КТ-300т</t>
  </si>
  <si>
    <t>Контейнер текстильный КТ-500т</t>
  </si>
  <si>
    <t>Фланец 1-50-10</t>
  </si>
  <si>
    <t>Быстроразъемное соединение Ду50 БРС-2" (50 мм)</t>
  </si>
  <si>
    <t>Быстроразъемное соединение Ду80 БРС-3" (89 мм)</t>
  </si>
  <si>
    <t>Задвижка ЗК100*16-р-Ф-ХЛ1-лс/13ХФА*8-К52/Р DN100мм, PN1,6МПа КЗ 13011-100</t>
  </si>
  <si>
    <t>Задвижка клиновая фланцевая DN25 PN1.6 МПа ЗКС 160-25</t>
  </si>
  <si>
    <t>Задвижка под приварку DN15 PN1.6 МПа ЗКС 160-15</t>
  </si>
  <si>
    <t>Задвижка стальная с выдвижным шпинделем под приварку DN25мм, PN1,6 МПа ЗК25*16-р-Ф-ХЛ1-лс/13ХФА*6-К52/Р ЗКС 160-025-16</t>
  </si>
  <si>
    <t>Зажим петлевой ПА-3-2А</t>
  </si>
  <si>
    <t>Зажимы натяжные болтовые НБН-2-7</t>
  </si>
  <si>
    <t>Звенья промежуточные ПРТ- 7-1</t>
  </si>
  <si>
    <t>Изоляторы  подвесные ПС70-Е</t>
  </si>
  <si>
    <t>Изоляторы штыревые ШС-10Д</t>
  </si>
  <si>
    <t>Колонка управления задвижкой Ду50-Ду300</t>
  </si>
  <si>
    <t>Кран шаровой под приварку Ду50мм, Ру1,6МПа с ручным управлением КШ.Ц.П.050.016.П/П.02</t>
  </si>
  <si>
    <t>Кран шаровой под приварку Ду50мм, Ру1,6МПа с ручным управлением КШ.Ц.П.050.040.П/П.02</t>
  </si>
  <si>
    <t>Моникор-Укк-СТ 16 Гр</t>
  </si>
  <si>
    <t>Обратный клапан DN50 КЗ 44095-50</t>
  </si>
  <si>
    <t>Обратный клапан DN80 КЗ 44095-80</t>
  </si>
  <si>
    <t>Огнепреградитель ПО-50</t>
  </si>
  <si>
    <t>Опора Дн 57-01</t>
  </si>
  <si>
    <t>Опора под отвод Ду50 ОСТ 34-10-622-93</t>
  </si>
  <si>
    <t>Отвод 15 гр. -5DN-325х8-13ХФА</t>
  </si>
  <si>
    <t>Отвод 30 гр. -5DN-325х8-13ХФА</t>
  </si>
  <si>
    <t>Отвод 60 гр. -5DN-325х8-13ХФА</t>
  </si>
  <si>
    <t>Отвод 90 гр. -5DN-325х8-13ХФА</t>
  </si>
  <si>
    <t>Переход ПШС 530(8)-325(8)-1,6-0,75-ХЛ</t>
  </si>
  <si>
    <t>Разделитель сред РС-21</t>
  </si>
  <si>
    <t>Серьга СР-7-16</t>
  </si>
  <si>
    <t>Трубы стальные бесшовные нефтегазопроводная повышенной эксплуатационной надежности с внутренним антикоррозионным покрытием и с наружным 2-х слойным покрытием заводского изготовления Д325х8</t>
  </si>
  <si>
    <t>Трубы стальные бесшовные нефтегазопроводные повышенной эксплуатационной надежности с внутренним антикоррозионным покрытием и с наружным 2-х слойным покрытием заводского изготовления Д114х8</t>
  </si>
  <si>
    <t>Трубы стальные бесшовные нефтегазопроводные повышенной эксплуатационной надежности с внутренним антикоррозионным покрытием и с наружным 2-х слойным покрытием заводского изготовления Д89х8</t>
  </si>
  <si>
    <t>Трубы стальные бесшовные с внутренним антикоррозионным покрытием и с наружным 2-х слойным полиэтиленовым покрытием Д57х6</t>
  </si>
  <si>
    <t>Ушки У1-7-16</t>
  </si>
  <si>
    <t>Секция типа В нагревательного кабеля 20E2H-1S с минеральной  изоляцией, длиной греющей части 30 м,  380В, с длиной холодного ввода 4 фута, сечением кабеля холодного ввода 12AWG B/MIQ-20E2H-1S/30m/7229/380/4/12/6</t>
  </si>
  <si>
    <t>Профили гнутые стальные</t>
  </si>
  <si>
    <t>Двутавры с параллельными гранями полок нормальные «Б», сталь марки Ст0, № 26-40</t>
  </si>
  <si>
    <t>Прокат угловой</t>
  </si>
  <si>
    <t>Прокат угловой горячекатаный</t>
  </si>
  <si>
    <t>Пленка ORACAL</t>
  </si>
  <si>
    <t>Сталь круглая диаметром 16 мм</t>
  </si>
  <si>
    <t>Сталь круглая диаметром: 16 мм</t>
  </si>
  <si>
    <t>Сталь круглая</t>
  </si>
  <si>
    <t>Сталь угловая равнополочная, марка стали ВСт3кп2, размером 100х100х10 мм</t>
  </si>
  <si>
    <t>Мастика битумная</t>
  </si>
  <si>
    <t>Сталь листовая горячекатаная толщиной: 6-8 мм</t>
  </si>
  <si>
    <t>Лента полимерно-асмольная ЛИАМ-3</t>
  </si>
  <si>
    <t>Сталь угловая 50х50 мм</t>
  </si>
  <si>
    <t>Сталь угловая 75х75 мм</t>
  </si>
  <si>
    <t>Болты с гайками и шайбами</t>
  </si>
  <si>
    <t>Рукава металлические диаметром 25 мм РЗ-Ц-Х</t>
  </si>
  <si>
    <t>Швеллеры № 12</t>
  </si>
  <si>
    <t>Швеллеры: № 12</t>
  </si>
  <si>
    <t>Швеллеры № 16</t>
  </si>
  <si>
    <t>Швеллеры № 20 сталь марки Ст3пс</t>
  </si>
  <si>
    <t>Швеллеры: № 20</t>
  </si>
  <si>
    <t>Сталь листовая горячекатаная толщиной: 4,0 мм</t>
  </si>
  <si>
    <t>Сталь листовая толщиной: 5,0 мм</t>
  </si>
  <si>
    <t>Сталь листовая горячекатаная  толщиной 10-13 мм</t>
  </si>
  <si>
    <t>Сталь листовая горячекатаная толщиной: 10-13 мм</t>
  </si>
  <si>
    <t>Сталь листовая горячекатаная марки Ст3 толщиной 14-18 мм</t>
  </si>
  <si>
    <t>Сталь листовая горячекатаная  толщиной 20-25 мм</t>
  </si>
  <si>
    <t>Сталь листовая горячекатаная марки Ст3 толщиной 20-25 мм</t>
  </si>
  <si>
    <t>Сетка плетеная из проволоки диаметром 1,8 мм без покрытия, 50х50 мм</t>
  </si>
  <si>
    <t>Лента полиэтиленовая Полилен 40-ЛИ-63</t>
  </si>
  <si>
    <t>Швеллеры № 27</t>
  </si>
  <si>
    <t>Швеллеры № 30</t>
  </si>
  <si>
    <t>Спиральный барьер безопасности АКЛ Егоза-900 с комплектом кронштейнов, крепежей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</si>
  <si>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</si>
  <si>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Трубы стальные электросварные прямошовные со снятой фаской из стали марок БСт2кп-БСт4кп и БСт2пс-БСт4пс наружный диаметр 32 мм, толщина стенки 3 мм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</si>
  <si>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4,0 мм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</si>
  <si>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</si>
  <si>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 114 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</si>
  <si>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4,5 мм</t>
  </si>
  <si>
    <t>Трубы стальные электросварные прямошовные со снятой фаской из стали марок БСт2кп-БСт4кп и БСт2пс-БСт4пс наружный диаметр 114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</si>
  <si>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</si>
  <si>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</si>
  <si>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</si>
  <si>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8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</si>
  <si>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</si>
  <si>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</si>
  <si>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 1020 мм, толщина стенки 10 мм</t>
  </si>
  <si>
    <t>Трубы стальные бесшовные, горячедеформированные со снятой фаской из стали марок 15, 20, 25, наружным диаметром 25 мм, толщина стенки 3 мм</t>
  </si>
  <si>
    <t>Трубы стальные бесшовные, горячедеформированные со снятой фаской из стали марок 15, 20, 25, наружным диаметром 32 мм, толщина стенки 4 мм</t>
  </si>
  <si>
    <t>Трубы стальные бесшовные, горячедеформированные со снятой фаской из стали марок 15, 20, 25, наружным диаметром 32 мм, толщина стенки 6 мм</t>
  </si>
  <si>
    <t>Трубы стальные бесшовные, горячедеформированные со снятой фаской из стали марок 15, 20, 25, наружным диаметром 57 мм, толщина стенки 6 мм</t>
  </si>
  <si>
    <t>Трубы стальные бесшовные, горячедеформированные со снятой фаской из стали марок 15, 20, 25, наружным диаметром 89 мм, толщина стенки 6 мм</t>
  </si>
  <si>
    <t>Трубы стальные бесшовные, горячедеформированные со снятой фаской из стали марок 15, 20, 25, наружным диаметром 89 мм, толщина стенки 8 мм</t>
  </si>
  <si>
    <t>Трубы стальные бесшовные, горячедеформированные со снятой фаской из стали марок 15, 20, 25, наружным диаметром 159 мм, толщина стенки 6 мм</t>
  </si>
  <si>
    <t>Трубы стальные бесшовные, горячедеформированные со снятой фаской из стали марок 15, 20, 25, наружным диаметром 159 мм, толщина стенки 8 мм</t>
  </si>
  <si>
    <t>Трубы стальные бесшовные, горячедеформированные со снятой фаской из стали марок 15, 20, 25, наружным диаметром 219 мм, толщина стенки 8 мм</t>
  </si>
  <si>
    <t>Трубы стальные бесшовные, горячедеформированные со снятой фаской из стали марок 15, 20, 25, наружным диаметром 325 мм, толщина стенки 8 мм</t>
  </si>
  <si>
    <t>Маты теплоизоляционные из стекловолокна URSA, марки М-25-8000-1200-50</t>
  </si>
  <si>
    <t>Материал керамический жидкий "Корунд-классик" расход 0,5 л на 1 м2</t>
  </si>
  <si>
    <t>Материал керамический жидкий "Корунд-антикор" расход 0,5 л на 1 м2</t>
  </si>
  <si>
    <t>Грунтовка ГФ-017 ОК темно-коричневая</t>
  </si>
  <si>
    <t>Праймер битумный КТ</t>
  </si>
  <si>
    <t>Панели ворот сетчатые из плетеной сетки (серия 3.017-1)</t>
  </si>
  <si>
    <t>Полотна калиток сетчатые из плетеной сетки (серия 3.017-1)</t>
  </si>
  <si>
    <t>Горячекатаная арматурная сталь гладкая класса А-I, диаметром 6 мм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</si>
  <si>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</si>
  <si>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10 мм</t>
  </si>
  <si>
    <t>Горячекатаная арматурная сталь гладкая класса А-I, диаметром 12 мм</t>
  </si>
  <si>
    <t>Горячекатаная арматурная сталь гладкая класса А-I, диаметром 16-18 мм</t>
  </si>
  <si>
    <t>Горячекатаная арматурная сталь периодического профиля класса А-III, диаметром 12 мм</t>
  </si>
  <si>
    <t>Проволока арматурная из низкоуглеродистой стали Вр-I, диаметром 5 мм</t>
  </si>
  <si>
    <t>Арматурные сетки сварные</t>
  </si>
  <si>
    <t>Патрубки стальные</t>
  </si>
  <si>
    <t>Задвижка клиновая фланцевая в комплекте с ответными фланцами, прокладками и крепежными изделиями DN50мм, PN1,6 МПа ЗК50*16-р-Ф-ХЛ1-лс/13ХФА*6-К52/Р ЗКС 160-050-16</t>
  </si>
  <si>
    <t>Задвижки клиновые с выдвижным шпинделем фланцевые для воды, пара и нефтепродуктов давлением 1,6 МПа (16 кгс/см2) ЗКС 160-50 диаметром 50 мм</t>
  </si>
  <si>
    <t>Задвижка клиновая фланцевая в комплекте с ответными фланцами, прокладками и крепежными изделиями DN80мм, PN1,6 МПа ЗК80*16-р-Ф-ХЛ1-лс/13ХФА*8-К52/Р ЗКС 160-080-16</t>
  </si>
  <si>
    <t>Задвижки клиновые с выдвижным шпинделем фланцевые для воды, пара и нефтепродуктов давлением 1,6 МПа (16 кгс/см2) 30с41нж ЗКС-160-80 диаметром 80 мм</t>
  </si>
  <si>
    <t>Задвижки клиновые с выдвижным шпинделем фланцевые для воды, пара и нефтепродуктов давлением 1,6 МПа (16 кгс/см2) ЗКС 160-80 диаметром 80 мм</t>
  </si>
  <si>
    <t>Бетон тяжелый, класс В3,5 (М50)</t>
  </si>
  <si>
    <t>Бетон тяжелый, крупность заполнителя 20 мм, класс В12,5 (М150)</t>
  </si>
  <si>
    <t>Плиты дорожные: ПДH, ПДО /бетон В25 (М350), объем 1,68 м3, расход ар-ры 112,52 кг/ (серия 3.503.1-91 вып.1)</t>
  </si>
  <si>
    <t>Щебень марки 800 фракция 5-10 мм</t>
  </si>
  <si>
    <t>Семена газонных трав (смесь)</t>
  </si>
  <si>
    <t>Кабель силовой с медными жилами с поливинилхлоридной изоляцией с броней из стальной ленты в шланге из поливинилхлорида ВБбШнг, напряжением 0,66 Кв, число жил – 3 и сечением 2,5 мм2</t>
  </si>
  <si>
    <t>Кабель силовой с медными жилами с поливинилхлоридной изоляцией с броней из стальной ленты в шланге из поливинилхлорида ВБбШнг, напряжением 0,66 Кв, число жил – 5 и сечением 2,5 мм2</t>
  </si>
  <si>
    <t>Кабель силовой с медными жилами с поливинилхлоридной изоляцией с броней из стальной ленты в шланге из поливинилхлорида ВБбШнг, напряжением 0,66 Кв, число жил – 5 и сечением 4,0 мм2</t>
  </si>
  <si>
    <t>Кабель силовой с медными жилами с поливинилхлоридной изоляцией с броней из стальной ленты в шланге из поливинилхлорида ВБбШнг, напряжением 0,66 Кв, число жил – 5 и сечением 6,0 мм2</t>
  </si>
  <si>
    <t>Кабель силовой с медными жилами с поливинилхлоридной изоляцией с броней из стальной ленты в шланге из поливинилхлорида ВБбШнг, напряжением 0,66 Кв, число жил – 5 и сечением 16 мм2</t>
  </si>
  <si>
    <t>Провода неизолированные для воздушных линий электропередачи алюминиевые марки А, сечением 95 мм2</t>
  </si>
  <si>
    <t>Провода неизолированные для воздушных линий электропередачи алюминиевые марки: А, сечением 120 мм2</t>
  </si>
  <si>
    <t>Провода неизолированные медные гибкие для электрических установок и антенн марки: МГ, сечением 16 мм2</t>
  </si>
  <si>
    <t>Отводы 90 град. с радиусом кривизны R=1,5 Ду на Ру до 16 МПа (160 кгс/см2), диаметром условного прохода 50 мм, наружным диаметром 57 мм, толщиной стенки 5 мм</t>
  </si>
  <si>
    <t>Отводы 90 град. с радиусом кривизны R=1,5 Ду на Ру до 16 МПа (160 кгс/см2), диаметром условного прохода 50 мм, наружным диаметром 57 мм, толщиной стенки 6 мм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</si>
  <si>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6 мм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</si>
  <si>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8 мм</t>
  </si>
  <si>
    <t>Отводы 90 град. с радиусом кривизны R=1,5 Ду на Ру до 16 МПа (160 кгс/см2), диаметром условного прохода 100 мм, наружным диаметром 114 мм, толщиной стенки 8 мм</t>
  </si>
  <si>
    <t>Отводы 45 град. с радиусом кривизны R=1,5 Ду на Ру до 16 МПа (160 кгс/см2), диаметром условного прохода 300 мм, наружным диаметром 325 мм, толщиной стенки 8 мм</t>
  </si>
  <si>
    <t>Отводы 60 град. с радиусом кривизны R=1,5 Ду на Ру до 16 МПа (160 кгс/см2), диаметром условного прохода 300 мм, наружным диаметром 325 мм, толщиной стенки 8 мм</t>
  </si>
  <si>
    <t>Отводы 90 град. с радиусом кривизны R=1,5 Ду на Ру до 16 МПа (160 кгс/см2), диаметром условного прохода 300 мм, наружным диаметром 325 мм, толщиной стенки 8 мм</t>
  </si>
  <si>
    <t>Тройники равнопроходные на Ру до 16 МПа (160 кгс/см2) диаметром условного прохода 50 мм, наружным диаметром 57 мм, толщиной стенки 5 мм</t>
  </si>
  <si>
    <t>Тройники равнопроходные на Ру до 16 МПа (160 кгс/см2) диаметром условного прохода 50 мм, наружным диаметром 57 мм, толщиной стенки 6 мм</t>
  </si>
  <si>
    <t>Тройники равнопроходные на Ру до 16 МПа (160 кгс/см2) диаметром условного прохода 80 мм, наружным диаметром 89 мм, толщиной стенки 6 мм</t>
  </si>
  <si>
    <t>Тройники равнопроходные на Ру до 16 МПа (160 кгс/см2) диаметром условного прохода 200 мм, наружным диаметром 219 мм, толщиной стенки 6 мм</t>
  </si>
  <si>
    <t>Тройники равнопроходные на Ру до 16 МПа (160 кгс/см2) диаметром условного прохода 300 мм, наружным диаметром 325 мм, толщиной стенки 8 мм</t>
  </si>
  <si>
    <t>Тройники переходные на Ру до 16 МПа (160 кгс/см2) диаметром условного прохода 80х50 мм, наружным диаметром и толщиной стенки 89х8-57х6 мм</t>
  </si>
  <si>
    <t>Тройники переходные на Ру до 16 МПа (160 кгс/см2) диаметром условного прохода 100х80 мм, наружным диаметром и толщиной стенки 114х8-89х8 мм</t>
  </si>
  <si>
    <t>Тройники переходные на Ру до 16 МПа (160 кгс/см2) диаметром условного прохода 400х300 мм, наружным диаметром и толщиной стенки 426х8-325х8 мм</t>
  </si>
  <si>
    <t>Переходы концентрические на Ру до 16 МПа (160 кгс/см2) диаметром условного прохода 80х50 мм, наружным диаметром и толщиной стенки 89х6-57х6 мм</t>
  </si>
  <si>
    <t>Переходы концентрические на Ру до 16 МПа (160 кгс/см2) диаметром условного прохода 100х80 мм, наружным диаметром и толщиной стенки 114х8-89х8 мм</t>
  </si>
  <si>
    <t>Переходы концентрические на Ру до 16 МПа (160 кгс/см2) диаметром условного прохода 100х50 мм, наружным диаметром и толщиной стенки 114х6-57х6 мм</t>
  </si>
  <si>
    <t>Переходы концентрические на Ру до 16 МПа (160 кгс/см2) диаметром условного прохода 200х100 мм, наружным диаметром и толщиной стенки 219х8-114х8 мм</t>
  </si>
  <si>
    <t>Переходы концентрические на Ру до 16 МПа (160 кгс/см2) диаметром условного прохода 300х150 мм, наружным диаметром и толщиной стенки 325х8-159х8 мм</t>
  </si>
  <si>
    <t>Заглушки эллиптические на Ру 10 МПа (100 кгс/см2) из стали 20, диаметром условного прохода 300 мм, наружным диаметром 325 мм, толщиной стенки 10,0 мм</t>
  </si>
  <si>
    <t>Опоры подвижные приварные для стальных трубопроводов Ду от 15 до 40 мм, с изоляцией типа ОПП-1, высотой опоры 100 мм, диаметром условного прохода 25, 32, 40 мм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</si>
  <si>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</si>
  <si>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80 мм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</si>
  <si>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300 мм</t>
  </si>
  <si>
    <t>Опоры подвижные приварные для стальных трубопроводов Ду от 50 до 400 мм, с изоляцией типа ОПП-2, высотой опоры 150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</si>
  <si>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 150 мм, диаметром условного прохода 80 мм</t>
  </si>
  <si>
    <t>Опоры подвижные бескорпусные для стальных трубопроводов Ду от 15 до 400 мм без изоляции типа ОПБ-2, диаметром условного прохода 50 мм</t>
  </si>
  <si>
    <t>Опоры подвижные бескорпусные для стальных трубопроводов Ду от 15 до 400 мм без изоляции типа ОПБ-2, диаметром условного прохода 300 мм</t>
  </si>
  <si>
    <t>Обертка защитная на полиэтиленовой основе «Полилен-0»</t>
  </si>
  <si>
    <t>Обертка защитная на полиэтиленовой основе «Полилен-0Б 40-ОБ-63»</t>
  </si>
  <si>
    <t>Пускатели электромагнитные нереверсивные без теплового реле, без кнопок ПМ12-010100 10А</t>
  </si>
  <si>
    <t>Выключатели автоматические «IЕК» ВА47-29 1P 1А, характеристика С</t>
  </si>
  <si>
    <t>Выключатели автоматические «IЕК» ВА47-29 1P 4А, характеристика С</t>
  </si>
  <si>
    <t>Выключатели автоматические «IЕК» ВА47-29 3Р 1,6А, характеристика С</t>
  </si>
  <si>
    <t>Выключатели автоматические «IЕК» ВА47-29 3Р 10А, характеристика С</t>
  </si>
  <si>
    <t>Выключатели автоматические «IЕК» ВА47-29 3Р 6А, характеристика С</t>
  </si>
  <si>
    <t>Выключатели автоматические «IЕК» ВА47-29 3Р 16А, характеристика С</t>
  </si>
  <si>
    <t>Полка кабельная К-1163</t>
  </si>
  <si>
    <t>Стойка кабельная К-1150</t>
  </si>
  <si>
    <t>Грунтовка "Праймер НК-50"</t>
  </si>
  <si>
    <t>10 м2</t>
  </si>
  <si>
    <t>дм2</t>
  </si>
  <si>
    <t>100 м</t>
  </si>
  <si>
    <t>1000 шт.</t>
  </si>
  <si>
    <t>руб</t>
  </si>
  <si>
    <t>рул.</t>
  </si>
  <si>
    <t>компл.</t>
  </si>
  <si>
    <t>компл</t>
  </si>
  <si>
    <t>1000 м</t>
  </si>
  <si>
    <t>ТСЦ-302-1287</t>
  </si>
  <si>
    <t>Контрольный датчик для измерения температуры трубопровода, используется с ECM  для контроля температуры PT100-3L(cont.)</t>
  </si>
  <si>
    <t>Контрольный датчик для измерения температуры трубы, используется для защиты резервуара от перегрева PT100-3L(limiter)</t>
  </si>
  <si>
    <t>Электронный термостат управления включением/выключением системы обогрева/ограничитель температуры резервуара, с комплектом для установки на стену/опору, IP66  ECM-CL-12-MI-WP-SP</t>
  </si>
  <si>
    <t>Блок камеры запуска средств очистки и диагностики КВС-Г-3-300-8,0-П</t>
  </si>
  <si>
    <t>Блок подачи реагента с расходным баком V=10 м3</t>
  </si>
  <si>
    <t>Блок-бокс БМА</t>
  </si>
  <si>
    <t>Емкость для хранения метанола ГЭЭ 1-1-6,3-1,6</t>
  </si>
  <si>
    <t>Емкость подземная для сбора конденсата V=25 м3</t>
  </si>
  <si>
    <t>Емкость подземная дренажная V=5м3 ЕП5-1600-1300-3</t>
  </si>
  <si>
    <t>Емкость подземная дренажная V=8м3 ЕП8-2000-1300-3</t>
  </si>
  <si>
    <t>Емкость подземная дренажная ЕП-12,5-2000-1300-3 V=12,5м3</t>
  </si>
  <si>
    <t>Задвижка клиновая фланцевая в комплекте с ответными фланцами, прокладками и крепежными изделиями DN300мм, PN1,6 МПа ЗК300*16-р-Ф-ХЛ1-лс/13ХФА*8-К52/Р ТЛ 13001-300-16</t>
  </si>
  <si>
    <t>Кран шаровой под приварку Ду300мм, Ру1,6МПа с ручным управлением КШ.Ц.П.300.016.П/П.02</t>
  </si>
  <si>
    <t>Манометры МП-4У</t>
  </si>
  <si>
    <t>Система измерения количества газа СИКГ. Узел учета газа УУГ-1</t>
  </si>
  <si>
    <t>Счетчик жидкости турбинный ТОР-1-80 Ду80мм</t>
  </si>
  <si>
    <t>Узел ввода реагента (смеситель)</t>
  </si>
  <si>
    <t>Фильтр газовый ПС-2925 фланцевый, в комплекте с ответными фланцами, прокладками и крепежными изделиями</t>
  </si>
  <si>
    <t>Электропривод "AUMA" SAExC16.2/GK 35.2/AMExC 01.1 во взрывозащищенном исполнении</t>
  </si>
  <si>
    <t>Задвижки клиновые с выдвижным шпинделем фланцевые для воды, пара и нефтепродуктов давлением 1,6 МПа (16 кгс/см2) ТЛ 13001-300 диаметром 300 мм</t>
  </si>
  <si>
    <t>Стройка: Газопровод ДНС-2 Аганского месторождения-Аганский КСП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</si>
  <si>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</si>
  <si>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Блок камеры приема средств очистки и диагностики КВС-Г-П-300-8,0-П</t>
  </si>
  <si>
    <t>в том числе стоимость работ без учета стоимости материалов Заказчика и оборудования (для лимитированных затрат)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</si>
  <si>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</si>
  <si>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 8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</si>
  <si>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</si>
  <si>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</si>
  <si>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</si>
  <si>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</si>
  <si>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</si>
  <si>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</si>
  <si>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</si>
  <si>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</si>
  <si>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</si>
  <si>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</si>
  <si>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</si>
  <si>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</si>
  <si>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</si>
  <si>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</si>
  <si>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Объект: Газопровод ДНС-2 Аганского месторождения-Аганский КСП</t>
  </si>
  <si>
    <t>Приложение № 2 к форме 8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</si>
  <si>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</si>
  <si>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</si>
  <si>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Лесовоз</t>
  </si>
  <si>
    <t xml:space="preserve">Лесоматериалы </t>
  </si>
  <si>
    <t>Итого лесоматериалы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</si>
</sst>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0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67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4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5" fillId="0" borderId="0"/>
    <xf numFmtId="0" fontId="10" fillId="0" borderId="0"/>
    <xf numFmtId="4" fontId="16" fillId="0" borderId="0">
      <alignment vertical="center"/>
    </xf>
    <xf numFmtId="0" fontId="9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70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5" fillId="0" borderId="0" xfId="908" applyFont="1" applyAlignment="1">
      <alignment vertical="center"/>
    </xf>
    <xf numFmtId="3" fontId="75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0" fillId="0" borderId="0" xfId="0" applyFont="1" applyAlignment="1">
      <alignment horizontal="center" vertical="center"/>
    </xf>
    <xf numFmtId="0" fontId="80" fillId="0" borderId="0" xfId="0" applyFont="1" applyBorder="1" applyAlignment="1">
      <alignment horizontal="right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 wrapText="1"/>
    </xf>
    <xf numFmtId="49" fontId="82" fillId="0" borderId="0" xfId="0" applyNumberFormat="1" applyFont="1" applyAlignment="1">
      <alignment vertical="center"/>
    </xf>
    <xf numFmtId="0" fontId="80" fillId="0" borderId="70" xfId="0" applyNumberFormat="1" applyFont="1" applyFill="1" applyBorder="1" applyAlignment="1">
      <alignment horizontal="center" vertical="center" wrapText="1"/>
    </xf>
    <xf numFmtId="0" fontId="80" fillId="0" borderId="65" xfId="0" applyNumberFormat="1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49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8" xfId="0" applyFont="1" applyFill="1" applyBorder="1" applyAlignment="1">
      <alignment horizontal="center" vertical="center"/>
    </xf>
    <xf numFmtId="0" fontId="80" fillId="0" borderId="72" xfId="0" applyFont="1" applyBorder="1" applyAlignment="1">
      <alignment horizontal="center" vertical="center"/>
    </xf>
    <xf numFmtId="0" fontId="82" fillId="0" borderId="2" xfId="0" applyFont="1" applyBorder="1" applyAlignment="1">
      <alignment vertical="center"/>
    </xf>
    <xf numFmtId="3" fontId="82" fillId="30" borderId="49" xfId="0" applyNumberFormat="1" applyFont="1" applyFill="1" applyBorder="1" applyAlignment="1">
      <alignment vertical="center"/>
    </xf>
    <xf numFmtId="3" fontId="82" fillId="30" borderId="58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49" fontId="82" fillId="0" borderId="2" xfId="0" applyNumberFormat="1" applyFont="1" applyBorder="1" applyAlignment="1">
      <alignment horizontal="right" vertical="top" wrapText="1"/>
    </xf>
    <xf numFmtId="0" fontId="82" fillId="0" borderId="2" xfId="0" applyFont="1" applyBorder="1" applyAlignment="1">
      <alignment horizontal="left" vertical="top" wrapText="1"/>
    </xf>
    <xf numFmtId="0" fontId="80" fillId="0" borderId="39" xfId="0" applyNumberFormat="1" applyFont="1" applyFill="1" applyBorder="1" applyAlignment="1">
      <alignment horizontal="center" vertical="center" wrapText="1"/>
    </xf>
    <xf numFmtId="0" fontId="82" fillId="0" borderId="49" xfId="0" applyFont="1" applyBorder="1" applyAlignment="1">
      <alignment horizontal="center" vertical="top" wrapText="1"/>
    </xf>
    <xf numFmtId="0" fontId="80" fillId="0" borderId="37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vertical="center"/>
    </xf>
    <xf numFmtId="0" fontId="80" fillId="30" borderId="8" xfId="0" applyFont="1" applyFill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3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2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11" fillId="0" borderId="0" xfId="908" applyFont="1" applyFill="1" applyBorder="1" applyAlignment="1">
      <alignment vertical="center"/>
    </xf>
    <xf numFmtId="0" fontId="66" fillId="0" borderId="0" xfId="976" applyFont="1" applyFill="1" applyBorder="1" applyAlignment="1">
      <alignment horizontal="left"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3" fontId="11" fillId="0" borderId="0" xfId="908" applyNumberFormat="1" applyFont="1" applyAlignment="1">
      <alignment horizontal="center" vertical="center"/>
    </xf>
    <xf numFmtId="0" fontId="80" fillId="0" borderId="38" xfId="0" applyNumberFormat="1" applyFont="1" applyFill="1" applyBorder="1" applyAlignment="1">
      <alignment horizontal="center" vertical="center" wrapText="1"/>
    </xf>
    <xf numFmtId="0" fontId="80" fillId="0" borderId="6" xfId="0" applyFont="1" applyBorder="1" applyAlignment="1">
      <alignment horizontal="center" vertical="center"/>
    </xf>
    <xf numFmtId="0" fontId="80" fillId="0" borderId="1" xfId="0" applyFont="1" applyBorder="1" applyAlignment="1">
      <alignment horizontal="center" vertical="center"/>
    </xf>
    <xf numFmtId="0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right" vertical="center"/>
    </xf>
    <xf numFmtId="49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right" vertical="top" wrapText="1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center" vertical="top" wrapText="1"/>
    </xf>
    <xf numFmtId="49" fontId="80" fillId="0" borderId="0" xfId="0" applyNumberFormat="1" applyFont="1" applyBorder="1" applyAlignment="1">
      <alignment horizontal="right" vertical="center"/>
    </xf>
    <xf numFmtId="0" fontId="80" fillId="0" borderId="0" xfId="0" applyFont="1" applyBorder="1" applyAlignment="1">
      <alignment horizontal="left" vertical="center"/>
    </xf>
    <xf numFmtId="0" fontId="80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80" fillId="0" borderId="1" xfId="0" applyFont="1" applyBorder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0" fontId="68" fillId="30" borderId="66" xfId="1567" applyFont="1" applyFill="1" applyBorder="1" applyAlignment="1">
      <alignment horizontal="right" vertical="center" wrapText="1"/>
    </xf>
    <xf numFmtId="3" fontId="68" fillId="30" borderId="66" xfId="908" applyNumberFormat="1" applyFont="1" applyFill="1" applyBorder="1" applyAlignment="1">
      <alignment horizontal="right" vertical="center" wrapText="1"/>
    </xf>
    <xf numFmtId="3" fontId="67" fillId="30" borderId="66" xfId="908" applyNumberFormat="1" applyFont="1" applyFill="1" applyBorder="1" applyAlignment="1">
      <alignment horizontal="right" vertical="center" wrapText="1"/>
    </xf>
    <xf numFmtId="2" fontId="68" fillId="30" borderId="66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6" xfId="908" applyNumberFormat="1" applyFont="1" applyFill="1" applyBorder="1" applyAlignment="1">
      <alignment vertical="center" wrapText="1"/>
    </xf>
    <xf numFmtId="4" fontId="69" fillId="0" borderId="66" xfId="908" applyNumberFormat="1" applyFont="1" applyFill="1" applyBorder="1" applyAlignment="1">
      <alignment vertical="center" wrapText="1"/>
    </xf>
    <xf numFmtId="4" fontId="69" fillId="0" borderId="66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68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3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2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4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3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69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2" fillId="0" borderId="8" xfId="908" applyNumberFormat="1" applyFont="1" applyFill="1" applyBorder="1" applyAlignment="1">
      <alignment horizontal="center" vertical="center" wrapText="1"/>
    </xf>
    <xf numFmtId="2" fontId="72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0" fontId="68" fillId="30" borderId="69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6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3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3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3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2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3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3" fontId="11" fillId="32" borderId="69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2" fillId="0" borderId="0" xfId="0" applyFont="1" applyAlignment="1">
      <alignment vertical="center" wrapText="1"/>
    </xf>
    <xf numFmtId="0" fontId="82" fillId="0" borderId="0" xfId="0" applyFont="1" applyAlignment="1">
      <alignment vertical="center"/>
    </xf>
    <xf numFmtId="3" fontId="66" fillId="32" borderId="68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8" fillId="32" borderId="51" xfId="908" applyNumberFormat="1" applyFont="1" applyFill="1" applyBorder="1" applyAlignment="1">
      <alignment vertical="center" wrapText="1"/>
    </xf>
    <xf numFmtId="0" fontId="78" fillId="32" borderId="54" xfId="976" applyFont="1" applyFill="1" applyBorder="1" applyAlignment="1">
      <alignment horizontal="left" vertical="center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8" xfId="908" applyFont="1" applyFill="1" applyBorder="1" applyAlignment="1">
      <alignment horizontal="center" vertical="center"/>
    </xf>
    <xf numFmtId="1" fontId="11" fillId="32" borderId="58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5" xfId="908" applyFont="1" applyFill="1" applyBorder="1" applyAlignment="1">
      <alignment horizontal="center" vertical="center"/>
    </xf>
    <xf numFmtId="4" fontId="66" fillId="32" borderId="68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8" fillId="32" borderId="40" xfId="908" applyFont="1" applyFill="1" applyBorder="1" applyAlignment="1">
      <alignment vertical="center"/>
    </xf>
    <xf numFmtId="4" fontId="78" fillId="32" borderId="40" xfId="908" applyNumberFormat="1" applyFont="1" applyFill="1" applyBorder="1" applyAlignment="1">
      <alignment vertical="center" wrapText="1"/>
    </xf>
    <xf numFmtId="3" fontId="78" fillId="32" borderId="19" xfId="908" applyNumberFormat="1" applyFont="1" applyFill="1" applyBorder="1" applyAlignment="1">
      <alignment horizontal="right" vertical="center" wrapText="1"/>
    </xf>
    <xf numFmtId="3" fontId="78" fillId="32" borderId="46" xfId="908" applyNumberFormat="1" applyFont="1" applyFill="1" applyBorder="1" applyAlignment="1">
      <alignment horizontal="right" vertical="center" wrapText="1"/>
    </xf>
    <xf numFmtId="3" fontId="78" fillId="32" borderId="2" xfId="908" applyNumberFormat="1" applyFont="1" applyFill="1" applyBorder="1" applyAlignment="1">
      <alignment horizontal="right" vertical="center" wrapText="1"/>
    </xf>
    <xf numFmtId="3" fontId="78" fillId="32" borderId="49" xfId="908" applyNumberFormat="1" applyFont="1" applyFill="1" applyBorder="1" applyAlignment="1">
      <alignment horizontal="right" vertical="center" wrapText="1"/>
    </xf>
    <xf numFmtId="4" fontId="78" fillId="32" borderId="2" xfId="908" applyNumberFormat="1" applyFont="1" applyFill="1" applyBorder="1" applyAlignment="1">
      <alignment horizontal="right" vertical="center" wrapText="1"/>
    </xf>
    <xf numFmtId="4" fontId="78" fillId="32" borderId="49" xfId="908" applyNumberFormat="1" applyFont="1" applyFill="1" applyBorder="1" applyAlignment="1">
      <alignment horizontal="right" vertical="center" wrapText="1"/>
    </xf>
    <xf numFmtId="3" fontId="78" fillId="32" borderId="19" xfId="908" applyNumberFormat="1" applyFont="1" applyFill="1" applyBorder="1" applyAlignment="1">
      <alignment horizontal="center" vertical="center" wrapText="1"/>
    </xf>
    <xf numFmtId="3" fontId="78" fillId="32" borderId="68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/>
    </xf>
    <xf numFmtId="3" fontId="79" fillId="30" borderId="54" xfId="908" applyNumberFormat="1" applyFont="1" applyFill="1" applyBorder="1" applyAlignment="1">
      <alignment horizontal="center" vertical="center" wrapText="1"/>
    </xf>
    <xf numFmtId="3" fontId="79" fillId="32" borderId="63" xfId="908" applyNumberFormat="1" applyFont="1" applyFill="1" applyBorder="1" applyAlignment="1">
      <alignment horizontal="center" vertical="center" wrapText="1"/>
    </xf>
    <xf numFmtId="3" fontId="78" fillId="32" borderId="5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8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8" fillId="32" borderId="52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3" fontId="78" fillId="33" borderId="19" xfId="908" applyNumberFormat="1" applyFont="1" applyFill="1" applyBorder="1" applyAlignment="1">
      <alignment horizontal="right" vertical="center" wrapText="1"/>
    </xf>
    <xf numFmtId="3" fontId="78" fillId="33" borderId="46" xfId="908" applyNumberFormat="1" applyFont="1" applyFill="1" applyBorder="1" applyAlignment="1">
      <alignment horizontal="right" vertical="center" wrapText="1"/>
    </xf>
    <xf numFmtId="3" fontId="78" fillId="33" borderId="2" xfId="908" applyNumberFormat="1" applyFont="1" applyFill="1" applyBorder="1" applyAlignment="1">
      <alignment horizontal="right" vertical="center" wrapText="1"/>
    </xf>
    <xf numFmtId="3" fontId="78" fillId="33" borderId="58" xfId="908" applyNumberFormat="1" applyFont="1" applyFill="1" applyBorder="1" applyAlignment="1">
      <alignment horizontal="right" vertical="center" wrapText="1"/>
    </xf>
    <xf numFmtId="0" fontId="82" fillId="0" borderId="0" xfId="0" applyFont="1" applyAlignment="1">
      <alignment horizontal="center" vertical="center" wrapText="1"/>
    </xf>
    <xf numFmtId="49" fontId="82" fillId="0" borderId="0" xfId="0" applyNumberFormat="1" applyFont="1" applyAlignment="1">
      <alignment horizontal="right" vertical="center"/>
    </xf>
    <xf numFmtId="0" fontId="80" fillId="0" borderId="6" xfId="0" applyFont="1" applyBorder="1" applyAlignment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8" xfId="798" applyNumberFormat="1" applyFont="1" applyFill="1" applyBorder="1" applyAlignment="1" applyProtection="1">
      <alignment horizontal="center" vertical="center" wrapText="1"/>
    </xf>
    <xf numFmtId="3" fontId="97" fillId="0" borderId="40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5" xfId="798" applyNumberFormat="1" applyFont="1" applyFill="1" applyBorder="1" applyAlignment="1" applyProtection="1">
      <alignment vertical="center" wrapText="1"/>
    </xf>
    <xf numFmtId="0" fontId="96" fillId="0" borderId="66" xfId="798" applyNumberFormat="1" applyFont="1" applyFill="1" applyBorder="1" applyAlignment="1" applyProtection="1">
      <alignment horizontal="left" vertical="center" wrapText="1"/>
    </xf>
    <xf numFmtId="0" fontId="91" fillId="0" borderId="66" xfId="798" applyNumberFormat="1" applyFont="1" applyFill="1" applyBorder="1" applyAlignment="1" applyProtection="1">
      <alignment horizontal="center" vertical="center" wrapText="1"/>
    </xf>
    <xf numFmtId="0" fontId="99" fillId="0" borderId="66" xfId="798" applyNumberFormat="1" applyFont="1" applyFill="1" applyBorder="1" applyAlignment="1" applyProtection="1">
      <alignment horizontal="center" vertical="center"/>
    </xf>
    <xf numFmtId="3" fontId="96" fillId="0" borderId="66" xfId="798" applyNumberFormat="1" applyFont="1" applyFill="1" applyBorder="1" applyAlignment="1" applyProtection="1">
      <alignment horizontal="center" vertical="center"/>
    </xf>
    <xf numFmtId="4" fontId="96" fillId="0" borderId="66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7" xfId="798" applyNumberFormat="1" applyFont="1" applyFill="1" applyBorder="1" applyAlignment="1" applyProtection="1">
      <alignment horizontal="center" vertical="center" wrapText="1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2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6" fillId="0" borderId="75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4" fontId="96" fillId="0" borderId="29" xfId="798" applyNumberFormat="1" applyFont="1" applyFill="1" applyBorder="1" applyAlignment="1" applyProtection="1">
      <alignment horizontal="center" vertical="center"/>
    </xf>
    <xf numFmtId="2" fontId="96" fillId="0" borderId="48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40" xfId="798" applyNumberFormat="1" applyFont="1" applyFill="1" applyBorder="1" applyAlignment="1" applyProtection="1">
      <alignment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5" xfId="798" applyNumberFormat="1" applyFont="1" applyFill="1" applyBorder="1" applyAlignment="1" applyProtection="1">
      <alignment vertical="center" wrapText="1"/>
    </xf>
    <xf numFmtId="3" fontId="99" fillId="0" borderId="66" xfId="798" applyNumberFormat="1" applyFont="1" applyFill="1" applyBorder="1" applyAlignment="1" applyProtection="1">
      <alignment horizontal="center" vertical="center"/>
    </xf>
    <xf numFmtId="192" fontId="96" fillId="0" borderId="26" xfId="798" applyNumberFormat="1" applyFont="1" applyFill="1" applyBorder="1" applyAlignment="1" applyProtection="1">
      <alignment horizontal="center" vertical="center"/>
    </xf>
    <xf numFmtId="189" fontId="99" fillId="0" borderId="29" xfId="798" applyNumberFormat="1" applyFont="1" applyFill="1" applyBorder="1" applyAlignment="1" applyProtection="1">
      <alignment horizontal="center" vertical="center"/>
    </xf>
    <xf numFmtId="2" fontId="96" fillId="0" borderId="29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8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49" fontId="68" fillId="31" borderId="26" xfId="0" applyNumberFormat="1" applyFont="1" applyFill="1" applyBorder="1" applyAlignment="1">
      <alignment horizontal="center" vertical="center" wrapText="1" shrinkToFit="1"/>
    </xf>
    <xf numFmtId="0" fontId="68" fillId="31" borderId="30" xfId="0" applyFont="1" applyFill="1" applyBorder="1" applyAlignment="1">
      <alignment horizontal="left" vertical="center" wrapText="1" shrinkToFit="1"/>
    </xf>
    <xf numFmtId="3" fontId="66" fillId="31" borderId="54" xfId="908" applyNumberFormat="1" applyFont="1" applyFill="1" applyBorder="1" applyAlignment="1">
      <alignment horizontal="right" vertical="center" wrapText="1"/>
    </xf>
    <xf numFmtId="3" fontId="68" fillId="31" borderId="42" xfId="908" applyNumberFormat="1" applyFont="1" applyFill="1" applyBorder="1" applyAlignment="1">
      <alignment horizontal="right" vertical="center" wrapText="1"/>
    </xf>
    <xf numFmtId="3" fontId="68" fillId="31" borderId="7" xfId="908" applyNumberFormat="1" applyFont="1" applyFill="1" applyBorder="1" applyAlignment="1">
      <alignment horizontal="right" vertical="center" wrapText="1"/>
    </xf>
    <xf numFmtId="3" fontId="68" fillId="31" borderId="26" xfId="908" applyNumberFormat="1" applyFont="1" applyFill="1" applyBorder="1" applyAlignment="1">
      <alignment horizontal="right" vertical="center" wrapText="1"/>
    </xf>
    <xf numFmtId="2" fontId="68" fillId="31" borderId="7" xfId="908" applyNumberFormat="1" applyFont="1" applyFill="1" applyBorder="1" applyAlignment="1">
      <alignment horizontal="right" vertical="center" wrapText="1"/>
    </xf>
    <xf numFmtId="2" fontId="68" fillId="31" borderId="26" xfId="908" applyNumberFormat="1" applyFont="1" applyFill="1" applyBorder="1" applyAlignment="1">
      <alignment horizontal="right" vertical="center" wrapText="1"/>
    </xf>
    <xf numFmtId="3" fontId="67" fillId="31" borderId="42" xfId="908" applyNumberFormat="1" applyFont="1" applyFill="1" applyBorder="1" applyAlignment="1">
      <alignment horizontal="right" vertical="center" wrapText="1"/>
    </xf>
    <xf numFmtId="3" fontId="67" fillId="31" borderId="7" xfId="908" applyNumberFormat="1" applyFont="1" applyFill="1" applyBorder="1" applyAlignment="1">
      <alignment horizontal="right" vertical="center" wrapText="1"/>
    </xf>
    <xf numFmtId="3" fontId="67" fillId="31" borderId="8" xfId="908" applyNumberFormat="1" applyFont="1" applyFill="1" applyBorder="1" applyAlignment="1">
      <alignment horizontal="right" vertical="center" wrapText="1"/>
    </xf>
    <xf numFmtId="3" fontId="11" fillId="31" borderId="42" xfId="908" applyNumberFormat="1" applyFont="1" applyFill="1" applyBorder="1" applyAlignment="1">
      <alignment horizontal="right" vertical="center" wrapText="1"/>
    </xf>
    <xf numFmtId="3" fontId="11" fillId="31" borderId="7" xfId="908" applyNumberFormat="1" applyFont="1" applyFill="1" applyBorder="1" applyAlignment="1">
      <alignment horizontal="right" vertical="center" wrapText="1"/>
    </xf>
    <xf numFmtId="3" fontId="11" fillId="31" borderId="26" xfId="908" applyNumberFormat="1" applyFont="1" applyFill="1" applyBorder="1" applyAlignment="1">
      <alignment horizontal="right" vertical="center" wrapText="1"/>
    </xf>
    <xf numFmtId="3" fontId="78" fillId="31" borderId="54" xfId="908" applyNumberFormat="1" applyFont="1" applyFill="1" applyBorder="1" applyAlignment="1">
      <alignment horizontal="center" vertical="center" wrapText="1"/>
    </xf>
    <xf numFmtId="0" fontId="11" fillId="31" borderId="0" xfId="908" applyFont="1" applyFill="1" applyAlignment="1">
      <alignment vertical="center"/>
    </xf>
    <xf numFmtId="0" fontId="11" fillId="31" borderId="0" xfId="908" applyFont="1" applyFill="1"/>
    <xf numFmtId="49" fontId="38" fillId="0" borderId="7" xfId="0" applyNumberFormat="1" applyFont="1" applyBorder="1" applyAlignment="1">
      <alignment horizontal="right" vertical="top" wrapText="1"/>
    </xf>
    <xf numFmtId="0" fontId="38" fillId="0" borderId="7" xfId="0" applyFont="1" applyBorder="1" applyAlignment="1">
      <alignment horizontal="left" vertical="top" wrapText="1"/>
    </xf>
    <xf numFmtId="0" fontId="38" fillId="0" borderId="7" xfId="0" applyFont="1" applyBorder="1" applyAlignment="1">
      <alignment horizontal="center" vertical="top" wrapText="1"/>
    </xf>
    <xf numFmtId="49" fontId="102" fillId="0" borderId="3" xfId="0" applyNumberFormat="1" applyFont="1" applyBorder="1" applyAlignment="1">
      <alignment horizontal="center" vertical="center" wrapText="1"/>
    </xf>
    <xf numFmtId="0" fontId="102" fillId="0" borderId="4" xfId="0" applyFont="1" applyBorder="1" applyAlignment="1">
      <alignment horizontal="right" vertical="center" wrapText="1"/>
    </xf>
    <xf numFmtId="3" fontId="102" fillId="30" borderId="5" xfId="0" applyNumberFormat="1" applyFont="1" applyFill="1" applyBorder="1" applyAlignment="1">
      <alignment vertical="center"/>
    </xf>
    <xf numFmtId="49" fontId="38" fillId="0" borderId="7" xfId="0" applyNumberFormat="1" applyFont="1" applyBorder="1" applyAlignment="1">
      <alignment horizontal="center" vertical="top" wrapText="1"/>
    </xf>
    <xf numFmtId="0" fontId="38" fillId="0" borderId="7" xfId="0" applyFont="1" applyBorder="1" applyAlignment="1">
      <alignment horizontal="right" vertical="top" wrapText="1"/>
    </xf>
    <xf numFmtId="49" fontId="102" fillId="0" borderId="6" xfId="0" applyNumberFormat="1" applyFont="1" applyBorder="1" applyAlignment="1">
      <alignment horizontal="center" vertical="center" wrapText="1"/>
    </xf>
    <xf numFmtId="0" fontId="102" fillId="0" borderId="7" xfId="0" applyFont="1" applyBorder="1" applyAlignment="1">
      <alignment horizontal="right" vertical="center" wrapText="1"/>
    </xf>
    <xf numFmtId="3" fontId="102" fillId="30" borderId="67" xfId="0" applyNumberFormat="1" applyFont="1" applyFill="1" applyBorder="1" applyAlignment="1">
      <alignment vertical="center"/>
    </xf>
    <xf numFmtId="0" fontId="102" fillId="0" borderId="72" xfId="0" applyFont="1" applyBorder="1" applyAlignment="1">
      <alignment horizontal="center" vertical="center"/>
    </xf>
    <xf numFmtId="0" fontId="102" fillId="0" borderId="72" xfId="0" applyFont="1" applyBorder="1" applyAlignment="1">
      <alignment horizontal="right" vertical="center"/>
    </xf>
    <xf numFmtId="0" fontId="102" fillId="0" borderId="66" xfId="0" applyFont="1" applyBorder="1" applyAlignment="1">
      <alignment horizontal="right" vertical="top" wrapText="1"/>
    </xf>
    <xf numFmtId="0" fontId="102" fillId="30" borderId="28" xfId="0" applyFont="1" applyFill="1" applyBorder="1" applyAlignment="1">
      <alignment horizontal="right" vertical="center"/>
    </xf>
    <xf numFmtId="0" fontId="102" fillId="0" borderId="66" xfId="0" applyFont="1" applyBorder="1" applyAlignment="1">
      <alignment vertical="center"/>
    </xf>
    <xf numFmtId="0" fontId="102" fillId="0" borderId="7" xfId="0" applyFont="1" applyBorder="1" applyAlignment="1">
      <alignment horizontal="right" vertical="top" wrapText="1"/>
    </xf>
    <xf numFmtId="0" fontId="102" fillId="30" borderId="26" xfId="0" applyFont="1" applyFill="1" applyBorder="1" applyAlignment="1">
      <alignment horizontal="right" vertical="center"/>
    </xf>
    <xf numFmtId="0" fontId="102" fillId="0" borderId="7" xfId="0" applyFont="1" applyBorder="1" applyAlignment="1">
      <alignment vertical="center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29" xfId="908" applyNumberFormat="1" applyFont="1" applyFill="1" applyBorder="1" applyAlignment="1">
      <alignment horizontal="right" vertical="center" wrapText="1"/>
    </xf>
    <xf numFmtId="3" fontId="11" fillId="32" borderId="48" xfId="908" applyNumberFormat="1" applyFont="1" applyFill="1" applyBorder="1" applyAlignment="1">
      <alignment horizontal="right" vertical="center" wrapText="1"/>
    </xf>
    <xf numFmtId="0" fontId="80" fillId="0" borderId="6" xfId="0" applyFont="1" applyBorder="1" applyAlignment="1">
      <alignment horizontal="center" vertical="center"/>
    </xf>
    <xf numFmtId="3" fontId="66" fillId="32" borderId="1" xfId="908" applyNumberFormat="1" applyFont="1" applyFill="1" applyBorder="1" applyAlignment="1">
      <alignment horizontal="right" vertical="center" wrapText="1"/>
    </xf>
    <xf numFmtId="3" fontId="66" fillId="32" borderId="2" xfId="908" applyNumberFormat="1" applyFont="1" applyFill="1" applyBorder="1" applyAlignment="1">
      <alignment horizontal="right" vertical="center" wrapText="1"/>
    </xf>
    <xf numFmtId="3" fontId="66" fillId="32" borderId="58" xfId="908" applyNumberFormat="1" applyFont="1" applyFill="1" applyBorder="1" applyAlignment="1">
      <alignment horizontal="right" vertical="center" wrapText="1"/>
    </xf>
    <xf numFmtId="49" fontId="80" fillId="30" borderId="67" xfId="0" applyNumberFormat="1" applyFont="1" applyFill="1" applyBorder="1" applyAlignment="1">
      <alignment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4" fillId="0" borderId="0" xfId="797" applyFont="1" applyFill="1" applyAlignment="1"/>
    <xf numFmtId="0" fontId="66" fillId="0" borderId="0" xfId="2261" applyNumberFormat="1" applyFont="1" applyAlignment="1"/>
    <xf numFmtId="3" fontId="11" fillId="0" borderId="19" xfId="2261" applyNumberFormat="1" applyFont="1" applyBorder="1" applyAlignment="1">
      <alignment horizontal="center" vertical="center" wrapText="1"/>
    </xf>
    <xf numFmtId="3" fontId="11" fillId="0" borderId="75" xfId="2261" applyNumberFormat="1" applyFont="1" applyBorder="1" applyAlignment="1">
      <alignment horizontal="center" vertical="center" wrapText="1"/>
    </xf>
    <xf numFmtId="4" fontId="11" fillId="25" borderId="3" xfId="2261" applyFont="1" applyFill="1" applyBorder="1" applyAlignment="1">
      <alignment vertical="center" wrapText="1"/>
    </xf>
    <xf numFmtId="4" fontId="11" fillId="25" borderId="4" xfId="2261" applyFont="1" applyFill="1" applyBorder="1" applyAlignment="1">
      <alignment horizontal="left" vertical="center" wrapText="1"/>
    </xf>
    <xf numFmtId="3" fontId="11" fillId="0" borderId="4" xfId="2261" applyNumberFormat="1" applyFont="1" applyBorder="1" applyAlignment="1">
      <alignment horizontal="center" vertical="center" wrapText="1"/>
    </xf>
    <xf numFmtId="4" fontId="11" fillId="0" borderId="4" xfId="2261" applyNumberFormat="1" applyFont="1" applyBorder="1" applyAlignment="1">
      <alignment horizontal="center" vertical="center" wrapText="1"/>
    </xf>
    <xf numFmtId="4" fontId="11" fillId="0" borderId="5" xfId="2261" applyNumberFormat="1" applyFont="1" applyBorder="1" applyAlignment="1">
      <alignment horizontal="center" vertical="center" wrapText="1"/>
    </xf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2" fillId="28" borderId="0" xfId="2261" applyFont="1" applyFill="1">
      <alignment vertical="center"/>
    </xf>
    <xf numFmtId="3" fontId="99" fillId="0" borderId="38" xfId="798" applyNumberFormat="1" applyFont="1" applyFill="1" applyBorder="1" applyAlignment="1" applyProtection="1">
      <alignment horizontal="center" vertical="center"/>
    </xf>
    <xf numFmtId="2" fontId="96" fillId="0" borderId="38" xfId="798" applyNumberFormat="1" applyFont="1" applyFill="1" applyBorder="1" applyAlignment="1" applyProtection="1">
      <alignment horizontal="center" vertical="center"/>
    </xf>
    <xf numFmtId="4" fontId="94" fillId="0" borderId="13" xfId="798" applyNumberFormat="1" applyFont="1" applyFill="1" applyBorder="1" applyAlignment="1" applyProtection="1">
      <alignment horizontal="center" vertical="center"/>
    </xf>
    <xf numFmtId="189" fontId="99" fillId="0" borderId="66" xfId="798" applyNumberFormat="1" applyFont="1" applyFill="1" applyBorder="1" applyAlignment="1" applyProtection="1">
      <alignment horizontal="center" vertical="center"/>
    </xf>
    <xf numFmtId="2" fontId="96" fillId="0" borderId="66" xfId="798" applyNumberFormat="1" applyFont="1" applyFill="1" applyBorder="1" applyAlignment="1" applyProtection="1">
      <alignment horizontal="center" vertical="center"/>
    </xf>
    <xf numFmtId="2" fontId="96" fillId="0" borderId="28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2" fontId="96" fillId="0" borderId="26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0" fontId="94" fillId="0" borderId="0" xfId="798" applyNumberFormat="1" applyFont="1" applyFill="1" applyBorder="1" applyAlignment="1" applyProtection="1">
      <alignment vertical="top"/>
    </xf>
    <xf numFmtId="0" fontId="9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2" fontId="96" fillId="0" borderId="0" xfId="798" applyNumberFormat="1" applyFont="1" applyFill="1" applyBorder="1" applyAlignment="1" applyProtection="1">
      <alignment vertical="top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192" fontId="96" fillId="0" borderId="28" xfId="798" applyNumberFormat="1" applyFont="1" applyFill="1" applyBorder="1" applyAlignment="1" applyProtection="1">
      <alignment horizontal="center" vertical="center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6" fillId="28" borderId="7" xfId="798" applyNumberFormat="1" applyFont="1" applyFill="1" applyBorder="1" applyAlignment="1" applyProtection="1">
      <alignment horizontal="center" vertical="center"/>
    </xf>
    <xf numFmtId="0" fontId="91" fillId="28" borderId="7" xfId="798" applyNumberFormat="1" applyFont="1" applyFill="1" applyBorder="1" applyAlignment="1" applyProtection="1">
      <alignment horizontal="center" vertical="center" wrapText="1"/>
    </xf>
    <xf numFmtId="189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3" fontId="96" fillId="28" borderId="38" xfId="798" applyNumberFormat="1" applyFont="1" applyFill="1" applyBorder="1" applyAlignment="1" applyProtection="1">
      <alignment horizontal="center" vertical="center"/>
    </xf>
    <xf numFmtId="0" fontId="91" fillId="28" borderId="38" xfId="798" applyNumberFormat="1" applyFont="1" applyFill="1" applyBorder="1" applyAlignment="1" applyProtection="1">
      <alignment horizontal="center" vertical="center" wrapText="1"/>
    </xf>
    <xf numFmtId="192" fontId="96" fillId="0" borderId="47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0" fontId="86" fillId="0" borderId="0" xfId="2259" applyFont="1"/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4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8" xfId="974" applyFont="1" applyFill="1" applyBorder="1" applyAlignment="1">
      <alignment horizontal="center" vertical="center" wrapText="1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79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9" fillId="32" borderId="74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1" xfId="974" applyFont="1" applyFill="1" applyBorder="1" applyAlignment="1">
      <alignment horizontal="center" vertical="center" wrapText="1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73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1" fontId="66" fillId="16" borderId="26" xfId="908" applyNumberFormat="1" applyFont="1" applyFill="1" applyBorder="1" applyAlignment="1">
      <alignment horizontal="center" vertical="center" wrapText="1"/>
    </xf>
    <xf numFmtId="1" fontId="66" fillId="16" borderId="14" xfId="908" applyNumberFormat="1" applyFont="1" applyFill="1" applyBorder="1" applyAlignment="1">
      <alignment horizontal="center" vertical="center" wrapText="1"/>
    </xf>
    <xf numFmtId="1" fontId="66" fillId="16" borderId="42" xfId="908" applyNumberFormat="1" applyFont="1" applyFill="1" applyBorder="1" applyAlignment="1">
      <alignment horizontal="center"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03" fillId="0" borderId="0" xfId="0" applyFont="1" applyAlignment="1">
      <alignment horizontal="left" vertical="top" wrapText="1"/>
    </xf>
    <xf numFmtId="1" fontId="11" fillId="16" borderId="26" xfId="908" applyNumberFormat="1" applyFont="1" applyFill="1" applyBorder="1" applyAlignment="1">
      <alignment horizontal="center" vertical="center"/>
    </xf>
    <xf numFmtId="1" fontId="11" fillId="16" borderId="14" xfId="908" applyNumberFormat="1" applyFont="1" applyFill="1" applyBorder="1" applyAlignment="1">
      <alignment horizontal="center" vertical="center"/>
    </xf>
    <xf numFmtId="1" fontId="11" fillId="16" borderId="42" xfId="908" applyNumberFormat="1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7" xfId="908" applyFont="1" applyFill="1" applyBorder="1" applyAlignment="1">
      <alignment horizontal="center" vertical="center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69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6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5" xfId="908" applyFont="1" applyFill="1" applyBorder="1" applyAlignment="1">
      <alignment horizontal="center" vertical="center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3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6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4" fontId="71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5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6" fillId="0" borderId="0" xfId="2260" applyFont="1" applyBorder="1" applyAlignment="1">
      <alignment horizont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5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7" xfId="798" applyNumberFormat="1" applyFont="1" applyFill="1" applyBorder="1" applyAlignment="1" applyProtection="1">
      <alignment horizontal="center" vertical="center" wrapText="1"/>
    </xf>
    <xf numFmtId="4" fontId="94" fillId="0" borderId="59" xfId="798" applyNumberFormat="1" applyFont="1" applyFill="1" applyBorder="1" applyAlignment="1" applyProtection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0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9" xfId="0" applyNumberFormat="1" applyFont="1" applyFill="1" applyBorder="1" applyAlignment="1">
      <alignment horizontal="center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6" xfId="0" applyNumberFormat="1" applyFont="1" applyFill="1" applyBorder="1" applyAlignment="1">
      <alignment horizontal="center" vertical="center" wrapText="1"/>
    </xf>
    <xf numFmtId="0" fontId="80" fillId="0" borderId="48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6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49" xfId="0" applyFont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8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left" vertical="center" wrapText="1"/>
    </xf>
    <xf numFmtId="49" fontId="83" fillId="0" borderId="34" xfId="0" applyNumberFormat="1" applyFont="1" applyBorder="1" applyAlignment="1">
      <alignment horizontal="center" vertical="top" wrapText="1"/>
    </xf>
    <xf numFmtId="49" fontId="83" fillId="0" borderId="53" xfId="0" applyNumberFormat="1" applyFont="1" applyBorder="1" applyAlignment="1">
      <alignment horizontal="center" vertical="top" wrapText="1"/>
    </xf>
    <xf numFmtId="49" fontId="83" fillId="0" borderId="57" xfId="0" applyNumberFormat="1" applyFont="1" applyBorder="1" applyAlignment="1">
      <alignment horizontal="center" vertical="top" wrapText="1"/>
    </xf>
    <xf numFmtId="0" fontId="80" fillId="0" borderId="37" xfId="0" applyFont="1" applyBorder="1" applyAlignment="1">
      <alignment horizontal="center" vertical="center"/>
    </xf>
    <xf numFmtId="0" fontId="80" fillId="0" borderId="38" xfId="0" applyNumberFormat="1" applyFont="1" applyFill="1" applyBorder="1" applyAlignment="1">
      <alignment horizontal="center" vertical="center" wrapText="1"/>
    </xf>
    <xf numFmtId="0" fontId="80" fillId="0" borderId="47" xfId="0" applyNumberFormat="1" applyFont="1" applyFill="1" applyBorder="1" applyAlignment="1">
      <alignment horizontal="center" vertical="center" wrapText="1"/>
    </xf>
    <xf numFmtId="0" fontId="80" fillId="0" borderId="1" xfId="0" applyNumberFormat="1" applyFont="1" applyFill="1" applyBorder="1" applyAlignment="1">
      <alignment horizontal="center" vertical="center" wrapText="1"/>
    </xf>
    <xf numFmtId="0" fontId="80" fillId="0" borderId="2" xfId="0" applyNumberFormat="1" applyFont="1" applyFill="1" applyBorder="1" applyAlignment="1">
      <alignment horizontal="center" vertical="center" wrapText="1"/>
    </xf>
    <xf numFmtId="0" fontId="80" fillId="0" borderId="58" xfId="0" applyNumberFormat="1" applyFont="1" applyFill="1" applyBorder="1" applyAlignment="1">
      <alignment horizontal="center" vertical="center" wrapText="1"/>
    </xf>
    <xf numFmtId="49" fontId="82" fillId="0" borderId="0" xfId="0" applyNumberFormat="1" applyFont="1" applyAlignment="1">
      <alignment horizontal="left" vertical="center" wrapText="1"/>
    </xf>
  </cellXfs>
  <cellStyles count="2267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0 2" xfId="2262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6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CC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80"/>
  <sheetViews>
    <sheetView showGridLines="0" tabSelected="1" view="pageBreakPreview" topLeftCell="A37" zoomScale="70" zoomScaleSheetLayoutView="70" workbookViewId="0">
      <pane xSplit="2" topLeftCell="C1" activePane="topRight" state="frozen"/>
      <selection activeCell="A8" sqref="A8"/>
      <selection pane="topRight" activeCell="B88" sqref="B88"/>
    </sheetView>
  </sheetViews>
  <sheetFormatPr defaultColWidth="8.85546875" defaultRowHeight="12.75" x14ac:dyDescent="0.2"/>
  <cols>
    <col min="1" max="1" width="15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8" customWidth="1"/>
    <col min="15" max="15" width="12.7109375" style="8" customWidth="1"/>
    <col min="16" max="17" width="13.5703125" style="8" customWidth="1"/>
    <col min="18" max="18" width="11.140625" style="8" customWidth="1"/>
    <col min="19" max="19" width="13" style="8" customWidth="1"/>
    <col min="20" max="20" width="13.7109375" style="40" customWidth="1"/>
    <col min="21" max="21" width="10.7109375" style="8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101</v>
      </c>
    </row>
    <row r="2" spans="1:25" ht="13.5" customHeight="1" x14ac:dyDescent="0.2">
      <c r="B2" s="2" t="s">
        <v>17</v>
      </c>
      <c r="C2" s="440" t="s">
        <v>235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180"/>
    </row>
    <row r="3" spans="1:25" x14ac:dyDescent="0.2">
      <c r="B3" s="2" t="s">
        <v>18</v>
      </c>
      <c r="C3" s="441" t="s">
        <v>235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181"/>
    </row>
    <row r="4" spans="1:25" x14ac:dyDescent="0.2">
      <c r="B4" s="2" t="s">
        <v>165</v>
      </c>
      <c r="C4" s="229">
        <v>9.25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</row>
    <row r="5" spans="1:25" ht="13.5" thickBot="1" x14ac:dyDescent="0.25">
      <c r="B5" s="2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</row>
    <row r="6" spans="1:25" ht="12.75" customHeight="1" thickBot="1" x14ac:dyDescent="0.25">
      <c r="A6" s="470" t="s">
        <v>1</v>
      </c>
      <c r="B6" s="470" t="s">
        <v>27</v>
      </c>
      <c r="C6" s="477" t="s">
        <v>28</v>
      </c>
      <c r="D6" s="478"/>
      <c r="E6" s="478"/>
      <c r="F6" s="478"/>
      <c r="G6" s="478"/>
      <c r="H6" s="478"/>
      <c r="I6" s="478"/>
      <c r="J6" s="478"/>
      <c r="K6" s="478"/>
      <c r="L6" s="479"/>
      <c r="M6" s="456" t="s">
        <v>2</v>
      </c>
      <c r="N6" s="457"/>
      <c r="O6" s="457"/>
      <c r="P6" s="457"/>
      <c r="Q6" s="457"/>
      <c r="R6" s="457"/>
      <c r="S6" s="457"/>
      <c r="T6" s="457"/>
      <c r="U6" s="457"/>
      <c r="V6" s="457"/>
      <c r="W6" s="458"/>
      <c r="Y6" s="1"/>
    </row>
    <row r="7" spans="1:25" ht="12.75" customHeight="1" x14ac:dyDescent="0.2">
      <c r="A7" s="471"/>
      <c r="B7" s="471"/>
      <c r="C7" s="462" t="s">
        <v>139</v>
      </c>
      <c r="D7" s="465" t="s">
        <v>3</v>
      </c>
      <c r="E7" s="466"/>
      <c r="F7" s="466"/>
      <c r="G7" s="466"/>
      <c r="H7" s="466"/>
      <c r="I7" s="466"/>
      <c r="J7" s="466"/>
      <c r="K7" s="459" t="s">
        <v>141</v>
      </c>
      <c r="L7" s="445" t="s">
        <v>143</v>
      </c>
      <c r="M7" s="443" t="s">
        <v>140</v>
      </c>
      <c r="N7" s="498" t="s">
        <v>3</v>
      </c>
      <c r="O7" s="499"/>
      <c r="P7" s="499"/>
      <c r="Q7" s="500"/>
      <c r="R7" s="501" t="s">
        <v>94</v>
      </c>
      <c r="S7" s="448" t="s">
        <v>149</v>
      </c>
      <c r="T7" s="448" t="s">
        <v>142</v>
      </c>
      <c r="U7" s="448" t="s">
        <v>95</v>
      </c>
      <c r="V7" s="454" t="s">
        <v>96</v>
      </c>
      <c r="W7" s="450" t="s">
        <v>144</v>
      </c>
      <c r="Y7" s="1"/>
    </row>
    <row r="8" spans="1:25" ht="44.25" customHeight="1" x14ac:dyDescent="0.2">
      <c r="A8" s="471"/>
      <c r="B8" s="471"/>
      <c r="C8" s="463"/>
      <c r="D8" s="490" t="s">
        <v>97</v>
      </c>
      <c r="E8" s="452" t="s">
        <v>145</v>
      </c>
      <c r="F8" s="452" t="s">
        <v>146</v>
      </c>
      <c r="G8" s="452" t="s">
        <v>150</v>
      </c>
      <c r="H8" s="452" t="s">
        <v>29</v>
      </c>
      <c r="I8" s="452" t="s">
        <v>95</v>
      </c>
      <c r="J8" s="452" t="s">
        <v>96</v>
      </c>
      <c r="K8" s="460"/>
      <c r="L8" s="446"/>
      <c r="M8" s="444"/>
      <c r="N8" s="495" t="s">
        <v>30</v>
      </c>
      <c r="O8" s="496"/>
      <c r="P8" s="496" t="s">
        <v>31</v>
      </c>
      <c r="Q8" s="497"/>
      <c r="R8" s="502"/>
      <c r="S8" s="449"/>
      <c r="T8" s="449"/>
      <c r="U8" s="449"/>
      <c r="V8" s="455"/>
      <c r="W8" s="451"/>
      <c r="Y8" s="1"/>
    </row>
    <row r="9" spans="1:25" ht="83.25" customHeight="1" thickBot="1" x14ac:dyDescent="0.25">
      <c r="A9" s="472"/>
      <c r="B9" s="472"/>
      <c r="C9" s="464"/>
      <c r="D9" s="491"/>
      <c r="E9" s="453"/>
      <c r="F9" s="453"/>
      <c r="G9" s="453"/>
      <c r="H9" s="453"/>
      <c r="I9" s="453"/>
      <c r="J9" s="453"/>
      <c r="K9" s="461"/>
      <c r="L9" s="447"/>
      <c r="M9" s="444"/>
      <c r="N9" s="190" t="s">
        <v>147</v>
      </c>
      <c r="O9" s="191" t="s">
        <v>148</v>
      </c>
      <c r="P9" s="191" t="s">
        <v>147</v>
      </c>
      <c r="Q9" s="192" t="s">
        <v>148</v>
      </c>
      <c r="R9" s="502"/>
      <c r="S9" s="449"/>
      <c r="T9" s="449"/>
      <c r="U9" s="449"/>
      <c r="V9" s="455"/>
      <c r="W9" s="451"/>
      <c r="Y9" s="1"/>
    </row>
    <row r="10" spans="1:25" ht="13.5" thickBot="1" x14ac:dyDescent="0.25">
      <c r="A10" s="193">
        <v>1</v>
      </c>
      <c r="B10" s="194">
        <v>2</v>
      </c>
      <c r="C10" s="193">
        <v>5</v>
      </c>
      <c r="D10" s="195">
        <v>6</v>
      </c>
      <c r="E10" s="196">
        <v>7</v>
      </c>
      <c r="F10" s="197">
        <v>8</v>
      </c>
      <c r="G10" s="196">
        <v>9</v>
      </c>
      <c r="H10" s="197">
        <v>10</v>
      </c>
      <c r="I10" s="196">
        <v>11</v>
      </c>
      <c r="J10" s="197">
        <v>12</v>
      </c>
      <c r="K10" s="196">
        <v>13</v>
      </c>
      <c r="L10" s="198">
        <v>14</v>
      </c>
      <c r="M10" s="193">
        <v>15</v>
      </c>
      <c r="N10" s="195">
        <v>16</v>
      </c>
      <c r="O10" s="196">
        <v>17</v>
      </c>
      <c r="P10" s="197">
        <v>18</v>
      </c>
      <c r="Q10" s="199">
        <v>19</v>
      </c>
      <c r="R10" s="195">
        <v>20</v>
      </c>
      <c r="S10" s="196">
        <v>21</v>
      </c>
      <c r="T10" s="197">
        <v>22</v>
      </c>
      <c r="U10" s="196">
        <v>23</v>
      </c>
      <c r="V10" s="200">
        <v>24</v>
      </c>
      <c r="W10" s="201">
        <v>25</v>
      </c>
      <c r="Y10" s="1"/>
    </row>
    <row r="11" spans="1:25" ht="13.5" thickBot="1" x14ac:dyDescent="0.25">
      <c r="A11" s="492" t="s">
        <v>159</v>
      </c>
      <c r="B11" s="493"/>
      <c r="C11" s="493"/>
      <c r="D11" s="493"/>
      <c r="E11" s="493"/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  <c r="T11" s="493"/>
      <c r="U11" s="493"/>
      <c r="V11" s="493"/>
      <c r="W11" s="494"/>
      <c r="Y11" s="1"/>
    </row>
    <row r="12" spans="1:25" s="347" customFormat="1" ht="14.25" x14ac:dyDescent="0.2">
      <c r="A12" s="331"/>
      <c r="B12" s="332" t="s">
        <v>234</v>
      </c>
      <c r="C12" s="333"/>
      <c r="D12" s="334"/>
      <c r="E12" s="335"/>
      <c r="F12" s="335"/>
      <c r="G12" s="335"/>
      <c r="H12" s="335"/>
      <c r="I12" s="335"/>
      <c r="J12" s="336"/>
      <c r="K12" s="337"/>
      <c r="L12" s="338"/>
      <c r="M12" s="333"/>
      <c r="N12" s="339"/>
      <c r="O12" s="340"/>
      <c r="P12" s="340"/>
      <c r="Q12" s="341"/>
      <c r="R12" s="342"/>
      <c r="S12" s="343"/>
      <c r="T12" s="343"/>
      <c r="U12" s="343"/>
      <c r="V12" s="344"/>
      <c r="W12" s="345"/>
      <c r="X12" s="346"/>
    </row>
    <row r="13" spans="1:25" ht="14.25" x14ac:dyDescent="0.2">
      <c r="A13" s="188" t="s">
        <v>225</v>
      </c>
      <c r="B13" s="189" t="s">
        <v>231</v>
      </c>
      <c r="C13" s="184">
        <f>D13+E13+G13+I13+J13</f>
        <v>1076</v>
      </c>
      <c r="D13" s="142">
        <v>194</v>
      </c>
      <c r="E13" s="88">
        <v>453</v>
      </c>
      <c r="F13" s="89">
        <v>68</v>
      </c>
      <c r="G13" s="89">
        <v>0</v>
      </c>
      <c r="H13" s="88">
        <v>11</v>
      </c>
      <c r="I13" s="88">
        <v>280</v>
      </c>
      <c r="J13" s="107">
        <v>149</v>
      </c>
      <c r="K13" s="91">
        <v>7.24</v>
      </c>
      <c r="L13" s="122">
        <v>1.97</v>
      </c>
      <c r="M13" s="184"/>
      <c r="N13" s="137"/>
      <c r="O13" s="90"/>
      <c r="P13" s="90"/>
      <c r="Q13" s="130"/>
      <c r="R13" s="178"/>
      <c r="S13" s="144"/>
      <c r="T13" s="144"/>
      <c r="U13" s="144"/>
      <c r="V13" s="145"/>
      <c r="W13" s="222"/>
      <c r="Y13" s="1"/>
    </row>
    <row r="14" spans="1:25" ht="14.25" x14ac:dyDescent="0.2">
      <c r="A14" s="188" t="s">
        <v>226</v>
      </c>
      <c r="B14" s="189" t="s">
        <v>231</v>
      </c>
      <c r="C14" s="185">
        <f t="shared" ref="C14:C47" si="0">G14+D14+E14+I14+J14</f>
        <v>1076</v>
      </c>
      <c r="D14" s="142">
        <v>194</v>
      </c>
      <c r="E14" s="88">
        <v>453</v>
      </c>
      <c r="F14" s="89">
        <v>68</v>
      </c>
      <c r="G14" s="89">
        <v>0</v>
      </c>
      <c r="H14" s="88">
        <v>11</v>
      </c>
      <c r="I14" s="88">
        <v>280</v>
      </c>
      <c r="J14" s="107">
        <v>149</v>
      </c>
      <c r="K14" s="91">
        <v>7.24</v>
      </c>
      <c r="L14" s="122">
        <v>1.97</v>
      </c>
      <c r="M14" s="185"/>
      <c r="N14" s="138"/>
      <c r="O14" s="6"/>
      <c r="P14" s="6"/>
      <c r="Q14" s="131"/>
      <c r="R14" s="179"/>
      <c r="S14" s="146"/>
      <c r="T14" s="146"/>
      <c r="U14" s="146"/>
      <c r="V14" s="147"/>
      <c r="W14" s="223"/>
      <c r="Y14" s="1"/>
    </row>
    <row r="15" spans="1:25" ht="14.25" x14ac:dyDescent="0.2">
      <c r="A15" s="188" t="s">
        <v>227</v>
      </c>
      <c r="B15" s="189" t="s">
        <v>232</v>
      </c>
      <c r="C15" s="185">
        <f t="shared" si="0"/>
        <v>48941</v>
      </c>
      <c r="D15" s="143">
        <v>6953</v>
      </c>
      <c r="E15" s="5">
        <v>6682</v>
      </c>
      <c r="F15" s="5">
        <v>761</v>
      </c>
      <c r="G15" s="5">
        <v>26506</v>
      </c>
      <c r="H15" s="5">
        <v>0</v>
      </c>
      <c r="I15" s="5">
        <v>6323</v>
      </c>
      <c r="J15" s="108">
        <v>2477</v>
      </c>
      <c r="K15" s="7">
        <v>230.01</v>
      </c>
      <c r="L15" s="123">
        <v>18.62</v>
      </c>
      <c r="M15" s="185"/>
      <c r="N15" s="138"/>
      <c r="O15" s="6"/>
      <c r="P15" s="6"/>
      <c r="Q15" s="131"/>
      <c r="R15" s="179"/>
      <c r="S15" s="146"/>
      <c r="T15" s="146"/>
      <c r="U15" s="146"/>
      <c r="V15" s="147"/>
      <c r="W15" s="223"/>
      <c r="Y15" s="1"/>
    </row>
    <row r="16" spans="1:25" ht="14.25" x14ac:dyDescent="0.2">
      <c r="A16" s="188" t="s">
        <v>228</v>
      </c>
      <c r="B16" s="189" t="s">
        <v>233</v>
      </c>
      <c r="C16" s="185">
        <f t="shared" si="0"/>
        <v>14096</v>
      </c>
      <c r="D16" s="143">
        <v>774</v>
      </c>
      <c r="E16" s="5">
        <v>280</v>
      </c>
      <c r="F16" s="5">
        <v>10</v>
      </c>
      <c r="G16" s="5">
        <v>11685</v>
      </c>
      <c r="H16" s="5">
        <v>0</v>
      </c>
      <c r="I16" s="5">
        <v>886</v>
      </c>
      <c r="J16" s="108">
        <v>471</v>
      </c>
      <c r="K16" s="7">
        <v>26.8</v>
      </c>
      <c r="L16" s="123">
        <v>0.26</v>
      </c>
      <c r="M16" s="185"/>
      <c r="N16" s="138"/>
      <c r="O16" s="6"/>
      <c r="P16" s="6"/>
      <c r="Q16" s="131"/>
      <c r="R16" s="179"/>
      <c r="S16" s="146"/>
      <c r="T16" s="146"/>
      <c r="U16" s="146"/>
      <c r="V16" s="147"/>
      <c r="W16" s="223"/>
      <c r="Y16" s="1"/>
    </row>
    <row r="17" spans="1:25" ht="14.25" x14ac:dyDescent="0.2">
      <c r="A17" s="188" t="s">
        <v>229</v>
      </c>
      <c r="B17" s="189" t="s">
        <v>232</v>
      </c>
      <c r="C17" s="185">
        <f t="shared" si="0"/>
        <v>14351</v>
      </c>
      <c r="D17" s="143">
        <v>1910</v>
      </c>
      <c r="E17" s="5">
        <v>2980</v>
      </c>
      <c r="F17" s="5">
        <v>328</v>
      </c>
      <c r="G17" s="5">
        <v>6354</v>
      </c>
      <c r="H17" s="5">
        <v>0</v>
      </c>
      <c r="I17" s="5">
        <v>2132</v>
      </c>
      <c r="J17" s="108">
        <v>975</v>
      </c>
      <c r="K17" s="7">
        <v>63.45</v>
      </c>
      <c r="L17" s="123">
        <v>7.52</v>
      </c>
      <c r="M17" s="185"/>
      <c r="N17" s="138"/>
      <c r="O17" s="6"/>
      <c r="P17" s="6"/>
      <c r="Q17" s="131"/>
      <c r="R17" s="179"/>
      <c r="S17" s="146"/>
      <c r="T17" s="146"/>
      <c r="U17" s="146"/>
      <c r="V17" s="147"/>
      <c r="W17" s="223"/>
      <c r="Y17" s="1"/>
    </row>
    <row r="18" spans="1:25" ht="14.25" x14ac:dyDescent="0.2">
      <c r="A18" s="188" t="s">
        <v>230</v>
      </c>
      <c r="B18" s="189" t="s">
        <v>233</v>
      </c>
      <c r="C18" s="185">
        <f t="shared" si="0"/>
        <v>8206</v>
      </c>
      <c r="D18" s="143">
        <v>94</v>
      </c>
      <c r="E18" s="5">
        <v>177</v>
      </c>
      <c r="F18" s="5">
        <v>36</v>
      </c>
      <c r="G18" s="5">
        <v>7710</v>
      </c>
      <c r="H18" s="5">
        <v>0</v>
      </c>
      <c r="I18" s="5">
        <v>147</v>
      </c>
      <c r="J18" s="108">
        <v>78</v>
      </c>
      <c r="K18" s="7">
        <v>3.23</v>
      </c>
      <c r="L18" s="123">
        <v>0.94</v>
      </c>
      <c r="M18" s="185"/>
      <c r="N18" s="138"/>
      <c r="O18" s="6"/>
      <c r="P18" s="6"/>
      <c r="Q18" s="131"/>
      <c r="R18" s="179"/>
      <c r="S18" s="146"/>
      <c r="T18" s="146"/>
      <c r="U18" s="146"/>
      <c r="V18" s="147"/>
      <c r="W18" s="223"/>
      <c r="Y18" s="1"/>
    </row>
    <row r="19" spans="1:25" s="347" customFormat="1" ht="14.25" x14ac:dyDescent="0.2">
      <c r="A19" s="331"/>
      <c r="B19" s="332" t="s">
        <v>236</v>
      </c>
      <c r="C19" s="333"/>
      <c r="D19" s="334"/>
      <c r="E19" s="335"/>
      <c r="F19" s="335"/>
      <c r="G19" s="335"/>
      <c r="H19" s="335"/>
      <c r="I19" s="335"/>
      <c r="J19" s="336"/>
      <c r="K19" s="337"/>
      <c r="L19" s="338"/>
      <c r="M19" s="333"/>
      <c r="N19" s="339"/>
      <c r="O19" s="340"/>
      <c r="P19" s="340"/>
      <c r="Q19" s="341"/>
      <c r="R19" s="342"/>
      <c r="S19" s="343"/>
      <c r="T19" s="343"/>
      <c r="U19" s="343"/>
      <c r="V19" s="344"/>
      <c r="W19" s="345"/>
      <c r="X19" s="346"/>
    </row>
    <row r="20" spans="1:25" ht="14.25" x14ac:dyDescent="0.2">
      <c r="A20" s="188" t="s">
        <v>237</v>
      </c>
      <c r="B20" s="189" t="s">
        <v>251</v>
      </c>
      <c r="C20" s="185">
        <f t="shared" si="0"/>
        <v>678660</v>
      </c>
      <c r="D20" s="143">
        <v>119244</v>
      </c>
      <c r="E20" s="5">
        <v>312166</v>
      </c>
      <c r="F20" s="5">
        <v>34492</v>
      </c>
      <c r="G20" s="5">
        <v>3355</v>
      </c>
      <c r="H20" s="5">
        <v>15008</v>
      </c>
      <c r="I20" s="5">
        <v>146116</v>
      </c>
      <c r="J20" s="108">
        <v>97779</v>
      </c>
      <c r="K20" s="7">
        <v>4304.55</v>
      </c>
      <c r="L20" s="123">
        <v>862.96</v>
      </c>
      <c r="M20" s="185"/>
      <c r="N20" s="138"/>
      <c r="O20" s="6"/>
      <c r="P20" s="6"/>
      <c r="Q20" s="131"/>
      <c r="R20" s="179"/>
      <c r="S20" s="146"/>
      <c r="T20" s="146"/>
      <c r="U20" s="146"/>
      <c r="V20" s="147"/>
      <c r="W20" s="223"/>
      <c r="Y20" s="1"/>
    </row>
    <row r="21" spans="1:25" ht="14.25" x14ac:dyDescent="0.2">
      <c r="A21" s="188" t="s">
        <v>238</v>
      </c>
      <c r="B21" s="189" t="s">
        <v>252</v>
      </c>
      <c r="C21" s="185">
        <f t="shared" si="0"/>
        <v>2758819</v>
      </c>
      <c r="D21" s="143">
        <v>89824</v>
      </c>
      <c r="E21" s="5">
        <v>405317</v>
      </c>
      <c r="F21" s="5">
        <v>55366</v>
      </c>
      <c r="G21" s="5">
        <v>1951991</v>
      </c>
      <c r="H21" s="5">
        <v>74923</v>
      </c>
      <c r="I21" s="5">
        <v>193236</v>
      </c>
      <c r="J21" s="108">
        <v>118451</v>
      </c>
      <c r="K21" s="7">
        <v>3087.73</v>
      </c>
      <c r="L21" s="123">
        <v>1329.99</v>
      </c>
      <c r="M21" s="185"/>
      <c r="N21" s="138"/>
      <c r="O21" s="6"/>
      <c r="P21" s="6"/>
      <c r="Q21" s="131"/>
      <c r="R21" s="179"/>
      <c r="S21" s="146"/>
      <c r="T21" s="146"/>
      <c r="U21" s="146"/>
      <c r="V21" s="147"/>
      <c r="W21" s="223"/>
      <c r="Y21" s="1"/>
    </row>
    <row r="22" spans="1:25" ht="14.25" x14ac:dyDescent="0.2">
      <c r="A22" s="188" t="s">
        <v>239</v>
      </c>
      <c r="B22" s="189" t="s">
        <v>253</v>
      </c>
      <c r="C22" s="185">
        <f t="shared" si="0"/>
        <v>395757</v>
      </c>
      <c r="D22" s="143">
        <v>44362</v>
      </c>
      <c r="E22" s="5">
        <v>37103</v>
      </c>
      <c r="F22" s="5">
        <v>4557</v>
      </c>
      <c r="G22" s="5">
        <v>243242</v>
      </c>
      <c r="H22" s="5">
        <v>0</v>
      </c>
      <c r="I22" s="5">
        <v>46465</v>
      </c>
      <c r="J22" s="108">
        <v>24585</v>
      </c>
      <c r="K22" s="7">
        <v>1518.28</v>
      </c>
      <c r="L22" s="123">
        <v>109.39</v>
      </c>
      <c r="M22" s="185"/>
      <c r="N22" s="138"/>
      <c r="O22" s="6"/>
      <c r="P22" s="6"/>
      <c r="Q22" s="131"/>
      <c r="R22" s="179"/>
      <c r="S22" s="146"/>
      <c r="T22" s="146"/>
      <c r="U22" s="146"/>
      <c r="V22" s="147"/>
      <c r="W22" s="223"/>
      <c r="Y22" s="1"/>
    </row>
    <row r="23" spans="1:25" ht="15" customHeight="1" x14ac:dyDescent="0.2">
      <c r="A23" s="188" t="s">
        <v>240</v>
      </c>
      <c r="B23" s="189" t="s">
        <v>254</v>
      </c>
      <c r="C23" s="185">
        <f t="shared" si="0"/>
        <v>270617</v>
      </c>
      <c r="D23" s="143">
        <v>50916</v>
      </c>
      <c r="E23" s="5">
        <v>24103</v>
      </c>
      <c r="F23" s="5">
        <v>2153</v>
      </c>
      <c r="G23" s="5">
        <v>148552</v>
      </c>
      <c r="H23" s="5">
        <v>0</v>
      </c>
      <c r="I23" s="5">
        <v>39539</v>
      </c>
      <c r="J23" s="108">
        <v>7507</v>
      </c>
      <c r="K23" s="7">
        <v>1712.96</v>
      </c>
      <c r="L23" s="123">
        <v>52.06</v>
      </c>
      <c r="M23" s="185"/>
      <c r="N23" s="138"/>
      <c r="O23" s="6"/>
      <c r="P23" s="6"/>
      <c r="Q23" s="131"/>
      <c r="R23" s="179"/>
      <c r="S23" s="146"/>
      <c r="T23" s="146"/>
      <c r="U23" s="146"/>
      <c r="V23" s="147"/>
      <c r="W23" s="223"/>
      <c r="Y23" s="1"/>
    </row>
    <row r="24" spans="1:25" ht="14.25" x14ac:dyDescent="0.2">
      <c r="A24" s="188" t="s">
        <v>241</v>
      </c>
      <c r="B24" s="189" t="s">
        <v>255</v>
      </c>
      <c r="C24" s="185">
        <f t="shared" si="0"/>
        <v>54351</v>
      </c>
      <c r="D24" s="143">
        <v>11691</v>
      </c>
      <c r="E24" s="5">
        <v>4166</v>
      </c>
      <c r="F24" s="5">
        <v>482</v>
      </c>
      <c r="G24" s="5">
        <v>25395</v>
      </c>
      <c r="H24" s="5">
        <v>0</v>
      </c>
      <c r="I24" s="5">
        <v>9406</v>
      </c>
      <c r="J24" s="108">
        <v>3693</v>
      </c>
      <c r="K24" s="7">
        <v>398.63</v>
      </c>
      <c r="L24" s="123">
        <v>12.91</v>
      </c>
      <c r="M24" s="185"/>
      <c r="N24" s="138"/>
      <c r="O24" s="6"/>
      <c r="P24" s="6"/>
      <c r="Q24" s="131"/>
      <c r="R24" s="179"/>
      <c r="S24" s="146"/>
      <c r="T24" s="146"/>
      <c r="U24" s="146"/>
      <c r="V24" s="147"/>
      <c r="W24" s="223"/>
      <c r="Y24" s="1"/>
    </row>
    <row r="25" spans="1:25" ht="14.25" x14ac:dyDescent="0.2">
      <c r="A25" s="188" t="s">
        <v>242</v>
      </c>
      <c r="B25" s="189" t="s">
        <v>256</v>
      </c>
      <c r="C25" s="185">
        <f t="shared" si="0"/>
        <v>225452</v>
      </c>
      <c r="D25" s="143">
        <v>23277</v>
      </c>
      <c r="E25" s="5">
        <v>27520</v>
      </c>
      <c r="F25" s="5">
        <v>3382</v>
      </c>
      <c r="G25" s="5">
        <v>134030</v>
      </c>
      <c r="H25" s="5">
        <v>0</v>
      </c>
      <c r="I25" s="5">
        <v>26632</v>
      </c>
      <c r="J25" s="108">
        <v>13993</v>
      </c>
      <c r="K25" s="7">
        <v>798.5</v>
      </c>
      <c r="L25" s="123">
        <v>79.39</v>
      </c>
      <c r="M25" s="185"/>
      <c r="N25" s="138"/>
      <c r="O25" s="6"/>
      <c r="P25" s="6"/>
      <c r="Q25" s="131"/>
      <c r="R25" s="179"/>
      <c r="S25" s="146"/>
      <c r="T25" s="146"/>
      <c r="U25" s="146"/>
      <c r="V25" s="147"/>
      <c r="W25" s="223"/>
      <c r="Y25" s="1"/>
    </row>
    <row r="26" spans="1:25" ht="25.5" x14ac:dyDescent="0.2">
      <c r="A26" s="188" t="s">
        <v>243</v>
      </c>
      <c r="B26" s="189" t="s">
        <v>257</v>
      </c>
      <c r="C26" s="185">
        <f t="shared" si="0"/>
        <v>9388</v>
      </c>
      <c r="D26" s="143">
        <v>2412</v>
      </c>
      <c r="E26" s="5">
        <v>1397</v>
      </c>
      <c r="F26" s="5">
        <v>186</v>
      </c>
      <c r="G26" s="5">
        <v>1838</v>
      </c>
      <c r="H26" s="5">
        <v>0</v>
      </c>
      <c r="I26" s="5">
        <v>2182</v>
      </c>
      <c r="J26" s="108">
        <v>1559</v>
      </c>
      <c r="K26" s="7">
        <v>83.6</v>
      </c>
      <c r="L26" s="123">
        <v>4.57</v>
      </c>
      <c r="M26" s="185"/>
      <c r="N26" s="138"/>
      <c r="O26" s="6"/>
      <c r="P26" s="6"/>
      <c r="Q26" s="131"/>
      <c r="R26" s="179"/>
      <c r="S26" s="146"/>
      <c r="T26" s="146"/>
      <c r="U26" s="146"/>
      <c r="V26" s="147"/>
      <c r="W26" s="223"/>
      <c r="Y26" s="1"/>
    </row>
    <row r="27" spans="1:25" ht="25.5" x14ac:dyDescent="0.2">
      <c r="A27" s="188" t="s">
        <v>244</v>
      </c>
      <c r="B27" s="189" t="s">
        <v>258</v>
      </c>
      <c r="C27" s="185">
        <f t="shared" si="0"/>
        <v>8082</v>
      </c>
      <c r="D27" s="143">
        <v>1924</v>
      </c>
      <c r="E27" s="5">
        <v>1306</v>
      </c>
      <c r="F27" s="5">
        <v>176</v>
      </c>
      <c r="G27" s="5">
        <v>1828</v>
      </c>
      <c r="H27" s="5">
        <v>0</v>
      </c>
      <c r="I27" s="5">
        <v>1764</v>
      </c>
      <c r="J27" s="108">
        <v>1260</v>
      </c>
      <c r="K27" s="7">
        <v>66.7</v>
      </c>
      <c r="L27" s="123">
        <v>4.34</v>
      </c>
      <c r="M27" s="185"/>
      <c r="N27" s="138"/>
      <c r="O27" s="6"/>
      <c r="P27" s="6"/>
      <c r="Q27" s="131"/>
      <c r="R27" s="179"/>
      <c r="S27" s="146"/>
      <c r="T27" s="146"/>
      <c r="U27" s="146"/>
      <c r="V27" s="147"/>
      <c r="W27" s="223"/>
      <c r="Y27" s="1"/>
    </row>
    <row r="28" spans="1:25" ht="14.25" x14ac:dyDescent="0.2">
      <c r="A28" s="188" t="s">
        <v>245</v>
      </c>
      <c r="B28" s="189" t="s">
        <v>259</v>
      </c>
      <c r="C28" s="185">
        <f t="shared" si="0"/>
        <v>4680</v>
      </c>
      <c r="D28" s="143">
        <v>1099</v>
      </c>
      <c r="E28" s="5">
        <v>578</v>
      </c>
      <c r="F28" s="5">
        <v>65</v>
      </c>
      <c r="G28" s="5">
        <v>1327</v>
      </c>
      <c r="H28" s="5">
        <v>0</v>
      </c>
      <c r="I28" s="5">
        <v>978</v>
      </c>
      <c r="J28" s="108">
        <v>698</v>
      </c>
      <c r="K28" s="7">
        <v>38.1</v>
      </c>
      <c r="L28" s="123">
        <v>1.59</v>
      </c>
      <c r="M28" s="185"/>
      <c r="N28" s="138"/>
      <c r="O28" s="6"/>
      <c r="P28" s="6"/>
      <c r="Q28" s="131"/>
      <c r="R28" s="179"/>
      <c r="S28" s="146"/>
      <c r="T28" s="146"/>
      <c r="U28" s="146"/>
      <c r="V28" s="147"/>
      <c r="W28" s="223"/>
      <c r="Y28" s="1"/>
    </row>
    <row r="29" spans="1:25" ht="14.25" x14ac:dyDescent="0.2">
      <c r="A29" s="188" t="s">
        <v>246</v>
      </c>
      <c r="B29" s="189" t="s">
        <v>260</v>
      </c>
      <c r="C29" s="185">
        <f t="shared" si="0"/>
        <v>9388</v>
      </c>
      <c r="D29" s="143">
        <v>2412</v>
      </c>
      <c r="E29" s="5">
        <v>1397</v>
      </c>
      <c r="F29" s="5">
        <v>186</v>
      </c>
      <c r="G29" s="5">
        <v>1838</v>
      </c>
      <c r="H29" s="5">
        <v>0</v>
      </c>
      <c r="I29" s="5">
        <v>2182</v>
      </c>
      <c r="J29" s="108">
        <v>1559</v>
      </c>
      <c r="K29" s="7">
        <v>83.6</v>
      </c>
      <c r="L29" s="123">
        <v>4.57</v>
      </c>
      <c r="M29" s="185"/>
      <c r="N29" s="138"/>
      <c r="O29" s="6"/>
      <c r="P29" s="6"/>
      <c r="Q29" s="131"/>
      <c r="R29" s="179"/>
      <c r="S29" s="146"/>
      <c r="T29" s="146"/>
      <c r="U29" s="146"/>
      <c r="V29" s="147"/>
      <c r="W29" s="223"/>
      <c r="Y29" s="1"/>
    </row>
    <row r="30" spans="1:25" ht="25.5" x14ac:dyDescent="0.2">
      <c r="A30" s="188" t="s">
        <v>247</v>
      </c>
      <c r="B30" s="189" t="s">
        <v>261</v>
      </c>
      <c r="C30" s="185">
        <f t="shared" si="0"/>
        <v>8082</v>
      </c>
      <c r="D30" s="143">
        <v>1924</v>
      </c>
      <c r="E30" s="5">
        <v>1306</v>
      </c>
      <c r="F30" s="5">
        <v>176</v>
      </c>
      <c r="G30" s="5">
        <v>1828</v>
      </c>
      <c r="H30" s="5">
        <v>0</v>
      </c>
      <c r="I30" s="5">
        <v>1764</v>
      </c>
      <c r="J30" s="108">
        <v>1260</v>
      </c>
      <c r="K30" s="7">
        <v>66.7</v>
      </c>
      <c r="L30" s="123">
        <v>4.34</v>
      </c>
      <c r="M30" s="185"/>
      <c r="N30" s="138"/>
      <c r="O30" s="6"/>
      <c r="P30" s="6"/>
      <c r="Q30" s="131"/>
      <c r="R30" s="179"/>
      <c r="S30" s="146"/>
      <c r="T30" s="146"/>
      <c r="U30" s="146"/>
      <c r="V30" s="147"/>
      <c r="W30" s="223"/>
      <c r="Y30" s="1"/>
    </row>
    <row r="31" spans="1:25" ht="14.25" x14ac:dyDescent="0.2">
      <c r="A31" s="188" t="s">
        <v>248</v>
      </c>
      <c r="B31" s="189" t="s">
        <v>262</v>
      </c>
      <c r="C31" s="185">
        <f t="shared" si="0"/>
        <v>4680</v>
      </c>
      <c r="D31" s="143">
        <v>1099</v>
      </c>
      <c r="E31" s="5">
        <v>578</v>
      </c>
      <c r="F31" s="5">
        <v>65</v>
      </c>
      <c r="G31" s="5">
        <v>1327</v>
      </c>
      <c r="H31" s="5">
        <v>0</v>
      </c>
      <c r="I31" s="5">
        <v>978</v>
      </c>
      <c r="J31" s="108">
        <v>698</v>
      </c>
      <c r="K31" s="7">
        <v>38.1</v>
      </c>
      <c r="L31" s="123">
        <v>1.59</v>
      </c>
      <c r="M31" s="185"/>
      <c r="N31" s="138"/>
      <c r="O31" s="6"/>
      <c r="P31" s="6"/>
      <c r="Q31" s="131"/>
      <c r="R31" s="179"/>
      <c r="S31" s="146"/>
      <c r="T31" s="146"/>
      <c r="U31" s="146"/>
      <c r="V31" s="147"/>
      <c r="W31" s="223"/>
      <c r="Y31" s="1"/>
    </row>
    <row r="32" spans="1:25" ht="14.25" x14ac:dyDescent="0.2">
      <c r="A32" s="188" t="s">
        <v>249</v>
      </c>
      <c r="B32" s="189" t="s">
        <v>263</v>
      </c>
      <c r="C32" s="185">
        <f t="shared" si="0"/>
        <v>16892494</v>
      </c>
      <c r="D32" s="143">
        <v>872745</v>
      </c>
      <c r="E32" s="5">
        <v>2460846</v>
      </c>
      <c r="F32" s="5">
        <v>300774</v>
      </c>
      <c r="G32" s="5">
        <v>11637345</v>
      </c>
      <c r="H32" s="5">
        <v>12622</v>
      </c>
      <c r="I32" s="5">
        <v>1206946</v>
      </c>
      <c r="J32" s="108">
        <v>714612</v>
      </c>
      <c r="K32" s="7">
        <v>30338.54</v>
      </c>
      <c r="L32" s="123">
        <v>7977.54</v>
      </c>
      <c r="M32" s="185"/>
      <c r="N32" s="138"/>
      <c r="O32" s="6"/>
      <c r="P32" s="6"/>
      <c r="Q32" s="131"/>
      <c r="R32" s="179"/>
      <c r="S32" s="146"/>
      <c r="T32" s="146"/>
      <c r="U32" s="146"/>
      <c r="V32" s="147"/>
      <c r="W32" s="223"/>
      <c r="Y32" s="1"/>
    </row>
    <row r="33" spans="1:25" ht="14.25" x14ac:dyDescent="0.2">
      <c r="A33" s="188" t="s">
        <v>250</v>
      </c>
      <c r="B33" s="189" t="s">
        <v>264</v>
      </c>
      <c r="C33" s="185">
        <f t="shared" si="0"/>
        <v>52872</v>
      </c>
      <c r="D33" s="143">
        <v>6245</v>
      </c>
      <c r="E33" s="5">
        <v>1259</v>
      </c>
      <c r="F33" s="5">
        <v>126</v>
      </c>
      <c r="G33" s="5">
        <v>29892</v>
      </c>
      <c r="H33" s="5">
        <v>165</v>
      </c>
      <c r="I33" s="5">
        <v>9456</v>
      </c>
      <c r="J33" s="108">
        <v>6020</v>
      </c>
      <c r="K33" s="7">
        <v>211.36</v>
      </c>
      <c r="L33" s="123">
        <v>3.07</v>
      </c>
      <c r="M33" s="185"/>
      <c r="N33" s="138"/>
      <c r="O33" s="6"/>
      <c r="P33" s="6"/>
      <c r="Q33" s="131"/>
      <c r="R33" s="179"/>
      <c r="S33" s="146"/>
      <c r="T33" s="146"/>
      <c r="U33" s="146"/>
      <c r="V33" s="147"/>
      <c r="W33" s="223"/>
      <c r="Y33" s="1"/>
    </row>
    <row r="34" spans="1:25" s="347" customFormat="1" ht="14.25" x14ac:dyDescent="0.2">
      <c r="A34" s="331"/>
      <c r="B34" s="332" t="s">
        <v>265</v>
      </c>
      <c r="C34" s="333"/>
      <c r="D34" s="334"/>
      <c r="E34" s="335"/>
      <c r="F34" s="335"/>
      <c r="G34" s="335"/>
      <c r="H34" s="335"/>
      <c r="I34" s="335"/>
      <c r="J34" s="336"/>
      <c r="K34" s="337"/>
      <c r="L34" s="338"/>
      <c r="M34" s="333"/>
      <c r="N34" s="339"/>
      <c r="O34" s="340"/>
      <c r="P34" s="340"/>
      <c r="Q34" s="341"/>
      <c r="R34" s="342"/>
      <c r="S34" s="343"/>
      <c r="T34" s="343"/>
      <c r="U34" s="343"/>
      <c r="V34" s="344"/>
      <c r="W34" s="345"/>
      <c r="X34" s="346"/>
    </row>
    <row r="35" spans="1:25" ht="14.25" x14ac:dyDescent="0.2">
      <c r="A35" s="188" t="s">
        <v>266</v>
      </c>
      <c r="B35" s="189" t="s">
        <v>279</v>
      </c>
      <c r="C35" s="185">
        <f t="shared" si="0"/>
        <v>35139</v>
      </c>
      <c r="D35" s="143">
        <v>3824</v>
      </c>
      <c r="E35" s="5">
        <v>4266</v>
      </c>
      <c r="F35" s="5">
        <v>541</v>
      </c>
      <c r="G35" s="5">
        <v>21333</v>
      </c>
      <c r="H35" s="5">
        <v>0</v>
      </c>
      <c r="I35" s="5">
        <v>4019</v>
      </c>
      <c r="J35" s="108">
        <v>1697</v>
      </c>
      <c r="K35" s="7">
        <v>129.58000000000001</v>
      </c>
      <c r="L35" s="123">
        <v>12.86</v>
      </c>
      <c r="M35" s="185"/>
      <c r="N35" s="138"/>
      <c r="O35" s="6"/>
      <c r="P35" s="6"/>
      <c r="Q35" s="131"/>
      <c r="R35" s="179"/>
      <c r="S35" s="146"/>
      <c r="T35" s="146"/>
      <c r="U35" s="146"/>
      <c r="V35" s="147"/>
      <c r="W35" s="223"/>
      <c r="Y35" s="1"/>
    </row>
    <row r="36" spans="1:25" ht="14.25" x14ac:dyDescent="0.2">
      <c r="A36" s="188" t="s">
        <v>267</v>
      </c>
      <c r="B36" s="189" t="s">
        <v>280</v>
      </c>
      <c r="C36" s="185">
        <f t="shared" si="0"/>
        <v>12796</v>
      </c>
      <c r="D36" s="143">
        <v>3576</v>
      </c>
      <c r="E36" s="5">
        <v>1845</v>
      </c>
      <c r="F36" s="5">
        <v>227</v>
      </c>
      <c r="G36" s="5">
        <v>1898</v>
      </c>
      <c r="H36" s="5">
        <v>0</v>
      </c>
      <c r="I36" s="5">
        <v>3195</v>
      </c>
      <c r="J36" s="108">
        <v>2282</v>
      </c>
      <c r="K36" s="7">
        <v>121</v>
      </c>
      <c r="L36" s="123">
        <v>5.49</v>
      </c>
      <c r="M36" s="185"/>
      <c r="N36" s="138"/>
      <c r="O36" s="6"/>
      <c r="P36" s="6"/>
      <c r="Q36" s="131"/>
      <c r="R36" s="179"/>
      <c r="S36" s="146"/>
      <c r="T36" s="146"/>
      <c r="U36" s="146"/>
      <c r="V36" s="147"/>
      <c r="W36" s="223"/>
      <c r="Y36" s="1"/>
    </row>
    <row r="37" spans="1:25" ht="14.25" x14ac:dyDescent="0.2">
      <c r="A37" s="188" t="s">
        <v>268</v>
      </c>
      <c r="B37" s="189" t="s">
        <v>281</v>
      </c>
      <c r="C37" s="185">
        <f t="shared" si="0"/>
        <v>658048</v>
      </c>
      <c r="D37" s="143">
        <v>79879</v>
      </c>
      <c r="E37" s="5">
        <v>67698</v>
      </c>
      <c r="F37" s="5">
        <v>6800</v>
      </c>
      <c r="G37" s="5">
        <v>404810</v>
      </c>
      <c r="H37" s="5">
        <v>0</v>
      </c>
      <c r="I37" s="5">
        <v>74266</v>
      </c>
      <c r="J37" s="108">
        <v>31395</v>
      </c>
      <c r="K37" s="7">
        <v>2677.84</v>
      </c>
      <c r="L37" s="123">
        <v>157.33000000000001</v>
      </c>
      <c r="M37" s="185"/>
      <c r="N37" s="138"/>
      <c r="O37" s="6"/>
      <c r="P37" s="6"/>
      <c r="Q37" s="131"/>
      <c r="R37" s="179"/>
      <c r="S37" s="146"/>
      <c r="T37" s="146"/>
      <c r="U37" s="146"/>
      <c r="V37" s="147"/>
      <c r="W37" s="223"/>
      <c r="Y37" s="1"/>
    </row>
    <row r="38" spans="1:25" ht="14.25" x14ac:dyDescent="0.2">
      <c r="A38" s="188" t="s">
        <v>269</v>
      </c>
      <c r="B38" s="189" t="s">
        <v>282</v>
      </c>
      <c r="C38" s="185">
        <f t="shared" si="0"/>
        <v>22010</v>
      </c>
      <c r="D38" s="143">
        <v>5401</v>
      </c>
      <c r="E38" s="5">
        <v>3408</v>
      </c>
      <c r="F38" s="5">
        <v>446</v>
      </c>
      <c r="G38" s="5">
        <v>4780</v>
      </c>
      <c r="H38" s="5">
        <v>0</v>
      </c>
      <c r="I38" s="5">
        <v>4912</v>
      </c>
      <c r="J38" s="108">
        <v>3509</v>
      </c>
      <c r="K38" s="7">
        <v>187.2</v>
      </c>
      <c r="L38" s="123">
        <v>10.95</v>
      </c>
      <c r="M38" s="185"/>
      <c r="N38" s="138"/>
      <c r="O38" s="6"/>
      <c r="P38" s="6"/>
      <c r="Q38" s="131"/>
      <c r="R38" s="179"/>
      <c r="S38" s="146"/>
      <c r="T38" s="146"/>
      <c r="U38" s="146"/>
      <c r="V38" s="147"/>
      <c r="W38" s="223"/>
      <c r="Y38" s="1"/>
    </row>
    <row r="39" spans="1:25" ht="14.25" x14ac:dyDescent="0.2">
      <c r="A39" s="188" t="s">
        <v>270</v>
      </c>
      <c r="B39" s="189" t="s">
        <v>283</v>
      </c>
      <c r="C39" s="185">
        <f t="shared" si="0"/>
        <v>108653</v>
      </c>
      <c r="D39" s="143">
        <v>11857</v>
      </c>
      <c r="E39" s="5">
        <v>14253</v>
      </c>
      <c r="F39" s="5">
        <v>1654</v>
      </c>
      <c r="G39" s="5">
        <v>62531</v>
      </c>
      <c r="H39" s="5">
        <v>0</v>
      </c>
      <c r="I39" s="5">
        <v>11726</v>
      </c>
      <c r="J39" s="108">
        <v>8286</v>
      </c>
      <c r="K39" s="7">
        <v>390.24</v>
      </c>
      <c r="L39" s="123">
        <v>41.49</v>
      </c>
      <c r="M39" s="185"/>
      <c r="N39" s="138"/>
      <c r="O39" s="6"/>
      <c r="P39" s="6"/>
      <c r="Q39" s="131"/>
      <c r="R39" s="179"/>
      <c r="S39" s="146"/>
      <c r="T39" s="146"/>
      <c r="U39" s="146"/>
      <c r="V39" s="147"/>
      <c r="W39" s="223"/>
      <c r="Y39" s="1"/>
    </row>
    <row r="40" spans="1:25" ht="14.25" x14ac:dyDescent="0.2">
      <c r="A40" s="188" t="s">
        <v>271</v>
      </c>
      <c r="B40" s="189" t="s">
        <v>284</v>
      </c>
      <c r="C40" s="185">
        <f t="shared" si="0"/>
        <v>30555</v>
      </c>
      <c r="D40" s="143">
        <v>8120</v>
      </c>
      <c r="E40" s="5">
        <v>6776</v>
      </c>
      <c r="F40" s="5">
        <v>1078</v>
      </c>
      <c r="G40" s="5">
        <v>2414</v>
      </c>
      <c r="H40" s="5">
        <v>0</v>
      </c>
      <c r="I40" s="5">
        <v>7726</v>
      </c>
      <c r="J40" s="108">
        <v>5519</v>
      </c>
      <c r="K40" s="7">
        <v>268.62</v>
      </c>
      <c r="L40" s="123">
        <v>25.17</v>
      </c>
      <c r="M40" s="185"/>
      <c r="N40" s="138"/>
      <c r="O40" s="6"/>
      <c r="P40" s="6"/>
      <c r="Q40" s="131"/>
      <c r="R40" s="179"/>
      <c r="S40" s="146"/>
      <c r="T40" s="146"/>
      <c r="U40" s="146"/>
      <c r="V40" s="147"/>
      <c r="W40" s="223"/>
      <c r="Y40" s="1"/>
    </row>
    <row r="41" spans="1:25" ht="14.25" x14ac:dyDescent="0.2">
      <c r="A41" s="188" t="s">
        <v>272</v>
      </c>
      <c r="B41" s="189" t="s">
        <v>285</v>
      </c>
      <c r="C41" s="185">
        <f t="shared" si="0"/>
        <v>89946</v>
      </c>
      <c r="D41" s="143">
        <v>14583</v>
      </c>
      <c r="E41" s="5">
        <v>8388</v>
      </c>
      <c r="F41" s="5">
        <v>809</v>
      </c>
      <c r="G41" s="5">
        <v>44659</v>
      </c>
      <c r="H41" s="5">
        <v>0</v>
      </c>
      <c r="I41" s="5">
        <v>14058</v>
      </c>
      <c r="J41" s="108">
        <v>8258</v>
      </c>
      <c r="K41" s="7">
        <v>479.67</v>
      </c>
      <c r="L41" s="123">
        <v>20.190000000000001</v>
      </c>
      <c r="M41" s="185"/>
      <c r="N41" s="138"/>
      <c r="O41" s="6"/>
      <c r="P41" s="6"/>
      <c r="Q41" s="131"/>
      <c r="R41" s="179"/>
      <c r="S41" s="146"/>
      <c r="T41" s="146"/>
      <c r="U41" s="146"/>
      <c r="V41" s="147"/>
      <c r="W41" s="223"/>
      <c r="Y41" s="1"/>
    </row>
    <row r="42" spans="1:25" ht="14.25" x14ac:dyDescent="0.2">
      <c r="A42" s="188" t="s">
        <v>273</v>
      </c>
      <c r="B42" s="189" t="s">
        <v>286</v>
      </c>
      <c r="C42" s="185">
        <f t="shared" si="0"/>
        <v>25582</v>
      </c>
      <c r="D42" s="143">
        <v>4178</v>
      </c>
      <c r="E42" s="5">
        <v>3296</v>
      </c>
      <c r="F42" s="5">
        <v>427</v>
      </c>
      <c r="G42" s="5">
        <v>11476</v>
      </c>
      <c r="H42" s="5">
        <v>0</v>
      </c>
      <c r="I42" s="5">
        <v>3869</v>
      </c>
      <c r="J42" s="108">
        <v>2763</v>
      </c>
      <c r="K42" s="7">
        <v>141.96</v>
      </c>
      <c r="L42" s="123">
        <v>10.59</v>
      </c>
      <c r="M42" s="185"/>
      <c r="N42" s="138"/>
      <c r="O42" s="6"/>
      <c r="P42" s="6"/>
      <c r="Q42" s="131"/>
      <c r="R42" s="179"/>
      <c r="S42" s="146"/>
      <c r="T42" s="146"/>
      <c r="U42" s="146"/>
      <c r="V42" s="147"/>
      <c r="W42" s="223"/>
      <c r="Y42" s="1"/>
    </row>
    <row r="43" spans="1:25" ht="14.25" x14ac:dyDescent="0.2">
      <c r="A43" s="188" t="s">
        <v>274</v>
      </c>
      <c r="B43" s="189" t="s">
        <v>287</v>
      </c>
      <c r="C43" s="185">
        <f t="shared" si="0"/>
        <v>208219</v>
      </c>
      <c r="D43" s="143">
        <v>29092</v>
      </c>
      <c r="E43" s="5">
        <v>34651</v>
      </c>
      <c r="F43" s="5">
        <v>3900</v>
      </c>
      <c r="G43" s="5">
        <v>97913</v>
      </c>
      <c r="H43" s="5">
        <v>0</v>
      </c>
      <c r="I43" s="5">
        <v>28100</v>
      </c>
      <c r="J43" s="108">
        <v>18463</v>
      </c>
      <c r="K43" s="7">
        <v>961.8</v>
      </c>
      <c r="L43" s="123">
        <v>98.2</v>
      </c>
      <c r="M43" s="185"/>
      <c r="N43" s="138"/>
      <c r="O43" s="6"/>
      <c r="P43" s="6"/>
      <c r="Q43" s="131"/>
      <c r="R43" s="179"/>
      <c r="S43" s="146"/>
      <c r="T43" s="146"/>
      <c r="U43" s="146"/>
      <c r="V43" s="147"/>
      <c r="W43" s="223"/>
      <c r="Y43" s="1"/>
    </row>
    <row r="44" spans="1:25" ht="14.25" x14ac:dyDescent="0.2">
      <c r="A44" s="188" t="s">
        <v>275</v>
      </c>
      <c r="B44" s="189" t="s">
        <v>288</v>
      </c>
      <c r="C44" s="185">
        <f t="shared" si="0"/>
        <v>380437</v>
      </c>
      <c r="D44" s="143">
        <v>16427</v>
      </c>
      <c r="E44" s="5">
        <v>12676</v>
      </c>
      <c r="F44" s="5">
        <v>2797</v>
      </c>
      <c r="G44" s="5">
        <v>321764</v>
      </c>
      <c r="H44" s="5">
        <v>0</v>
      </c>
      <c r="I44" s="5">
        <v>18269</v>
      </c>
      <c r="J44" s="108">
        <v>11301</v>
      </c>
      <c r="K44" s="7">
        <v>596.4</v>
      </c>
      <c r="L44" s="123">
        <v>77.12</v>
      </c>
      <c r="M44" s="185"/>
      <c r="N44" s="138"/>
      <c r="O44" s="6"/>
      <c r="P44" s="6"/>
      <c r="Q44" s="131"/>
      <c r="R44" s="179"/>
      <c r="S44" s="146"/>
      <c r="T44" s="146"/>
      <c r="U44" s="146"/>
      <c r="V44" s="147"/>
      <c r="W44" s="223"/>
      <c r="Y44" s="1"/>
    </row>
    <row r="45" spans="1:25" ht="14.25" x14ac:dyDescent="0.2">
      <c r="A45" s="188" t="s">
        <v>276</v>
      </c>
      <c r="B45" s="189" t="s">
        <v>289</v>
      </c>
      <c r="C45" s="185">
        <f t="shared" si="0"/>
        <v>29972</v>
      </c>
      <c r="D45" s="143">
        <v>745</v>
      </c>
      <c r="E45" s="5">
        <v>843</v>
      </c>
      <c r="F45" s="5">
        <v>114</v>
      </c>
      <c r="G45" s="5">
        <v>26967</v>
      </c>
      <c r="H45" s="5">
        <v>0</v>
      </c>
      <c r="I45" s="5">
        <v>859</v>
      </c>
      <c r="J45" s="108">
        <v>558</v>
      </c>
      <c r="K45" s="7">
        <v>24.68</v>
      </c>
      <c r="L45" s="123">
        <v>3.24</v>
      </c>
      <c r="M45" s="185"/>
      <c r="N45" s="138"/>
      <c r="O45" s="6"/>
      <c r="P45" s="6"/>
      <c r="Q45" s="131"/>
      <c r="R45" s="179"/>
      <c r="S45" s="146"/>
      <c r="T45" s="146"/>
      <c r="U45" s="146"/>
      <c r="V45" s="147"/>
      <c r="W45" s="223"/>
      <c r="Y45" s="1"/>
    </row>
    <row r="46" spans="1:25" ht="14.25" x14ac:dyDescent="0.2">
      <c r="A46" s="188" t="s">
        <v>277</v>
      </c>
      <c r="B46" s="189" t="s">
        <v>290</v>
      </c>
      <c r="C46" s="185">
        <f t="shared" si="0"/>
        <v>65722</v>
      </c>
      <c r="D46" s="143">
        <v>240</v>
      </c>
      <c r="E46" s="5">
        <v>339</v>
      </c>
      <c r="F46" s="5">
        <v>47</v>
      </c>
      <c r="G46" s="5">
        <v>64686</v>
      </c>
      <c r="H46" s="5">
        <v>0</v>
      </c>
      <c r="I46" s="5">
        <v>274</v>
      </c>
      <c r="J46" s="108">
        <v>183</v>
      </c>
      <c r="K46" s="7">
        <v>7.86</v>
      </c>
      <c r="L46" s="123">
        <v>1.33</v>
      </c>
      <c r="M46" s="185"/>
      <c r="N46" s="138"/>
      <c r="O46" s="6"/>
      <c r="P46" s="6"/>
      <c r="Q46" s="131"/>
      <c r="R46" s="179"/>
      <c r="S46" s="146"/>
      <c r="T46" s="146"/>
      <c r="U46" s="146"/>
      <c r="V46" s="147"/>
      <c r="W46" s="223"/>
      <c r="Y46" s="1"/>
    </row>
    <row r="47" spans="1:25" ht="15" thickBot="1" x14ac:dyDescent="0.25">
      <c r="A47" s="188" t="s">
        <v>278</v>
      </c>
      <c r="B47" s="189" t="s">
        <v>291</v>
      </c>
      <c r="C47" s="185">
        <f t="shared" si="0"/>
        <v>72283</v>
      </c>
      <c r="D47" s="143">
        <v>1923</v>
      </c>
      <c r="E47" s="5">
        <v>3678</v>
      </c>
      <c r="F47" s="5">
        <v>446</v>
      </c>
      <c r="G47" s="5">
        <v>60953</v>
      </c>
      <c r="H47" s="5">
        <v>0</v>
      </c>
      <c r="I47" s="5">
        <v>3501</v>
      </c>
      <c r="J47" s="108">
        <v>2228</v>
      </c>
      <c r="K47" s="7">
        <v>72.03</v>
      </c>
      <c r="L47" s="123">
        <v>11.73</v>
      </c>
      <c r="M47" s="185"/>
      <c r="N47" s="138"/>
      <c r="O47" s="6"/>
      <c r="P47" s="6"/>
      <c r="Q47" s="131"/>
      <c r="R47" s="367"/>
      <c r="S47" s="368"/>
      <c r="T47" s="368"/>
      <c r="U47" s="368"/>
      <c r="V47" s="369"/>
      <c r="W47" s="223"/>
      <c r="Y47" s="1"/>
    </row>
    <row r="48" spans="1:25" ht="21" customHeight="1" thickBot="1" x14ac:dyDescent="0.25">
      <c r="A48" s="213"/>
      <c r="B48" s="214" t="s">
        <v>156</v>
      </c>
      <c r="C48" s="215">
        <f t="shared" ref="C48:L48" si="1">SUM(C13:C47)</f>
        <v>23200430</v>
      </c>
      <c r="D48" s="216">
        <f t="shared" si="1"/>
        <v>1419138</v>
      </c>
      <c r="E48" s="217">
        <f t="shared" si="1"/>
        <v>3452184</v>
      </c>
      <c r="F48" s="217">
        <f t="shared" si="1"/>
        <v>422743</v>
      </c>
      <c r="G48" s="217">
        <f t="shared" si="1"/>
        <v>15362227</v>
      </c>
      <c r="H48" s="217">
        <f t="shared" si="1"/>
        <v>102740</v>
      </c>
      <c r="I48" s="217">
        <f t="shared" si="1"/>
        <v>1872466</v>
      </c>
      <c r="J48" s="218">
        <f t="shared" si="1"/>
        <v>1094415</v>
      </c>
      <c r="K48" s="219">
        <f t="shared" si="1"/>
        <v>49144.2</v>
      </c>
      <c r="L48" s="220">
        <f t="shared" si="1"/>
        <v>10955.28</v>
      </c>
      <c r="M48" s="248">
        <v>100508185</v>
      </c>
      <c r="N48" s="249">
        <v>0</v>
      </c>
      <c r="O48" s="250">
        <v>72956476</v>
      </c>
      <c r="P48" s="250">
        <v>182550</v>
      </c>
      <c r="Q48" s="251">
        <v>27369159</v>
      </c>
      <c r="R48" s="371"/>
      <c r="S48" s="372"/>
      <c r="T48" s="372"/>
      <c r="U48" s="372"/>
      <c r="V48" s="373"/>
      <c r="W48" s="221"/>
      <c r="Y48" s="1"/>
    </row>
    <row r="49" spans="1:23" ht="38.25" x14ac:dyDescent="0.2">
      <c r="A49" s="98"/>
      <c r="B49" s="109" t="s">
        <v>905</v>
      </c>
      <c r="C49" s="202"/>
      <c r="D49" s="100"/>
      <c r="E49" s="95"/>
      <c r="F49" s="95"/>
      <c r="G49" s="95"/>
      <c r="H49" s="95"/>
      <c r="I49" s="95"/>
      <c r="J49" s="95"/>
      <c r="K49" s="95"/>
      <c r="L49" s="124"/>
      <c r="M49" s="109"/>
      <c r="N49" s="139"/>
      <c r="O49" s="96"/>
      <c r="P49" s="97"/>
      <c r="Q49" s="132"/>
      <c r="R49" s="127"/>
      <c r="S49" s="97"/>
      <c r="T49" s="93"/>
      <c r="U49" s="97"/>
      <c r="V49" s="93"/>
      <c r="W49" s="222"/>
    </row>
    <row r="50" spans="1:23" ht="15" x14ac:dyDescent="0.2">
      <c r="A50" s="99"/>
      <c r="B50" s="102" t="s">
        <v>4</v>
      </c>
      <c r="C50" s="185"/>
      <c r="D50" s="101"/>
      <c r="E50" s="45"/>
      <c r="F50" s="45"/>
      <c r="G50" s="45"/>
      <c r="H50" s="45"/>
      <c r="I50" s="45"/>
      <c r="J50" s="45"/>
      <c r="K50" s="45"/>
      <c r="L50" s="125"/>
      <c r="M50" s="103"/>
      <c r="N50" s="140"/>
      <c r="O50" s="46"/>
      <c r="P50" s="47"/>
      <c r="Q50" s="133"/>
      <c r="R50" s="128"/>
      <c r="S50" s="47"/>
      <c r="T50" s="92"/>
      <c r="U50" s="47"/>
      <c r="V50" s="92"/>
      <c r="W50" s="224"/>
    </row>
    <row r="51" spans="1:23" ht="14.25" x14ac:dyDescent="0.2">
      <c r="A51" s="99"/>
      <c r="B51" s="103" t="s">
        <v>162</v>
      </c>
      <c r="C51" s="185"/>
      <c r="D51" s="101"/>
      <c r="E51" s="45"/>
      <c r="F51" s="45"/>
      <c r="G51" s="45"/>
      <c r="H51" s="45"/>
      <c r="I51" s="45"/>
      <c r="J51" s="45"/>
      <c r="K51" s="45"/>
      <c r="L51" s="125"/>
      <c r="M51" s="103"/>
      <c r="N51" s="140"/>
      <c r="O51" s="46"/>
      <c r="P51" s="47"/>
      <c r="Q51" s="133"/>
      <c r="R51" s="128"/>
      <c r="S51" s="47"/>
      <c r="T51" s="92"/>
      <c r="U51" s="47"/>
      <c r="V51" s="92"/>
      <c r="W51" s="225"/>
    </row>
    <row r="52" spans="1:23" ht="14.25" x14ac:dyDescent="0.2">
      <c r="A52" s="99"/>
      <c r="B52" s="104" t="s">
        <v>151</v>
      </c>
      <c r="C52" s="185"/>
      <c r="D52" s="101"/>
      <c r="E52" s="45"/>
      <c r="F52" s="45"/>
      <c r="G52" s="45"/>
      <c r="H52" s="45"/>
      <c r="I52" s="45"/>
      <c r="J52" s="45"/>
      <c r="K52" s="45"/>
      <c r="L52" s="125"/>
      <c r="M52" s="103"/>
      <c r="N52" s="140"/>
      <c r="O52" s="48"/>
      <c r="P52" s="47"/>
      <c r="Q52" s="134"/>
      <c r="R52" s="128"/>
      <c r="S52" s="47"/>
      <c r="T52" s="92"/>
      <c r="U52" s="47"/>
      <c r="V52" s="92"/>
      <c r="W52" s="223"/>
    </row>
    <row r="53" spans="1:23" ht="15" x14ac:dyDescent="0.2">
      <c r="A53" s="99"/>
      <c r="B53" s="102" t="s">
        <v>152</v>
      </c>
      <c r="C53" s="203">
        <f>C48*D75</f>
        <v>1473227</v>
      </c>
      <c r="D53" s="101"/>
      <c r="E53" s="45"/>
      <c r="F53" s="45"/>
      <c r="G53" s="45"/>
      <c r="H53" s="45"/>
      <c r="I53" s="45"/>
      <c r="J53" s="45"/>
      <c r="K53" s="45"/>
      <c r="L53" s="125"/>
      <c r="M53" s="103"/>
      <c r="N53" s="140"/>
      <c r="O53" s="49"/>
      <c r="P53" s="47"/>
      <c r="Q53" s="135"/>
      <c r="R53" s="128"/>
      <c r="S53" s="47"/>
      <c r="T53" s="92"/>
      <c r="U53" s="47"/>
      <c r="V53" s="92"/>
      <c r="W53" s="224"/>
    </row>
    <row r="54" spans="1:23" ht="28.5" customHeight="1" x14ac:dyDescent="0.2">
      <c r="A54" s="99"/>
      <c r="B54" s="105" t="s">
        <v>153</v>
      </c>
      <c r="C54" s="185"/>
      <c r="D54" s="101"/>
      <c r="E54" s="45"/>
      <c r="F54" s="45"/>
      <c r="G54" s="45"/>
      <c r="H54" s="45"/>
      <c r="I54" s="45"/>
      <c r="J54" s="45"/>
      <c r="K54" s="45"/>
      <c r="L54" s="125"/>
      <c r="M54" s="103"/>
      <c r="N54" s="140"/>
      <c r="O54" s="49"/>
      <c r="P54" s="47"/>
      <c r="Q54" s="135"/>
      <c r="R54" s="128"/>
      <c r="S54" s="47"/>
      <c r="T54" s="92"/>
      <c r="U54" s="47"/>
      <c r="V54" s="92"/>
      <c r="W54" s="224"/>
    </row>
    <row r="55" spans="1:23" ht="15" x14ac:dyDescent="0.2">
      <c r="A55" s="99"/>
      <c r="B55" s="105" t="s">
        <v>154</v>
      </c>
      <c r="C55" s="185"/>
      <c r="D55" s="101"/>
      <c r="E55" s="45"/>
      <c r="F55" s="45"/>
      <c r="G55" s="45"/>
      <c r="H55" s="45"/>
      <c r="I55" s="45"/>
      <c r="J55" s="45"/>
      <c r="K55" s="45"/>
      <c r="L55" s="125"/>
      <c r="M55" s="103"/>
      <c r="N55" s="140"/>
      <c r="O55" s="49"/>
      <c r="P55" s="47"/>
      <c r="Q55" s="135"/>
      <c r="R55" s="128"/>
      <c r="S55" s="47"/>
      <c r="T55" s="92"/>
      <c r="U55" s="47"/>
      <c r="V55" s="92"/>
      <c r="W55" s="226"/>
    </row>
    <row r="56" spans="1:23" ht="15" x14ac:dyDescent="0.2">
      <c r="A56" s="99"/>
      <c r="B56" s="106" t="s">
        <v>155</v>
      </c>
      <c r="C56" s="185"/>
      <c r="D56" s="101"/>
      <c r="E56" s="45"/>
      <c r="F56" s="45"/>
      <c r="G56" s="45"/>
      <c r="H56" s="45"/>
      <c r="I56" s="45"/>
      <c r="J56" s="45"/>
      <c r="K56" s="45"/>
      <c r="L56" s="125"/>
      <c r="M56" s="103"/>
      <c r="N56" s="140"/>
      <c r="O56" s="49"/>
      <c r="P56" s="47"/>
      <c r="Q56" s="135"/>
      <c r="R56" s="128"/>
      <c r="S56" s="47"/>
      <c r="T56" s="92"/>
      <c r="U56" s="47"/>
      <c r="V56" s="92"/>
      <c r="W56" s="226"/>
    </row>
    <row r="57" spans="1:23" ht="51" hidden="1" x14ac:dyDescent="0.2">
      <c r="A57" s="99"/>
      <c r="B57" s="106" t="s">
        <v>161</v>
      </c>
      <c r="C57" s="185"/>
      <c r="D57" s="101"/>
      <c r="E57" s="45"/>
      <c r="F57" s="45"/>
      <c r="G57" s="45"/>
      <c r="H57" s="45"/>
      <c r="I57" s="45"/>
      <c r="J57" s="45"/>
      <c r="K57" s="45"/>
      <c r="L57" s="125"/>
      <c r="M57" s="103"/>
      <c r="N57" s="140"/>
      <c r="O57" s="49"/>
      <c r="P57" s="47"/>
      <c r="Q57" s="135"/>
      <c r="R57" s="128"/>
      <c r="S57" s="47"/>
      <c r="T57" s="92"/>
      <c r="U57" s="47"/>
      <c r="V57" s="92"/>
      <c r="W57" s="226"/>
    </row>
    <row r="58" spans="1:23" ht="15" hidden="1" x14ac:dyDescent="0.2">
      <c r="A58" s="99"/>
      <c r="B58" s="106" t="s">
        <v>163</v>
      </c>
      <c r="C58" s="185"/>
      <c r="D58" s="101"/>
      <c r="E58" s="45"/>
      <c r="F58" s="45"/>
      <c r="G58" s="45"/>
      <c r="H58" s="45"/>
      <c r="I58" s="45"/>
      <c r="J58" s="45"/>
      <c r="K58" s="45"/>
      <c r="L58" s="125"/>
      <c r="M58" s="103"/>
      <c r="N58" s="140"/>
      <c r="O58" s="49"/>
      <c r="P58" s="47"/>
      <c r="Q58" s="135"/>
      <c r="R58" s="128"/>
      <c r="S58" s="47"/>
      <c r="T58" s="92"/>
      <c r="U58" s="47"/>
      <c r="V58" s="92"/>
      <c r="W58" s="226"/>
    </row>
    <row r="59" spans="1:23" ht="14.25" x14ac:dyDescent="0.2">
      <c r="A59" s="99"/>
      <c r="B59" s="103" t="s">
        <v>6</v>
      </c>
      <c r="C59" s="185">
        <f>C48+C53</f>
        <v>24673657</v>
      </c>
      <c r="D59" s="101"/>
      <c r="E59" s="45"/>
      <c r="F59" s="45"/>
      <c r="G59" s="45"/>
      <c r="H59" s="45"/>
      <c r="I59" s="45"/>
      <c r="J59" s="45"/>
      <c r="K59" s="45"/>
      <c r="L59" s="125"/>
      <c r="M59" s="103"/>
      <c r="N59" s="140"/>
      <c r="O59" s="46"/>
      <c r="P59" s="47"/>
      <c r="Q59" s="133"/>
      <c r="R59" s="128"/>
      <c r="S59" s="47"/>
      <c r="T59" s="92"/>
      <c r="U59" s="47"/>
      <c r="V59" s="92"/>
      <c r="W59" s="223"/>
    </row>
    <row r="60" spans="1:23" ht="15.75" thickBot="1" x14ac:dyDescent="0.25">
      <c r="A60" s="110"/>
      <c r="B60" s="121" t="s">
        <v>7</v>
      </c>
      <c r="C60" s="172"/>
      <c r="D60" s="116"/>
      <c r="E60" s="112"/>
      <c r="F60" s="112"/>
      <c r="G60" s="112"/>
      <c r="H60" s="112"/>
      <c r="I60" s="112"/>
      <c r="J60" s="112"/>
      <c r="K60" s="112"/>
      <c r="L60" s="126"/>
      <c r="M60" s="111"/>
      <c r="N60" s="141"/>
      <c r="O60" s="113"/>
      <c r="P60" s="114"/>
      <c r="Q60" s="136"/>
      <c r="R60" s="129"/>
      <c r="S60" s="114"/>
      <c r="T60" s="115"/>
      <c r="U60" s="114"/>
      <c r="V60" s="115"/>
      <c r="W60" s="227"/>
    </row>
    <row r="61" spans="1:23" ht="14.25" x14ac:dyDescent="0.2">
      <c r="A61" s="148"/>
      <c r="B61" s="186" t="s">
        <v>8</v>
      </c>
      <c r="C61" s="150"/>
      <c r="D61" s="151"/>
      <c r="E61" s="152"/>
      <c r="F61" s="152"/>
      <c r="G61" s="152"/>
      <c r="H61" s="152"/>
      <c r="I61" s="152"/>
      <c r="J61" s="152"/>
      <c r="K61" s="152"/>
      <c r="L61" s="153"/>
      <c r="M61" s="149"/>
      <c r="N61" s="154"/>
      <c r="O61" s="155"/>
      <c r="P61" s="156"/>
      <c r="Q61" s="157"/>
      <c r="R61" s="158"/>
      <c r="S61" s="156"/>
      <c r="T61" s="159"/>
      <c r="U61" s="156"/>
      <c r="V61" s="159"/>
      <c r="W61" s="228"/>
    </row>
    <row r="62" spans="1:23" ht="14.25" x14ac:dyDescent="0.2">
      <c r="A62" s="160"/>
      <c r="B62" s="187" t="s">
        <v>9</v>
      </c>
      <c r="C62" s="161"/>
      <c r="D62" s="162"/>
      <c r="E62" s="163"/>
      <c r="F62" s="163"/>
      <c r="G62" s="163"/>
      <c r="H62" s="163"/>
      <c r="I62" s="163"/>
      <c r="J62" s="163"/>
      <c r="K62" s="163"/>
      <c r="L62" s="164"/>
      <c r="M62" s="165"/>
      <c r="N62" s="166"/>
      <c r="O62" s="167"/>
      <c r="P62" s="167"/>
      <c r="Q62" s="168"/>
      <c r="R62" s="169"/>
      <c r="S62" s="167"/>
      <c r="T62" s="170"/>
      <c r="U62" s="167"/>
      <c r="V62" s="171">
        <v>0.18</v>
      </c>
      <c r="W62" s="223"/>
    </row>
    <row r="63" spans="1:23" ht="15" thickBot="1" x14ac:dyDescent="0.25">
      <c r="A63" s="232"/>
      <c r="B63" s="233" t="s">
        <v>10</v>
      </c>
      <c r="C63" s="234"/>
      <c r="D63" s="235"/>
      <c r="E63" s="236"/>
      <c r="F63" s="236"/>
      <c r="G63" s="236"/>
      <c r="H63" s="236"/>
      <c r="I63" s="236"/>
      <c r="J63" s="236"/>
      <c r="K63" s="236"/>
      <c r="L63" s="237"/>
      <c r="M63" s="238"/>
      <c r="N63" s="239"/>
      <c r="O63" s="240"/>
      <c r="P63" s="241"/>
      <c r="Q63" s="242"/>
      <c r="R63" s="243"/>
      <c r="S63" s="241"/>
      <c r="T63" s="244"/>
      <c r="U63" s="241"/>
      <c r="V63" s="244"/>
      <c r="W63" s="245"/>
    </row>
    <row r="64" spans="1:23" x14ac:dyDescent="0.2">
      <c r="A64" s="50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1"/>
    </row>
    <row r="65" spans="1:25" ht="12.75" customHeight="1" x14ac:dyDescent="0.2">
      <c r="B65" s="480"/>
      <c r="C65" s="481"/>
      <c r="D65" s="484" t="s">
        <v>32</v>
      </c>
      <c r="E65" s="486" t="s">
        <v>19</v>
      </c>
      <c r="F65" s="487"/>
      <c r="G65" s="487"/>
      <c r="H65" s="52"/>
      <c r="I65" s="52"/>
      <c r="M65" s="8"/>
      <c r="T65" s="8"/>
      <c r="V65" s="8"/>
      <c r="W65" s="8"/>
      <c r="X65" s="9"/>
    </row>
    <row r="66" spans="1:25" ht="12.75" customHeight="1" x14ac:dyDescent="0.2">
      <c r="B66" s="482"/>
      <c r="C66" s="483"/>
      <c r="D66" s="485"/>
      <c r="E66" s="467">
        <v>2016</v>
      </c>
      <c r="F66" s="468"/>
      <c r="G66" s="469"/>
      <c r="H66" s="94"/>
      <c r="I66" s="94"/>
      <c r="J66" s="94"/>
      <c r="K66" s="94"/>
      <c r="L66" s="94"/>
      <c r="M66" s="8"/>
      <c r="T66" s="8"/>
      <c r="V66" s="8"/>
      <c r="W66" s="8"/>
      <c r="X66" s="8"/>
    </row>
    <row r="67" spans="1:25" ht="13.5" customHeight="1" x14ac:dyDescent="0.2">
      <c r="B67" s="488" t="s">
        <v>33</v>
      </c>
      <c r="C67" s="489"/>
      <c r="D67" s="53"/>
      <c r="E67" s="474"/>
      <c r="F67" s="475"/>
      <c r="G67" s="476"/>
      <c r="H67" s="54"/>
      <c r="I67" s="54"/>
      <c r="J67" s="54"/>
      <c r="K67" s="473" t="s">
        <v>903</v>
      </c>
      <c r="L67" s="473"/>
      <c r="M67" s="473"/>
      <c r="N67" s="473"/>
      <c r="O67" s="473"/>
      <c r="P67" s="473"/>
      <c r="Q67" s="473"/>
      <c r="R67" s="473"/>
      <c r="S67" s="473"/>
      <c r="T67" s="473"/>
      <c r="U67" s="473"/>
      <c r="V67" s="473"/>
      <c r="W67" s="473"/>
    </row>
    <row r="68" spans="1:25" ht="14.25" customHeight="1" x14ac:dyDescent="0.2">
      <c r="A68" s="50"/>
      <c r="B68" s="55"/>
      <c r="C68" s="56"/>
      <c r="D68" s="50"/>
      <c r="E68" s="50"/>
      <c r="F68" s="50"/>
      <c r="G68" s="50"/>
      <c r="H68" s="50"/>
      <c r="I68" s="50"/>
      <c r="J68" s="50"/>
      <c r="K68" s="473"/>
      <c r="L68" s="473"/>
      <c r="M68" s="473"/>
      <c r="N68" s="473"/>
      <c r="O68" s="473"/>
      <c r="P68" s="473"/>
      <c r="Q68" s="473"/>
      <c r="R68" s="473"/>
      <c r="S68" s="473"/>
      <c r="T68" s="473"/>
      <c r="U68" s="473"/>
      <c r="V68" s="473"/>
      <c r="W68" s="473"/>
    </row>
    <row r="69" spans="1:25" ht="14.25" customHeight="1" x14ac:dyDescent="0.2">
      <c r="A69" s="58" t="s">
        <v>20</v>
      </c>
      <c r="B69" s="58"/>
      <c r="C69" s="58"/>
      <c r="D69" s="50"/>
      <c r="E69" s="50"/>
      <c r="F69" s="50"/>
      <c r="G69" s="50"/>
      <c r="H69" s="50"/>
      <c r="I69" s="50"/>
      <c r="J69" s="50"/>
      <c r="K69" s="473"/>
      <c r="L69" s="473"/>
      <c r="M69" s="473"/>
      <c r="N69" s="473"/>
      <c r="O69" s="473"/>
      <c r="P69" s="473"/>
      <c r="Q69" s="473"/>
      <c r="R69" s="473"/>
      <c r="S69" s="473"/>
      <c r="T69" s="473"/>
      <c r="U69" s="473"/>
      <c r="V69" s="473"/>
      <c r="W69" s="473"/>
    </row>
    <row r="70" spans="1:25" ht="14.25" customHeight="1" thickBot="1" x14ac:dyDescent="0.25">
      <c r="A70" s="58"/>
      <c r="B70" s="58"/>
      <c r="C70" s="58"/>
      <c r="D70" s="82" t="s">
        <v>157</v>
      </c>
      <c r="E70" s="50"/>
      <c r="F70" s="50"/>
      <c r="G70" s="50"/>
      <c r="H70" s="50"/>
      <c r="I70" s="50"/>
      <c r="J70" s="50"/>
      <c r="K70" s="473"/>
      <c r="L70" s="473"/>
      <c r="M70" s="473"/>
      <c r="N70" s="473"/>
      <c r="O70" s="473"/>
      <c r="P70" s="473"/>
      <c r="Q70" s="473"/>
      <c r="R70" s="473"/>
      <c r="S70" s="473"/>
      <c r="T70" s="473"/>
      <c r="U70" s="473"/>
      <c r="V70" s="473"/>
      <c r="W70" s="473"/>
      <c r="Y70" s="1"/>
    </row>
    <row r="71" spans="1:25" ht="14.25" customHeight="1" thickBot="1" x14ac:dyDescent="0.25">
      <c r="A71" s="204" t="s">
        <v>15</v>
      </c>
      <c r="B71" s="205" t="s">
        <v>99</v>
      </c>
      <c r="C71" s="205" t="s">
        <v>160</v>
      </c>
      <c r="D71" s="173" t="s">
        <v>11</v>
      </c>
      <c r="E71" s="117"/>
      <c r="F71" s="117"/>
      <c r="G71" s="117"/>
      <c r="H71" s="117"/>
      <c r="I71" s="117"/>
      <c r="J71" s="94"/>
      <c r="K71" s="473"/>
      <c r="L71" s="473"/>
      <c r="M71" s="473"/>
      <c r="N71" s="473"/>
      <c r="O71" s="473"/>
      <c r="P71" s="473"/>
      <c r="Q71" s="473"/>
      <c r="R71" s="473"/>
      <c r="S71" s="473"/>
      <c r="T71" s="473"/>
      <c r="U71" s="473"/>
      <c r="V71" s="473"/>
      <c r="W71" s="473"/>
      <c r="Y71" s="1"/>
    </row>
    <row r="72" spans="1:25" ht="13.5" customHeight="1" x14ac:dyDescent="0.2">
      <c r="A72" s="206">
        <v>1</v>
      </c>
      <c r="B72" s="207" t="s">
        <v>12</v>
      </c>
      <c r="C72" s="208"/>
      <c r="D72" s="119"/>
      <c r="E72" s="118"/>
      <c r="F72" s="118"/>
      <c r="G72" s="118"/>
      <c r="H72" s="118"/>
      <c r="I72" s="3"/>
      <c r="J72" s="3"/>
      <c r="K72" s="473"/>
      <c r="L72" s="473"/>
      <c r="M72" s="473"/>
      <c r="N72" s="473"/>
      <c r="O72" s="473"/>
      <c r="P72" s="473"/>
      <c r="Q72" s="473"/>
      <c r="R72" s="473"/>
      <c r="S72" s="473"/>
      <c r="T72" s="473"/>
      <c r="U72" s="473"/>
      <c r="V72" s="473"/>
      <c r="W72" s="473"/>
      <c r="Y72" s="1"/>
    </row>
    <row r="73" spans="1:25" ht="13.5" customHeight="1" x14ac:dyDescent="0.2">
      <c r="A73" s="206">
        <v>2</v>
      </c>
      <c r="B73" s="207" t="s">
        <v>34</v>
      </c>
      <c r="C73" s="208"/>
      <c r="D73" s="120"/>
      <c r="E73" s="118"/>
      <c r="F73" s="118"/>
      <c r="G73" s="118"/>
      <c r="H73" s="118"/>
      <c r="I73" s="57"/>
      <c r="J73" s="57"/>
      <c r="K73" s="473"/>
      <c r="L73" s="473"/>
      <c r="M73" s="473"/>
      <c r="N73" s="473"/>
      <c r="O73" s="473"/>
      <c r="P73" s="473"/>
      <c r="Q73" s="473"/>
      <c r="R73" s="473"/>
      <c r="S73" s="473"/>
      <c r="T73" s="473"/>
      <c r="U73" s="473"/>
      <c r="V73" s="473"/>
      <c r="W73" s="473"/>
      <c r="Y73" s="1"/>
    </row>
    <row r="74" spans="1:25" ht="13.5" customHeight="1" x14ac:dyDescent="0.2">
      <c r="A74" s="206">
        <v>3</v>
      </c>
      <c r="B74" s="207" t="s">
        <v>4</v>
      </c>
      <c r="C74" s="208" t="s">
        <v>0</v>
      </c>
      <c r="D74" s="174">
        <v>3.5000000000000003E-2</v>
      </c>
      <c r="E74" s="57"/>
      <c r="F74" s="57"/>
      <c r="G74" s="57"/>
      <c r="K74" s="473"/>
      <c r="L74" s="473"/>
      <c r="M74" s="473"/>
      <c r="N74" s="473"/>
      <c r="O74" s="473"/>
      <c r="P74" s="473"/>
      <c r="Q74" s="473"/>
      <c r="R74" s="473"/>
      <c r="S74" s="473"/>
      <c r="T74" s="473"/>
      <c r="U74" s="473"/>
      <c r="V74" s="473"/>
      <c r="W74" s="473"/>
      <c r="Y74" s="1"/>
    </row>
    <row r="75" spans="1:25" ht="13.5" customHeight="1" x14ac:dyDescent="0.2">
      <c r="A75" s="206">
        <v>4</v>
      </c>
      <c r="B75" s="207" t="s">
        <v>5</v>
      </c>
      <c r="C75" s="208" t="s">
        <v>0</v>
      </c>
      <c r="D75" s="175">
        <v>6.3500000000000001E-2</v>
      </c>
      <c r="E75" s="57"/>
      <c r="F75" s="57"/>
      <c r="G75" s="57"/>
      <c r="K75" s="473"/>
      <c r="L75" s="473"/>
      <c r="M75" s="473"/>
      <c r="N75" s="473"/>
      <c r="O75" s="473"/>
      <c r="P75" s="473"/>
      <c r="Q75" s="473"/>
      <c r="R75" s="473"/>
      <c r="S75" s="473"/>
      <c r="T75" s="473"/>
      <c r="U75" s="473"/>
      <c r="V75" s="473"/>
      <c r="W75" s="473"/>
      <c r="Y75" s="1"/>
    </row>
    <row r="76" spans="1:25" ht="25.5" x14ac:dyDescent="0.2">
      <c r="A76" s="206">
        <v>5</v>
      </c>
      <c r="B76" s="209" t="s">
        <v>35</v>
      </c>
      <c r="C76" s="208" t="s">
        <v>0</v>
      </c>
      <c r="D76" s="174">
        <v>1.4999999999999999E-2</v>
      </c>
      <c r="E76" s="57"/>
      <c r="F76" s="57"/>
      <c r="G76" s="57"/>
      <c r="K76" s="473"/>
      <c r="L76" s="473"/>
      <c r="M76" s="473"/>
      <c r="N76" s="473"/>
      <c r="O76" s="473"/>
      <c r="P76" s="473"/>
      <c r="Q76" s="473"/>
      <c r="R76" s="473"/>
      <c r="S76" s="473"/>
      <c r="T76" s="473"/>
      <c r="U76" s="473"/>
      <c r="V76" s="473"/>
      <c r="W76" s="473"/>
      <c r="Y76" s="1"/>
    </row>
    <row r="77" spans="1:25" ht="13.5" hidden="1" customHeight="1" x14ac:dyDescent="0.2">
      <c r="A77" s="206">
        <v>8</v>
      </c>
      <c r="B77" s="209" t="s">
        <v>98</v>
      </c>
      <c r="C77" s="208" t="s">
        <v>0</v>
      </c>
      <c r="D77" s="174" t="s">
        <v>158</v>
      </c>
      <c r="E77" s="57"/>
      <c r="F77" s="57"/>
      <c r="G77" s="57"/>
      <c r="H77" s="57"/>
      <c r="I77" s="57"/>
      <c r="J77" s="57"/>
      <c r="K77" s="473"/>
      <c r="L77" s="473"/>
      <c r="M77" s="473"/>
      <c r="N77" s="473"/>
      <c r="O77" s="473"/>
      <c r="P77" s="473"/>
      <c r="Q77" s="473"/>
      <c r="R77" s="473"/>
      <c r="S77" s="473"/>
      <c r="T77" s="473"/>
      <c r="U77" s="473"/>
      <c r="V77" s="473"/>
      <c r="W77" s="473"/>
      <c r="Y77" s="1"/>
    </row>
    <row r="78" spans="1:25" ht="13.5" customHeight="1" x14ac:dyDescent="0.2">
      <c r="A78" s="206">
        <v>6</v>
      </c>
      <c r="B78" s="207" t="s">
        <v>7</v>
      </c>
      <c r="C78" s="208" t="s">
        <v>0</v>
      </c>
      <c r="D78" s="174">
        <v>1.4999999999999999E-2</v>
      </c>
      <c r="E78" s="118"/>
      <c r="F78" s="118"/>
      <c r="G78" s="118"/>
      <c r="H78" s="118"/>
      <c r="I78" s="57"/>
      <c r="J78" s="57"/>
      <c r="K78" s="473"/>
      <c r="L78" s="473"/>
      <c r="M78" s="473"/>
      <c r="N78" s="473"/>
      <c r="O78" s="473"/>
      <c r="P78" s="473"/>
      <c r="Q78" s="473"/>
      <c r="R78" s="473"/>
      <c r="S78" s="473"/>
      <c r="T78" s="473"/>
      <c r="U78" s="473"/>
      <c r="V78" s="473"/>
      <c r="W78" s="473"/>
      <c r="Y78" s="1"/>
    </row>
    <row r="79" spans="1:25" ht="13.5" customHeight="1" x14ac:dyDescent="0.2">
      <c r="A79" s="206">
        <v>7</v>
      </c>
      <c r="B79" s="207" t="s">
        <v>13</v>
      </c>
      <c r="C79" s="208" t="s">
        <v>0</v>
      </c>
      <c r="D79" s="176">
        <f>(I48/(D48+F48))*0.85</f>
        <v>0.86409999999999998</v>
      </c>
      <c r="E79" s="118"/>
      <c r="F79" s="118"/>
      <c r="G79" s="118"/>
      <c r="H79" s="118"/>
      <c r="I79" s="57"/>
      <c r="J79" s="57"/>
      <c r="K79" s="473"/>
      <c r="L79" s="473"/>
      <c r="M79" s="473"/>
      <c r="N79" s="473"/>
      <c r="O79" s="473"/>
      <c r="P79" s="473"/>
      <c r="Q79" s="473"/>
      <c r="R79" s="473"/>
      <c r="S79" s="473"/>
      <c r="T79" s="473"/>
      <c r="U79" s="473"/>
      <c r="V79" s="473"/>
      <c r="W79" s="473"/>
      <c r="Y79" s="1"/>
    </row>
    <row r="80" spans="1:25" ht="14.25" customHeight="1" thickBot="1" x14ac:dyDescent="0.25">
      <c r="A80" s="210">
        <v>8</v>
      </c>
      <c r="B80" s="211" t="s">
        <v>14</v>
      </c>
      <c r="C80" s="212" t="s">
        <v>0</v>
      </c>
      <c r="D80" s="177">
        <f>IF(J48*0.8/(D48+F48)&gt;=0.5,0.5,J48*0.8/(D48+F48))</f>
        <v>0.4753</v>
      </c>
      <c r="K80" s="473"/>
      <c r="L80" s="473"/>
      <c r="M80" s="473"/>
      <c r="N80" s="473"/>
      <c r="O80" s="473"/>
      <c r="P80" s="473"/>
      <c r="Q80" s="473"/>
      <c r="R80" s="473"/>
      <c r="S80" s="473"/>
      <c r="T80" s="473"/>
      <c r="U80" s="473"/>
      <c r="V80" s="473"/>
      <c r="W80" s="473"/>
      <c r="Y80" s="1"/>
    </row>
  </sheetData>
  <sheetProtection insertRows="0" deleteRows="0"/>
  <protectedRanges>
    <protectedRange sqref="A87:X91" name="Диапазон1"/>
    <protectedRange sqref="K48:L48 W64 A2:S5 H77:M80 W55:W58 D72:D73 E74:G80 N74:W80 E72:W73 F64:G64 H64:V69 A81:X86 W65:X69 F68:G69 N12:Q48 E70:W71" name="Диапазон1_1"/>
  </protectedRanges>
  <mergeCells count="35">
    <mergeCell ref="A6:A9"/>
    <mergeCell ref="J8:J9"/>
    <mergeCell ref="E8:E9"/>
    <mergeCell ref="E66:G66"/>
    <mergeCell ref="B6:B9"/>
    <mergeCell ref="K67:W80"/>
    <mergeCell ref="F8:F9"/>
    <mergeCell ref="E67:G67"/>
    <mergeCell ref="C6:L6"/>
    <mergeCell ref="B65:C66"/>
    <mergeCell ref="D65:D66"/>
    <mergeCell ref="E65:G65"/>
    <mergeCell ref="B67:C67"/>
    <mergeCell ref="D8:D9"/>
    <mergeCell ref="A11:W11"/>
    <mergeCell ref="N8:O8"/>
    <mergeCell ref="P8:Q8"/>
    <mergeCell ref="N7:Q7"/>
    <mergeCell ref="R7:R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C7:C9"/>
    <mergeCell ref="D7:J7"/>
    <mergeCell ref="G8:G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4" sqref="A4:J4"/>
    </sheetView>
  </sheetViews>
  <sheetFormatPr defaultRowHeight="12.75" x14ac:dyDescent="0.2"/>
  <cols>
    <col min="1" max="1" width="29.7109375" style="379" customWidth="1"/>
    <col min="2" max="2" width="25.140625" style="379" customWidth="1"/>
    <col min="3" max="3" width="7.140625" style="379" customWidth="1"/>
    <col min="4" max="4" width="10.7109375" style="379" customWidth="1"/>
    <col min="5" max="5" width="9.7109375" style="379" customWidth="1"/>
    <col min="6" max="6" width="8.28515625" style="379" customWidth="1"/>
    <col min="7" max="7" width="8.42578125" style="379" customWidth="1"/>
    <col min="8" max="9" width="9.42578125" style="379" customWidth="1"/>
    <col min="10" max="10" width="11.7109375" style="379" customWidth="1"/>
    <col min="11" max="16384" width="9.140625" style="379"/>
  </cols>
  <sheetData>
    <row r="1" spans="1:16" s="376" customFormat="1" ht="12" x14ac:dyDescent="0.2">
      <c r="A1" s="375" t="s">
        <v>906</v>
      </c>
      <c r="B1" s="375"/>
      <c r="C1" s="375"/>
      <c r="D1" s="375"/>
      <c r="E1" s="375"/>
      <c r="I1" s="503" t="s">
        <v>907</v>
      </c>
      <c r="J1" s="503"/>
    </row>
    <row r="2" spans="1:16" s="378" customFormat="1" x14ac:dyDescent="0.2">
      <c r="A2" s="377" t="s">
        <v>908</v>
      </c>
    </row>
    <row r="3" spans="1:16" x14ac:dyDescent="0.2">
      <c r="A3" s="504" t="s">
        <v>909</v>
      </c>
      <c r="B3" s="504"/>
      <c r="C3" s="504"/>
      <c r="D3" s="504"/>
      <c r="E3" s="504"/>
      <c r="F3" s="504"/>
      <c r="G3" s="504"/>
      <c r="H3" s="504"/>
      <c r="I3" s="504"/>
      <c r="J3" s="504"/>
    </row>
    <row r="4" spans="1:16" ht="15" customHeight="1" x14ac:dyDescent="0.2">
      <c r="A4" s="505" t="s">
        <v>902</v>
      </c>
      <c r="B4" s="505"/>
      <c r="C4" s="505"/>
      <c r="D4" s="505"/>
      <c r="E4" s="505"/>
      <c r="F4" s="505"/>
      <c r="G4" s="505"/>
      <c r="H4" s="505"/>
      <c r="I4" s="505"/>
      <c r="J4" s="505"/>
      <c r="K4" s="380"/>
      <c r="L4" s="380"/>
      <c r="M4" s="380"/>
      <c r="N4" s="381"/>
      <c r="O4" s="381"/>
      <c r="P4" s="381"/>
    </row>
    <row r="5" spans="1:16" ht="15" customHeight="1" thickBot="1" x14ac:dyDescent="0.25">
      <c r="A5" s="505" t="s">
        <v>922</v>
      </c>
      <c r="B5" s="505"/>
      <c r="C5" s="505"/>
      <c r="D5" s="505"/>
      <c r="E5" s="505"/>
      <c r="F5" s="505"/>
      <c r="G5" s="505"/>
      <c r="H5" s="505"/>
      <c r="I5" s="505"/>
      <c r="J5" s="505"/>
      <c r="K5" s="380"/>
      <c r="L5" s="380"/>
      <c r="M5" s="380"/>
    </row>
    <row r="6" spans="1:16" ht="20.25" customHeight="1" x14ac:dyDescent="0.2">
      <c r="A6" s="506" t="s">
        <v>910</v>
      </c>
      <c r="B6" s="506" t="s">
        <v>911</v>
      </c>
      <c r="C6" s="506" t="s">
        <v>912</v>
      </c>
      <c r="D6" s="506" t="s">
        <v>913</v>
      </c>
      <c r="E6" s="506" t="s">
        <v>914</v>
      </c>
      <c r="F6" s="506" t="s">
        <v>915</v>
      </c>
      <c r="G6" s="509" t="s">
        <v>916</v>
      </c>
      <c r="H6" s="506" t="s">
        <v>43</v>
      </c>
      <c r="I6" s="506" t="s">
        <v>917</v>
      </c>
      <c r="J6" s="506" t="s">
        <v>144</v>
      </c>
    </row>
    <row r="7" spans="1:16" ht="68.25" customHeight="1" thickBot="1" x14ac:dyDescent="0.25">
      <c r="A7" s="507"/>
      <c r="B7" s="507"/>
      <c r="C7" s="507"/>
      <c r="D7" s="507"/>
      <c r="E7" s="507"/>
      <c r="F7" s="507"/>
      <c r="G7" s="510"/>
      <c r="H7" s="507"/>
      <c r="I7" s="507"/>
      <c r="J7" s="507"/>
    </row>
    <row r="8" spans="1:16" ht="25.5" customHeight="1" thickBot="1" x14ac:dyDescent="0.25">
      <c r="A8" s="382">
        <v>1</v>
      </c>
      <c r="B8" s="382">
        <v>2</v>
      </c>
      <c r="C8" s="382">
        <v>3</v>
      </c>
      <c r="D8" s="382">
        <v>4</v>
      </c>
      <c r="E8" s="382">
        <v>5</v>
      </c>
      <c r="F8" s="383">
        <v>6</v>
      </c>
      <c r="G8" s="383">
        <v>7</v>
      </c>
      <c r="H8" s="382">
        <v>8</v>
      </c>
      <c r="I8" s="382">
        <v>9</v>
      </c>
      <c r="J8" s="383">
        <v>10</v>
      </c>
    </row>
    <row r="9" spans="1:16" ht="12.75" customHeight="1" x14ac:dyDescent="0.2">
      <c r="A9" s="384"/>
      <c r="B9" s="385"/>
      <c r="C9" s="386"/>
      <c r="D9" s="386"/>
      <c r="E9" s="386"/>
      <c r="F9" s="387"/>
      <c r="G9" s="386"/>
      <c r="H9" s="387"/>
      <c r="I9" s="386"/>
      <c r="J9" s="388"/>
    </row>
    <row r="10" spans="1:16" x14ac:dyDescent="0.2">
      <c r="A10" s="389"/>
      <c r="B10" s="390"/>
      <c r="C10" s="391"/>
      <c r="D10" s="391"/>
      <c r="E10" s="391"/>
      <c r="F10" s="392"/>
      <c r="G10" s="391"/>
      <c r="H10" s="392"/>
      <c r="I10" s="391"/>
      <c r="J10" s="393"/>
    </row>
    <row r="11" spans="1:16" s="376" customFormat="1" x14ac:dyDescent="0.2">
      <c r="A11" s="389"/>
      <c r="B11" s="390"/>
      <c r="C11" s="391"/>
      <c r="D11" s="391"/>
      <c r="E11" s="391"/>
      <c r="F11" s="392"/>
      <c r="G11" s="391"/>
      <c r="H11" s="392"/>
      <c r="I11" s="391"/>
      <c r="J11" s="393"/>
    </row>
    <row r="12" spans="1:16" s="376" customFormat="1" ht="26.25" customHeight="1" x14ac:dyDescent="0.2">
      <c r="A12" s="394"/>
      <c r="B12" s="395"/>
      <c r="C12" s="391"/>
      <c r="D12" s="391"/>
      <c r="E12" s="391"/>
      <c r="F12" s="392"/>
      <c r="G12" s="396"/>
      <c r="H12" s="392"/>
      <c r="I12" s="391"/>
      <c r="J12" s="393"/>
    </row>
    <row r="13" spans="1:16" s="376" customFormat="1" ht="26.25" customHeight="1" thickBot="1" x14ac:dyDescent="0.25">
      <c r="A13" s="397"/>
      <c r="B13" s="398"/>
      <c r="C13" s="399"/>
      <c r="D13" s="399"/>
      <c r="E13" s="399"/>
      <c r="F13" s="400"/>
      <c r="G13" s="401"/>
      <c r="H13" s="400"/>
      <c r="I13" s="399"/>
      <c r="J13" s="402"/>
    </row>
    <row r="14" spans="1:16" ht="13.5" thickBot="1" x14ac:dyDescent="0.25">
      <c r="A14" s="511" t="s">
        <v>918</v>
      </c>
      <c r="B14" s="512"/>
      <c r="C14" s="512"/>
      <c r="D14" s="512"/>
      <c r="E14" s="512"/>
      <c r="F14" s="512"/>
      <c r="G14" s="512"/>
      <c r="H14" s="512"/>
      <c r="I14" s="513"/>
      <c r="J14" s="403">
        <f>SUM(J9:J13)</f>
        <v>0</v>
      </c>
    </row>
    <row r="17" spans="1:8" ht="12.75" customHeight="1" x14ac:dyDescent="0.2">
      <c r="A17" s="404" t="s">
        <v>224</v>
      </c>
      <c r="B17" s="405"/>
      <c r="C17" s="514" t="s">
        <v>919</v>
      </c>
      <c r="D17" s="514"/>
      <c r="E17" s="405"/>
      <c r="F17" s="514" t="s">
        <v>920</v>
      </c>
      <c r="G17" s="514"/>
      <c r="H17" s="514"/>
    </row>
    <row r="18" spans="1:8" x14ac:dyDescent="0.2">
      <c r="A18" s="405"/>
      <c r="B18" s="405"/>
      <c r="C18" s="405"/>
      <c r="D18" s="405"/>
      <c r="E18" s="405"/>
      <c r="F18" s="508" t="s">
        <v>921</v>
      </c>
      <c r="G18" s="508"/>
      <c r="H18" s="508"/>
    </row>
    <row r="19" spans="1:8" x14ac:dyDescent="0.2">
      <c r="G19" s="406"/>
    </row>
    <row r="20" spans="1:8" x14ac:dyDescent="0.2">
      <c r="G20" s="406"/>
    </row>
    <row r="21" spans="1:8" x14ac:dyDescent="0.2">
      <c r="G21" s="406"/>
    </row>
    <row r="22" spans="1:8" x14ac:dyDescent="0.2">
      <c r="G22" s="406"/>
    </row>
    <row r="23" spans="1:8" x14ac:dyDescent="0.2">
      <c r="G23" s="406"/>
    </row>
    <row r="24" spans="1:8" x14ac:dyDescent="0.2">
      <c r="G24" s="406"/>
    </row>
    <row r="25" spans="1:8" x14ac:dyDescent="0.2">
      <c r="G25" s="406"/>
    </row>
    <row r="26" spans="1:8" x14ac:dyDescent="0.2">
      <c r="G26" s="40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opLeftCell="A4" zoomScale="90" zoomScaleNormal="90" workbookViewId="0">
      <selection activeCell="H12" sqref="H12"/>
    </sheetView>
  </sheetViews>
  <sheetFormatPr defaultRowHeight="12.75" x14ac:dyDescent="0.2"/>
  <cols>
    <col min="1" max="1" width="3.5703125" style="255" customWidth="1"/>
    <col min="2" max="2" width="27.5703125" style="255" customWidth="1"/>
    <col min="3" max="3" width="6.42578125" style="256" customWidth="1"/>
    <col min="4" max="4" width="9.28515625" style="256" customWidth="1"/>
    <col min="5" max="5" width="10.5703125" style="255" customWidth="1"/>
    <col min="6" max="6" width="10.85546875" style="255" customWidth="1"/>
    <col min="7" max="7" width="11" style="255" customWidth="1"/>
    <col min="8" max="8" width="8.7109375" style="255" customWidth="1"/>
    <col min="9" max="9" width="11.85546875" style="255" customWidth="1"/>
    <col min="10" max="10" width="10.140625" style="255" customWidth="1"/>
    <col min="11" max="11" width="9.140625" style="255" customWidth="1"/>
    <col min="12" max="12" width="14" style="255" customWidth="1"/>
    <col min="13" max="13" width="9.5703125" style="255" customWidth="1"/>
    <col min="14" max="14" width="15" style="255" customWidth="1"/>
    <col min="15" max="15" width="9.140625" style="418"/>
    <col min="16" max="16" width="13.42578125" style="418" customWidth="1"/>
    <col min="17" max="17" width="10.85546875" style="418" customWidth="1"/>
    <col min="18" max="263" width="9.140625" style="418"/>
    <col min="264" max="264" width="17.140625" style="418" customWidth="1"/>
    <col min="265" max="265" width="35.140625" style="418" customWidth="1"/>
    <col min="266" max="266" width="12.85546875" style="418" customWidth="1"/>
    <col min="267" max="268" width="18.140625" style="418" customWidth="1"/>
    <col min="269" max="269" width="19.140625" style="418" customWidth="1"/>
    <col min="270" max="270" width="21.85546875" style="418" customWidth="1"/>
    <col min="271" max="519" width="9.140625" style="418"/>
    <col min="520" max="520" width="17.140625" style="418" customWidth="1"/>
    <col min="521" max="521" width="35.140625" style="418" customWidth="1"/>
    <col min="522" max="522" width="12.85546875" style="418" customWidth="1"/>
    <col min="523" max="524" width="18.140625" style="418" customWidth="1"/>
    <col min="525" max="525" width="19.140625" style="418" customWidth="1"/>
    <col min="526" max="526" width="21.85546875" style="418" customWidth="1"/>
    <col min="527" max="775" width="9.140625" style="418"/>
    <col min="776" max="776" width="17.140625" style="418" customWidth="1"/>
    <col min="777" max="777" width="35.140625" style="418" customWidth="1"/>
    <col min="778" max="778" width="12.85546875" style="418" customWidth="1"/>
    <col min="779" max="780" width="18.140625" style="418" customWidth="1"/>
    <col min="781" max="781" width="19.140625" style="418" customWidth="1"/>
    <col min="782" max="782" width="21.85546875" style="418" customWidth="1"/>
    <col min="783" max="1031" width="9.140625" style="418"/>
    <col min="1032" max="1032" width="17.140625" style="418" customWidth="1"/>
    <col min="1033" max="1033" width="35.140625" style="418" customWidth="1"/>
    <col min="1034" max="1034" width="12.85546875" style="418" customWidth="1"/>
    <col min="1035" max="1036" width="18.140625" style="418" customWidth="1"/>
    <col min="1037" max="1037" width="19.140625" style="418" customWidth="1"/>
    <col min="1038" max="1038" width="21.85546875" style="418" customWidth="1"/>
    <col min="1039" max="1287" width="9.140625" style="418"/>
    <col min="1288" max="1288" width="17.140625" style="418" customWidth="1"/>
    <col min="1289" max="1289" width="35.140625" style="418" customWidth="1"/>
    <col min="1290" max="1290" width="12.85546875" style="418" customWidth="1"/>
    <col min="1291" max="1292" width="18.140625" style="418" customWidth="1"/>
    <col min="1293" max="1293" width="19.140625" style="418" customWidth="1"/>
    <col min="1294" max="1294" width="21.85546875" style="418" customWidth="1"/>
    <col min="1295" max="1543" width="9.140625" style="418"/>
    <col min="1544" max="1544" width="17.140625" style="418" customWidth="1"/>
    <col min="1545" max="1545" width="35.140625" style="418" customWidth="1"/>
    <col min="1546" max="1546" width="12.85546875" style="418" customWidth="1"/>
    <col min="1547" max="1548" width="18.140625" style="418" customWidth="1"/>
    <col min="1549" max="1549" width="19.140625" style="418" customWidth="1"/>
    <col min="1550" max="1550" width="21.85546875" style="418" customWidth="1"/>
    <col min="1551" max="1799" width="9.140625" style="418"/>
    <col min="1800" max="1800" width="17.140625" style="418" customWidth="1"/>
    <col min="1801" max="1801" width="35.140625" style="418" customWidth="1"/>
    <col min="1802" max="1802" width="12.85546875" style="418" customWidth="1"/>
    <col min="1803" max="1804" width="18.140625" style="418" customWidth="1"/>
    <col min="1805" max="1805" width="19.140625" style="418" customWidth="1"/>
    <col min="1806" max="1806" width="21.85546875" style="418" customWidth="1"/>
    <col min="1807" max="2055" width="9.140625" style="418"/>
    <col min="2056" max="2056" width="17.140625" style="418" customWidth="1"/>
    <col min="2057" max="2057" width="35.140625" style="418" customWidth="1"/>
    <col min="2058" max="2058" width="12.85546875" style="418" customWidth="1"/>
    <col min="2059" max="2060" width="18.140625" style="418" customWidth="1"/>
    <col min="2061" max="2061" width="19.140625" style="418" customWidth="1"/>
    <col min="2062" max="2062" width="21.85546875" style="418" customWidth="1"/>
    <col min="2063" max="2311" width="9.140625" style="418"/>
    <col min="2312" max="2312" width="17.140625" style="418" customWidth="1"/>
    <col min="2313" max="2313" width="35.140625" style="418" customWidth="1"/>
    <col min="2314" max="2314" width="12.85546875" style="418" customWidth="1"/>
    <col min="2315" max="2316" width="18.140625" style="418" customWidth="1"/>
    <col min="2317" max="2317" width="19.140625" style="418" customWidth="1"/>
    <col min="2318" max="2318" width="21.85546875" style="418" customWidth="1"/>
    <col min="2319" max="2567" width="9.140625" style="418"/>
    <col min="2568" max="2568" width="17.140625" style="418" customWidth="1"/>
    <col min="2569" max="2569" width="35.140625" style="418" customWidth="1"/>
    <col min="2570" max="2570" width="12.85546875" style="418" customWidth="1"/>
    <col min="2571" max="2572" width="18.140625" style="418" customWidth="1"/>
    <col min="2573" max="2573" width="19.140625" style="418" customWidth="1"/>
    <col min="2574" max="2574" width="21.85546875" style="418" customWidth="1"/>
    <col min="2575" max="2823" width="9.140625" style="418"/>
    <col min="2824" max="2824" width="17.140625" style="418" customWidth="1"/>
    <col min="2825" max="2825" width="35.140625" style="418" customWidth="1"/>
    <col min="2826" max="2826" width="12.85546875" style="418" customWidth="1"/>
    <col min="2827" max="2828" width="18.140625" style="418" customWidth="1"/>
    <col min="2829" max="2829" width="19.140625" style="418" customWidth="1"/>
    <col min="2830" max="2830" width="21.85546875" style="418" customWidth="1"/>
    <col min="2831" max="3079" width="9.140625" style="418"/>
    <col min="3080" max="3080" width="17.140625" style="418" customWidth="1"/>
    <col min="3081" max="3081" width="35.140625" style="418" customWidth="1"/>
    <col min="3082" max="3082" width="12.85546875" style="418" customWidth="1"/>
    <col min="3083" max="3084" width="18.140625" style="418" customWidth="1"/>
    <col min="3085" max="3085" width="19.140625" style="418" customWidth="1"/>
    <col min="3086" max="3086" width="21.85546875" style="418" customWidth="1"/>
    <col min="3087" max="3335" width="9.140625" style="418"/>
    <col min="3336" max="3336" width="17.140625" style="418" customWidth="1"/>
    <col min="3337" max="3337" width="35.140625" style="418" customWidth="1"/>
    <col min="3338" max="3338" width="12.85546875" style="418" customWidth="1"/>
    <col min="3339" max="3340" width="18.140625" style="418" customWidth="1"/>
    <col min="3341" max="3341" width="19.140625" style="418" customWidth="1"/>
    <col min="3342" max="3342" width="21.85546875" style="418" customWidth="1"/>
    <col min="3343" max="3591" width="9.140625" style="418"/>
    <col min="3592" max="3592" width="17.140625" style="418" customWidth="1"/>
    <col min="3593" max="3593" width="35.140625" style="418" customWidth="1"/>
    <col min="3594" max="3594" width="12.85546875" style="418" customWidth="1"/>
    <col min="3595" max="3596" width="18.140625" style="418" customWidth="1"/>
    <col min="3597" max="3597" width="19.140625" style="418" customWidth="1"/>
    <col min="3598" max="3598" width="21.85546875" style="418" customWidth="1"/>
    <col min="3599" max="3847" width="9.140625" style="418"/>
    <col min="3848" max="3848" width="17.140625" style="418" customWidth="1"/>
    <col min="3849" max="3849" width="35.140625" style="418" customWidth="1"/>
    <col min="3850" max="3850" width="12.85546875" style="418" customWidth="1"/>
    <col min="3851" max="3852" width="18.140625" style="418" customWidth="1"/>
    <col min="3853" max="3853" width="19.140625" style="418" customWidth="1"/>
    <col min="3854" max="3854" width="21.85546875" style="418" customWidth="1"/>
    <col min="3855" max="4103" width="9.140625" style="418"/>
    <col min="4104" max="4104" width="17.140625" style="418" customWidth="1"/>
    <col min="4105" max="4105" width="35.140625" style="418" customWidth="1"/>
    <col min="4106" max="4106" width="12.85546875" style="418" customWidth="1"/>
    <col min="4107" max="4108" width="18.140625" style="418" customWidth="1"/>
    <col min="4109" max="4109" width="19.140625" style="418" customWidth="1"/>
    <col min="4110" max="4110" width="21.85546875" style="418" customWidth="1"/>
    <col min="4111" max="4359" width="9.140625" style="418"/>
    <col min="4360" max="4360" width="17.140625" style="418" customWidth="1"/>
    <col min="4361" max="4361" width="35.140625" style="418" customWidth="1"/>
    <col min="4362" max="4362" width="12.85546875" style="418" customWidth="1"/>
    <col min="4363" max="4364" width="18.140625" style="418" customWidth="1"/>
    <col min="4365" max="4365" width="19.140625" style="418" customWidth="1"/>
    <col min="4366" max="4366" width="21.85546875" style="418" customWidth="1"/>
    <col min="4367" max="4615" width="9.140625" style="418"/>
    <col min="4616" max="4616" width="17.140625" style="418" customWidth="1"/>
    <col min="4617" max="4617" width="35.140625" style="418" customWidth="1"/>
    <col min="4618" max="4618" width="12.85546875" style="418" customWidth="1"/>
    <col min="4619" max="4620" width="18.140625" style="418" customWidth="1"/>
    <col min="4621" max="4621" width="19.140625" style="418" customWidth="1"/>
    <col min="4622" max="4622" width="21.85546875" style="418" customWidth="1"/>
    <col min="4623" max="4871" width="9.140625" style="418"/>
    <col min="4872" max="4872" width="17.140625" style="418" customWidth="1"/>
    <col min="4873" max="4873" width="35.140625" style="418" customWidth="1"/>
    <col min="4874" max="4874" width="12.85546875" style="418" customWidth="1"/>
    <col min="4875" max="4876" width="18.140625" style="418" customWidth="1"/>
    <col min="4877" max="4877" width="19.140625" style="418" customWidth="1"/>
    <col min="4878" max="4878" width="21.85546875" style="418" customWidth="1"/>
    <col min="4879" max="5127" width="9.140625" style="418"/>
    <col min="5128" max="5128" width="17.140625" style="418" customWidth="1"/>
    <col min="5129" max="5129" width="35.140625" style="418" customWidth="1"/>
    <col min="5130" max="5130" width="12.85546875" style="418" customWidth="1"/>
    <col min="5131" max="5132" width="18.140625" style="418" customWidth="1"/>
    <col min="5133" max="5133" width="19.140625" style="418" customWidth="1"/>
    <col min="5134" max="5134" width="21.85546875" style="418" customWidth="1"/>
    <col min="5135" max="5383" width="9.140625" style="418"/>
    <col min="5384" max="5384" width="17.140625" style="418" customWidth="1"/>
    <col min="5385" max="5385" width="35.140625" style="418" customWidth="1"/>
    <col min="5386" max="5386" width="12.85546875" style="418" customWidth="1"/>
    <col min="5387" max="5388" width="18.140625" style="418" customWidth="1"/>
    <col min="5389" max="5389" width="19.140625" style="418" customWidth="1"/>
    <col min="5390" max="5390" width="21.85546875" style="418" customWidth="1"/>
    <col min="5391" max="5639" width="9.140625" style="418"/>
    <col min="5640" max="5640" width="17.140625" style="418" customWidth="1"/>
    <col min="5641" max="5641" width="35.140625" style="418" customWidth="1"/>
    <col min="5642" max="5642" width="12.85546875" style="418" customWidth="1"/>
    <col min="5643" max="5644" width="18.140625" style="418" customWidth="1"/>
    <col min="5645" max="5645" width="19.140625" style="418" customWidth="1"/>
    <col min="5646" max="5646" width="21.85546875" style="418" customWidth="1"/>
    <col min="5647" max="5895" width="9.140625" style="418"/>
    <col min="5896" max="5896" width="17.140625" style="418" customWidth="1"/>
    <col min="5897" max="5897" width="35.140625" style="418" customWidth="1"/>
    <col min="5898" max="5898" width="12.85546875" style="418" customWidth="1"/>
    <col min="5899" max="5900" width="18.140625" style="418" customWidth="1"/>
    <col min="5901" max="5901" width="19.140625" style="418" customWidth="1"/>
    <col min="5902" max="5902" width="21.85546875" style="418" customWidth="1"/>
    <col min="5903" max="6151" width="9.140625" style="418"/>
    <col min="6152" max="6152" width="17.140625" style="418" customWidth="1"/>
    <col min="6153" max="6153" width="35.140625" style="418" customWidth="1"/>
    <col min="6154" max="6154" width="12.85546875" style="418" customWidth="1"/>
    <col min="6155" max="6156" width="18.140625" style="418" customWidth="1"/>
    <col min="6157" max="6157" width="19.140625" style="418" customWidth="1"/>
    <col min="6158" max="6158" width="21.85546875" style="418" customWidth="1"/>
    <col min="6159" max="6407" width="9.140625" style="418"/>
    <col min="6408" max="6408" width="17.140625" style="418" customWidth="1"/>
    <col min="6409" max="6409" width="35.140625" style="418" customWidth="1"/>
    <col min="6410" max="6410" width="12.85546875" style="418" customWidth="1"/>
    <col min="6411" max="6412" width="18.140625" style="418" customWidth="1"/>
    <col min="6413" max="6413" width="19.140625" style="418" customWidth="1"/>
    <col min="6414" max="6414" width="21.85546875" style="418" customWidth="1"/>
    <col min="6415" max="6663" width="9.140625" style="418"/>
    <col min="6664" max="6664" width="17.140625" style="418" customWidth="1"/>
    <col min="6665" max="6665" width="35.140625" style="418" customWidth="1"/>
    <col min="6666" max="6666" width="12.85546875" style="418" customWidth="1"/>
    <col min="6667" max="6668" width="18.140625" style="418" customWidth="1"/>
    <col min="6669" max="6669" width="19.140625" style="418" customWidth="1"/>
    <col min="6670" max="6670" width="21.85546875" style="418" customWidth="1"/>
    <col min="6671" max="6919" width="9.140625" style="418"/>
    <col min="6920" max="6920" width="17.140625" style="418" customWidth="1"/>
    <col min="6921" max="6921" width="35.140625" style="418" customWidth="1"/>
    <col min="6922" max="6922" width="12.85546875" style="418" customWidth="1"/>
    <col min="6923" max="6924" width="18.140625" style="418" customWidth="1"/>
    <col min="6925" max="6925" width="19.140625" style="418" customWidth="1"/>
    <col min="6926" max="6926" width="21.85546875" style="418" customWidth="1"/>
    <col min="6927" max="7175" width="9.140625" style="418"/>
    <col min="7176" max="7176" width="17.140625" style="418" customWidth="1"/>
    <col min="7177" max="7177" width="35.140625" style="418" customWidth="1"/>
    <col min="7178" max="7178" width="12.85546875" style="418" customWidth="1"/>
    <col min="7179" max="7180" width="18.140625" style="418" customWidth="1"/>
    <col min="7181" max="7181" width="19.140625" style="418" customWidth="1"/>
    <col min="7182" max="7182" width="21.85546875" style="418" customWidth="1"/>
    <col min="7183" max="7431" width="9.140625" style="418"/>
    <col min="7432" max="7432" width="17.140625" style="418" customWidth="1"/>
    <col min="7433" max="7433" width="35.140625" style="418" customWidth="1"/>
    <col min="7434" max="7434" width="12.85546875" style="418" customWidth="1"/>
    <col min="7435" max="7436" width="18.140625" style="418" customWidth="1"/>
    <col min="7437" max="7437" width="19.140625" style="418" customWidth="1"/>
    <col min="7438" max="7438" width="21.85546875" style="418" customWidth="1"/>
    <col min="7439" max="7687" width="9.140625" style="418"/>
    <col min="7688" max="7688" width="17.140625" style="418" customWidth="1"/>
    <col min="7689" max="7689" width="35.140625" style="418" customWidth="1"/>
    <col min="7690" max="7690" width="12.85546875" style="418" customWidth="1"/>
    <col min="7691" max="7692" width="18.140625" style="418" customWidth="1"/>
    <col min="7693" max="7693" width="19.140625" style="418" customWidth="1"/>
    <col min="7694" max="7694" width="21.85546875" style="418" customWidth="1"/>
    <col min="7695" max="7943" width="9.140625" style="418"/>
    <col min="7944" max="7944" width="17.140625" style="418" customWidth="1"/>
    <col min="7945" max="7945" width="35.140625" style="418" customWidth="1"/>
    <col min="7946" max="7946" width="12.85546875" style="418" customWidth="1"/>
    <col min="7947" max="7948" width="18.140625" style="418" customWidth="1"/>
    <col min="7949" max="7949" width="19.140625" style="418" customWidth="1"/>
    <col min="7950" max="7950" width="21.85546875" style="418" customWidth="1"/>
    <col min="7951" max="8199" width="9.140625" style="418"/>
    <col min="8200" max="8200" width="17.140625" style="418" customWidth="1"/>
    <col min="8201" max="8201" width="35.140625" style="418" customWidth="1"/>
    <col min="8202" max="8202" width="12.85546875" style="418" customWidth="1"/>
    <col min="8203" max="8204" width="18.140625" style="418" customWidth="1"/>
    <col min="8205" max="8205" width="19.140625" style="418" customWidth="1"/>
    <col min="8206" max="8206" width="21.85546875" style="418" customWidth="1"/>
    <col min="8207" max="8455" width="9.140625" style="418"/>
    <col min="8456" max="8456" width="17.140625" style="418" customWidth="1"/>
    <col min="8457" max="8457" width="35.140625" style="418" customWidth="1"/>
    <col min="8458" max="8458" width="12.85546875" style="418" customWidth="1"/>
    <col min="8459" max="8460" width="18.140625" style="418" customWidth="1"/>
    <col min="8461" max="8461" width="19.140625" style="418" customWidth="1"/>
    <col min="8462" max="8462" width="21.85546875" style="418" customWidth="1"/>
    <col min="8463" max="8711" width="9.140625" style="418"/>
    <col min="8712" max="8712" width="17.140625" style="418" customWidth="1"/>
    <col min="8713" max="8713" width="35.140625" style="418" customWidth="1"/>
    <col min="8714" max="8714" width="12.85546875" style="418" customWidth="1"/>
    <col min="8715" max="8716" width="18.140625" style="418" customWidth="1"/>
    <col min="8717" max="8717" width="19.140625" style="418" customWidth="1"/>
    <col min="8718" max="8718" width="21.85546875" style="418" customWidth="1"/>
    <col min="8719" max="8967" width="9.140625" style="418"/>
    <col min="8968" max="8968" width="17.140625" style="418" customWidth="1"/>
    <col min="8969" max="8969" width="35.140625" style="418" customWidth="1"/>
    <col min="8970" max="8970" width="12.85546875" style="418" customWidth="1"/>
    <col min="8971" max="8972" width="18.140625" style="418" customWidth="1"/>
    <col min="8973" max="8973" width="19.140625" style="418" customWidth="1"/>
    <col min="8974" max="8974" width="21.85546875" style="418" customWidth="1"/>
    <col min="8975" max="9223" width="9.140625" style="418"/>
    <col min="9224" max="9224" width="17.140625" style="418" customWidth="1"/>
    <col min="9225" max="9225" width="35.140625" style="418" customWidth="1"/>
    <col min="9226" max="9226" width="12.85546875" style="418" customWidth="1"/>
    <col min="9227" max="9228" width="18.140625" style="418" customWidth="1"/>
    <col min="9229" max="9229" width="19.140625" style="418" customWidth="1"/>
    <col min="9230" max="9230" width="21.85546875" style="418" customWidth="1"/>
    <col min="9231" max="9479" width="9.140625" style="418"/>
    <col min="9480" max="9480" width="17.140625" style="418" customWidth="1"/>
    <col min="9481" max="9481" width="35.140625" style="418" customWidth="1"/>
    <col min="9482" max="9482" width="12.85546875" style="418" customWidth="1"/>
    <col min="9483" max="9484" width="18.140625" style="418" customWidth="1"/>
    <col min="9485" max="9485" width="19.140625" style="418" customWidth="1"/>
    <col min="9486" max="9486" width="21.85546875" style="418" customWidth="1"/>
    <col min="9487" max="9735" width="9.140625" style="418"/>
    <col min="9736" max="9736" width="17.140625" style="418" customWidth="1"/>
    <col min="9737" max="9737" width="35.140625" style="418" customWidth="1"/>
    <col min="9738" max="9738" width="12.85546875" style="418" customWidth="1"/>
    <col min="9739" max="9740" width="18.140625" style="418" customWidth="1"/>
    <col min="9741" max="9741" width="19.140625" style="418" customWidth="1"/>
    <col min="9742" max="9742" width="21.85546875" style="418" customWidth="1"/>
    <col min="9743" max="9991" width="9.140625" style="418"/>
    <col min="9992" max="9992" width="17.140625" style="418" customWidth="1"/>
    <col min="9993" max="9993" width="35.140625" style="418" customWidth="1"/>
    <col min="9994" max="9994" width="12.85546875" style="418" customWidth="1"/>
    <col min="9995" max="9996" width="18.140625" style="418" customWidth="1"/>
    <col min="9997" max="9997" width="19.140625" style="418" customWidth="1"/>
    <col min="9998" max="9998" width="21.85546875" style="418" customWidth="1"/>
    <col min="9999" max="10247" width="9.140625" style="418"/>
    <col min="10248" max="10248" width="17.140625" style="418" customWidth="1"/>
    <col min="10249" max="10249" width="35.140625" style="418" customWidth="1"/>
    <col min="10250" max="10250" width="12.85546875" style="418" customWidth="1"/>
    <col min="10251" max="10252" width="18.140625" style="418" customWidth="1"/>
    <col min="10253" max="10253" width="19.140625" style="418" customWidth="1"/>
    <col min="10254" max="10254" width="21.85546875" style="418" customWidth="1"/>
    <col min="10255" max="10503" width="9.140625" style="418"/>
    <col min="10504" max="10504" width="17.140625" style="418" customWidth="1"/>
    <col min="10505" max="10505" width="35.140625" style="418" customWidth="1"/>
    <col min="10506" max="10506" width="12.85546875" style="418" customWidth="1"/>
    <col min="10507" max="10508" width="18.140625" style="418" customWidth="1"/>
    <col min="10509" max="10509" width="19.140625" style="418" customWidth="1"/>
    <col min="10510" max="10510" width="21.85546875" style="418" customWidth="1"/>
    <col min="10511" max="10759" width="9.140625" style="418"/>
    <col min="10760" max="10760" width="17.140625" style="418" customWidth="1"/>
    <col min="10761" max="10761" width="35.140625" style="418" customWidth="1"/>
    <col min="10762" max="10762" width="12.85546875" style="418" customWidth="1"/>
    <col min="10763" max="10764" width="18.140625" style="418" customWidth="1"/>
    <col min="10765" max="10765" width="19.140625" style="418" customWidth="1"/>
    <col min="10766" max="10766" width="21.85546875" style="418" customWidth="1"/>
    <col min="10767" max="11015" width="9.140625" style="418"/>
    <col min="11016" max="11016" width="17.140625" style="418" customWidth="1"/>
    <col min="11017" max="11017" width="35.140625" style="418" customWidth="1"/>
    <col min="11018" max="11018" width="12.85546875" style="418" customWidth="1"/>
    <col min="11019" max="11020" width="18.140625" style="418" customWidth="1"/>
    <col min="11021" max="11021" width="19.140625" style="418" customWidth="1"/>
    <col min="11022" max="11022" width="21.85546875" style="418" customWidth="1"/>
    <col min="11023" max="11271" width="9.140625" style="418"/>
    <col min="11272" max="11272" width="17.140625" style="418" customWidth="1"/>
    <col min="11273" max="11273" width="35.140625" style="418" customWidth="1"/>
    <col min="11274" max="11274" width="12.85546875" style="418" customWidth="1"/>
    <col min="11275" max="11276" width="18.140625" style="418" customWidth="1"/>
    <col min="11277" max="11277" width="19.140625" style="418" customWidth="1"/>
    <col min="11278" max="11278" width="21.85546875" style="418" customWidth="1"/>
    <col min="11279" max="11527" width="9.140625" style="418"/>
    <col min="11528" max="11528" width="17.140625" style="418" customWidth="1"/>
    <col min="11529" max="11529" width="35.140625" style="418" customWidth="1"/>
    <col min="11530" max="11530" width="12.85546875" style="418" customWidth="1"/>
    <col min="11531" max="11532" width="18.140625" style="418" customWidth="1"/>
    <col min="11533" max="11533" width="19.140625" style="418" customWidth="1"/>
    <col min="11534" max="11534" width="21.85546875" style="418" customWidth="1"/>
    <col min="11535" max="11783" width="9.140625" style="418"/>
    <col min="11784" max="11784" width="17.140625" style="418" customWidth="1"/>
    <col min="11785" max="11785" width="35.140625" style="418" customWidth="1"/>
    <col min="11786" max="11786" width="12.85546875" style="418" customWidth="1"/>
    <col min="11787" max="11788" width="18.140625" style="418" customWidth="1"/>
    <col min="11789" max="11789" width="19.140625" style="418" customWidth="1"/>
    <col min="11790" max="11790" width="21.85546875" style="418" customWidth="1"/>
    <col min="11791" max="12039" width="9.140625" style="418"/>
    <col min="12040" max="12040" width="17.140625" style="418" customWidth="1"/>
    <col min="12041" max="12041" width="35.140625" style="418" customWidth="1"/>
    <col min="12042" max="12042" width="12.85546875" style="418" customWidth="1"/>
    <col min="12043" max="12044" width="18.140625" style="418" customWidth="1"/>
    <col min="12045" max="12045" width="19.140625" style="418" customWidth="1"/>
    <col min="12046" max="12046" width="21.85546875" style="418" customWidth="1"/>
    <col min="12047" max="12295" width="9.140625" style="418"/>
    <col min="12296" max="12296" width="17.140625" style="418" customWidth="1"/>
    <col min="12297" max="12297" width="35.140625" style="418" customWidth="1"/>
    <col min="12298" max="12298" width="12.85546875" style="418" customWidth="1"/>
    <col min="12299" max="12300" width="18.140625" style="418" customWidth="1"/>
    <col min="12301" max="12301" width="19.140625" style="418" customWidth="1"/>
    <col min="12302" max="12302" width="21.85546875" style="418" customWidth="1"/>
    <col min="12303" max="12551" width="9.140625" style="418"/>
    <col min="12552" max="12552" width="17.140625" style="418" customWidth="1"/>
    <col min="12553" max="12553" width="35.140625" style="418" customWidth="1"/>
    <col min="12554" max="12554" width="12.85546875" style="418" customWidth="1"/>
    <col min="12555" max="12556" width="18.140625" style="418" customWidth="1"/>
    <col min="12557" max="12557" width="19.140625" style="418" customWidth="1"/>
    <col min="12558" max="12558" width="21.85546875" style="418" customWidth="1"/>
    <col min="12559" max="12807" width="9.140625" style="418"/>
    <col min="12808" max="12808" width="17.140625" style="418" customWidth="1"/>
    <col min="12809" max="12809" width="35.140625" style="418" customWidth="1"/>
    <col min="12810" max="12810" width="12.85546875" style="418" customWidth="1"/>
    <col min="12811" max="12812" width="18.140625" style="418" customWidth="1"/>
    <col min="12813" max="12813" width="19.140625" style="418" customWidth="1"/>
    <col min="12814" max="12814" width="21.85546875" style="418" customWidth="1"/>
    <col min="12815" max="13063" width="9.140625" style="418"/>
    <col min="13064" max="13064" width="17.140625" style="418" customWidth="1"/>
    <col min="13065" max="13065" width="35.140625" style="418" customWidth="1"/>
    <col min="13066" max="13066" width="12.85546875" style="418" customWidth="1"/>
    <col min="13067" max="13068" width="18.140625" style="418" customWidth="1"/>
    <col min="13069" max="13069" width="19.140625" style="418" customWidth="1"/>
    <col min="13070" max="13070" width="21.85546875" style="418" customWidth="1"/>
    <col min="13071" max="13319" width="9.140625" style="418"/>
    <col min="13320" max="13320" width="17.140625" style="418" customWidth="1"/>
    <col min="13321" max="13321" width="35.140625" style="418" customWidth="1"/>
    <col min="13322" max="13322" width="12.85546875" style="418" customWidth="1"/>
    <col min="13323" max="13324" width="18.140625" style="418" customWidth="1"/>
    <col min="13325" max="13325" width="19.140625" style="418" customWidth="1"/>
    <col min="13326" max="13326" width="21.85546875" style="418" customWidth="1"/>
    <col min="13327" max="13575" width="9.140625" style="418"/>
    <col min="13576" max="13576" width="17.140625" style="418" customWidth="1"/>
    <col min="13577" max="13577" width="35.140625" style="418" customWidth="1"/>
    <col min="13578" max="13578" width="12.85546875" style="418" customWidth="1"/>
    <col min="13579" max="13580" width="18.140625" style="418" customWidth="1"/>
    <col min="13581" max="13581" width="19.140625" style="418" customWidth="1"/>
    <col min="13582" max="13582" width="21.85546875" style="418" customWidth="1"/>
    <col min="13583" max="13831" width="9.140625" style="418"/>
    <col min="13832" max="13832" width="17.140625" style="418" customWidth="1"/>
    <col min="13833" max="13833" width="35.140625" style="418" customWidth="1"/>
    <col min="13834" max="13834" width="12.85546875" style="418" customWidth="1"/>
    <col min="13835" max="13836" width="18.140625" style="418" customWidth="1"/>
    <col min="13837" max="13837" width="19.140625" style="418" customWidth="1"/>
    <col min="13838" max="13838" width="21.85546875" style="418" customWidth="1"/>
    <col min="13839" max="14087" width="9.140625" style="418"/>
    <col min="14088" max="14088" width="17.140625" style="418" customWidth="1"/>
    <col min="14089" max="14089" width="35.140625" style="418" customWidth="1"/>
    <col min="14090" max="14090" width="12.85546875" style="418" customWidth="1"/>
    <col min="14091" max="14092" width="18.140625" style="418" customWidth="1"/>
    <col min="14093" max="14093" width="19.140625" style="418" customWidth="1"/>
    <col min="14094" max="14094" width="21.85546875" style="418" customWidth="1"/>
    <col min="14095" max="14343" width="9.140625" style="418"/>
    <col min="14344" max="14344" width="17.140625" style="418" customWidth="1"/>
    <col min="14345" max="14345" width="35.140625" style="418" customWidth="1"/>
    <col min="14346" max="14346" width="12.85546875" style="418" customWidth="1"/>
    <col min="14347" max="14348" width="18.140625" style="418" customWidth="1"/>
    <col min="14349" max="14349" width="19.140625" style="418" customWidth="1"/>
    <col min="14350" max="14350" width="21.85546875" style="418" customWidth="1"/>
    <col min="14351" max="14599" width="9.140625" style="418"/>
    <col min="14600" max="14600" width="17.140625" style="418" customWidth="1"/>
    <col min="14601" max="14601" width="35.140625" style="418" customWidth="1"/>
    <col min="14602" max="14602" width="12.85546875" style="418" customWidth="1"/>
    <col min="14603" max="14604" width="18.140625" style="418" customWidth="1"/>
    <col min="14605" max="14605" width="19.140625" style="418" customWidth="1"/>
    <col min="14606" max="14606" width="21.85546875" style="418" customWidth="1"/>
    <col min="14607" max="14855" width="9.140625" style="418"/>
    <col min="14856" max="14856" width="17.140625" style="418" customWidth="1"/>
    <col min="14857" max="14857" width="35.140625" style="418" customWidth="1"/>
    <col min="14858" max="14858" width="12.85546875" style="418" customWidth="1"/>
    <col min="14859" max="14860" width="18.140625" style="418" customWidth="1"/>
    <col min="14861" max="14861" width="19.140625" style="418" customWidth="1"/>
    <col min="14862" max="14862" width="21.85546875" style="418" customWidth="1"/>
    <col min="14863" max="15111" width="9.140625" style="418"/>
    <col min="15112" max="15112" width="17.140625" style="418" customWidth="1"/>
    <col min="15113" max="15113" width="35.140625" style="418" customWidth="1"/>
    <col min="15114" max="15114" width="12.85546875" style="418" customWidth="1"/>
    <col min="15115" max="15116" width="18.140625" style="418" customWidth="1"/>
    <col min="15117" max="15117" width="19.140625" style="418" customWidth="1"/>
    <col min="15118" max="15118" width="21.85546875" style="418" customWidth="1"/>
    <col min="15119" max="15367" width="9.140625" style="418"/>
    <col min="15368" max="15368" width="17.140625" style="418" customWidth="1"/>
    <col min="15369" max="15369" width="35.140625" style="418" customWidth="1"/>
    <col min="15370" max="15370" width="12.85546875" style="418" customWidth="1"/>
    <col min="15371" max="15372" width="18.140625" style="418" customWidth="1"/>
    <col min="15373" max="15373" width="19.140625" style="418" customWidth="1"/>
    <col min="15374" max="15374" width="21.85546875" style="418" customWidth="1"/>
    <col min="15375" max="15623" width="9.140625" style="418"/>
    <col min="15624" max="15624" width="17.140625" style="418" customWidth="1"/>
    <col min="15625" max="15625" width="35.140625" style="418" customWidth="1"/>
    <col min="15626" max="15626" width="12.85546875" style="418" customWidth="1"/>
    <col min="15627" max="15628" width="18.140625" style="418" customWidth="1"/>
    <col min="15629" max="15629" width="19.140625" style="418" customWidth="1"/>
    <col min="15630" max="15630" width="21.85546875" style="418" customWidth="1"/>
    <col min="15631" max="15879" width="9.140625" style="418"/>
    <col min="15880" max="15880" width="17.140625" style="418" customWidth="1"/>
    <col min="15881" max="15881" width="35.140625" style="418" customWidth="1"/>
    <col min="15882" max="15882" width="12.85546875" style="418" customWidth="1"/>
    <col min="15883" max="15884" width="18.140625" style="418" customWidth="1"/>
    <col min="15885" max="15885" width="19.140625" style="418" customWidth="1"/>
    <col min="15886" max="15886" width="21.85546875" style="418" customWidth="1"/>
    <col min="15887" max="16135" width="9.140625" style="418"/>
    <col min="16136" max="16136" width="17.140625" style="418" customWidth="1"/>
    <col min="16137" max="16137" width="35.140625" style="418" customWidth="1"/>
    <col min="16138" max="16138" width="12.85546875" style="418" customWidth="1"/>
    <col min="16139" max="16140" width="18.140625" style="418" customWidth="1"/>
    <col min="16141" max="16141" width="19.140625" style="418" customWidth="1"/>
    <col min="16142" max="16142" width="21.85546875" style="418" customWidth="1"/>
    <col min="16143" max="16384" width="9.140625" style="418"/>
  </cols>
  <sheetData>
    <row r="1" spans="1:17" x14ac:dyDescent="0.2">
      <c r="N1" s="257" t="s">
        <v>923</v>
      </c>
    </row>
    <row r="2" spans="1:17" ht="18.75" customHeight="1" x14ac:dyDescent="0.2">
      <c r="A2" s="526" t="s">
        <v>196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</row>
    <row r="3" spans="1:17" s="419" customFormat="1" ht="21.75" customHeight="1" x14ac:dyDescent="0.2">
      <c r="A3" s="527" t="s">
        <v>902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</row>
    <row r="4" spans="1:17" s="419" customFormat="1" ht="18.75" customHeight="1" x14ac:dyDescent="0.2">
      <c r="A4" s="527" t="s">
        <v>922</v>
      </c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</row>
    <row r="5" spans="1:17" ht="19.5" thickBot="1" x14ac:dyDescent="0.25">
      <c r="A5" s="258"/>
      <c r="B5" s="420" t="s">
        <v>197</v>
      </c>
      <c r="C5" s="259"/>
      <c r="D5" s="259"/>
      <c r="E5" s="258"/>
      <c r="F5" s="258"/>
      <c r="G5" s="260"/>
      <c r="H5" s="260"/>
      <c r="I5" s="260"/>
      <c r="J5" s="260"/>
      <c r="K5" s="260"/>
      <c r="L5" s="260"/>
      <c r="M5" s="260"/>
      <c r="N5" s="261" t="s">
        <v>198</v>
      </c>
    </row>
    <row r="6" spans="1:17" s="421" customFormat="1" ht="18" customHeight="1" thickBot="1" x14ac:dyDescent="0.25">
      <c r="A6" s="528" t="s">
        <v>15</v>
      </c>
      <c r="B6" s="524" t="s">
        <v>199</v>
      </c>
      <c r="C6" s="524" t="s">
        <v>200</v>
      </c>
      <c r="D6" s="530" t="s">
        <v>201</v>
      </c>
      <c r="E6" s="532" t="s">
        <v>202</v>
      </c>
      <c r="F6" s="524" t="s">
        <v>203</v>
      </c>
      <c r="G6" s="530" t="s">
        <v>204</v>
      </c>
      <c r="H6" s="521" t="s">
        <v>205</v>
      </c>
      <c r="I6" s="522"/>
      <c r="J6" s="523"/>
      <c r="K6" s="521" t="s">
        <v>206</v>
      </c>
      <c r="L6" s="522"/>
      <c r="M6" s="523"/>
      <c r="N6" s="524" t="s">
        <v>924</v>
      </c>
    </row>
    <row r="7" spans="1:17" s="421" customFormat="1" ht="76.5" customHeight="1" thickBot="1" x14ac:dyDescent="0.25">
      <c r="A7" s="529"/>
      <c r="B7" s="525"/>
      <c r="C7" s="525"/>
      <c r="D7" s="531"/>
      <c r="E7" s="533"/>
      <c r="F7" s="525"/>
      <c r="G7" s="531"/>
      <c r="H7" s="262" t="s">
        <v>100</v>
      </c>
      <c r="I7" s="262" t="s">
        <v>207</v>
      </c>
      <c r="J7" s="417" t="s">
        <v>208</v>
      </c>
      <c r="K7" s="262" t="s">
        <v>209</v>
      </c>
      <c r="L7" s="262" t="s">
        <v>210</v>
      </c>
      <c r="M7" s="417" t="s">
        <v>925</v>
      </c>
      <c r="N7" s="525"/>
    </row>
    <row r="8" spans="1:17" s="422" customFormat="1" ht="11.25" customHeight="1" thickBot="1" x14ac:dyDescent="0.25">
      <c r="A8" s="263">
        <v>1</v>
      </c>
      <c r="B8" s="264">
        <v>2</v>
      </c>
      <c r="C8" s="265">
        <v>3</v>
      </c>
      <c r="D8" s="264">
        <v>4</v>
      </c>
      <c r="E8" s="266">
        <v>5</v>
      </c>
      <c r="F8" s="265">
        <v>6</v>
      </c>
      <c r="G8" s="264">
        <v>7</v>
      </c>
      <c r="H8" s="264">
        <v>8</v>
      </c>
      <c r="I8" s="267">
        <v>9</v>
      </c>
      <c r="J8" s="267">
        <v>10</v>
      </c>
      <c r="K8" s="264">
        <v>11</v>
      </c>
      <c r="L8" s="267">
        <v>12</v>
      </c>
      <c r="M8" s="267">
        <v>13</v>
      </c>
      <c r="N8" s="268">
        <v>14</v>
      </c>
    </row>
    <row r="9" spans="1:17" s="423" customFormat="1" ht="17.25" customHeight="1" thickBot="1" x14ac:dyDescent="0.25">
      <c r="A9" s="269"/>
      <c r="B9" s="270"/>
      <c r="C9" s="270"/>
      <c r="D9" s="270"/>
      <c r="E9" s="270"/>
      <c r="F9" s="270"/>
      <c r="G9" s="270"/>
      <c r="H9" s="271" t="s">
        <v>211</v>
      </c>
      <c r="I9" s="270"/>
      <c r="J9" s="270"/>
      <c r="K9" s="271"/>
      <c r="L9" s="270"/>
      <c r="M9" s="270"/>
      <c r="N9" s="272"/>
    </row>
    <row r="10" spans="1:17" s="424" customFormat="1" ht="19.5" customHeight="1" x14ac:dyDescent="0.2">
      <c r="A10" s="515">
        <v>1</v>
      </c>
      <c r="B10" s="273" t="s">
        <v>212</v>
      </c>
      <c r="C10" s="274">
        <v>1</v>
      </c>
      <c r="D10" s="275"/>
      <c r="E10" s="276"/>
      <c r="F10" s="274"/>
      <c r="G10" s="275"/>
      <c r="H10" s="277"/>
      <c r="I10" s="278"/>
      <c r="J10" s="278">
        <f>H10-I10</f>
        <v>0</v>
      </c>
      <c r="K10" s="277" t="e">
        <f>G10*H10/F10</f>
        <v>#DIV/0!</v>
      </c>
      <c r="L10" s="278" t="e">
        <f>G10*I10/F10</f>
        <v>#DIV/0!</v>
      </c>
      <c r="M10" s="278" t="e">
        <f>K10-L10</f>
        <v>#DIV/0!</v>
      </c>
      <c r="N10" s="279" t="e">
        <f>E10*M10</f>
        <v>#DIV/0!</v>
      </c>
      <c r="P10" s="425"/>
    </row>
    <row r="11" spans="1:17" s="424" customFormat="1" ht="19.5" customHeight="1" x14ac:dyDescent="0.2">
      <c r="A11" s="515"/>
      <c r="B11" s="280" t="s">
        <v>212</v>
      </c>
      <c r="C11" s="281">
        <v>2</v>
      </c>
      <c r="D11" s="282"/>
      <c r="E11" s="283"/>
      <c r="F11" s="281"/>
      <c r="G11" s="283"/>
      <c r="H11" s="284"/>
      <c r="I11" s="278"/>
      <c r="J11" s="278">
        <f t="shared" ref="J11:J27" si="0">H11-I11</f>
        <v>0</v>
      </c>
      <c r="K11" s="277" t="e">
        <f t="shared" ref="K11:K12" si="1">G11*H11/F11</f>
        <v>#DIV/0!</v>
      </c>
      <c r="L11" s="278" t="e">
        <f t="shared" ref="L11:L12" si="2">G11*I11/F11</f>
        <v>#DIV/0!</v>
      </c>
      <c r="M11" s="278" t="e">
        <f t="shared" ref="M11:M12" si="3">K11-L11</f>
        <v>#DIV/0!</v>
      </c>
      <c r="N11" s="279" t="e">
        <f t="shared" ref="N11:N12" si="4">E11*M11</f>
        <v>#DIV/0!</v>
      </c>
    </row>
    <row r="12" spans="1:17" s="424" customFormat="1" ht="19.5" customHeight="1" thickBot="1" x14ac:dyDescent="0.25">
      <c r="A12" s="516"/>
      <c r="B12" s="285" t="s">
        <v>212</v>
      </c>
      <c r="C12" s="286">
        <v>3</v>
      </c>
      <c r="D12" s="287"/>
      <c r="E12" s="288"/>
      <c r="F12" s="286"/>
      <c r="G12" s="408"/>
      <c r="H12" s="409"/>
      <c r="I12" s="278"/>
      <c r="J12" s="278">
        <f t="shared" si="0"/>
        <v>0</v>
      </c>
      <c r="K12" s="277" t="e">
        <f t="shared" si="1"/>
        <v>#DIV/0!</v>
      </c>
      <c r="L12" s="278" t="e">
        <f t="shared" si="2"/>
        <v>#DIV/0!</v>
      </c>
      <c r="M12" s="278" t="e">
        <f t="shared" si="3"/>
        <v>#DIV/0!</v>
      </c>
      <c r="N12" s="279" t="e">
        <f t="shared" si="4"/>
        <v>#DIV/0!</v>
      </c>
      <c r="Q12" s="426"/>
    </row>
    <row r="13" spans="1:17" s="424" customFormat="1" ht="18" customHeight="1" thickBot="1" x14ac:dyDescent="0.25">
      <c r="A13" s="289"/>
      <c r="B13" s="290" t="s">
        <v>213</v>
      </c>
      <c r="C13" s="291"/>
      <c r="D13" s="292"/>
      <c r="E13" s="293"/>
      <c r="F13" s="291"/>
      <c r="G13" s="294"/>
      <c r="H13" s="295"/>
      <c r="I13" s="296"/>
      <c r="J13" s="296"/>
      <c r="K13" s="295"/>
      <c r="L13" s="296"/>
      <c r="M13" s="296"/>
      <c r="N13" s="427" t="e">
        <f>SUM(N10:N12)</f>
        <v>#DIV/0!</v>
      </c>
    </row>
    <row r="14" spans="1:17" s="424" customFormat="1" ht="18" customHeight="1" thickBot="1" x14ac:dyDescent="0.25">
      <c r="A14" s="297"/>
      <c r="B14" s="298"/>
      <c r="C14" s="298"/>
      <c r="D14" s="298"/>
      <c r="E14" s="298"/>
      <c r="F14" s="298"/>
      <c r="G14" s="298"/>
      <c r="H14" s="410" t="s">
        <v>214</v>
      </c>
      <c r="I14" s="298"/>
      <c r="J14" s="298"/>
      <c r="K14" s="410"/>
      <c r="L14" s="298"/>
      <c r="M14" s="298"/>
      <c r="N14" s="299"/>
    </row>
    <row r="15" spans="1:17" s="424" customFormat="1" ht="19.5" customHeight="1" x14ac:dyDescent="0.2">
      <c r="A15" s="515">
        <v>2</v>
      </c>
      <c r="B15" s="273" t="s">
        <v>215</v>
      </c>
      <c r="C15" s="274">
        <v>1</v>
      </c>
      <c r="D15" s="411"/>
      <c r="E15" s="277"/>
      <c r="F15" s="274"/>
      <c r="G15" s="411"/>
      <c r="H15" s="412"/>
      <c r="I15" s="413"/>
      <c r="J15" s="278">
        <f t="shared" si="0"/>
        <v>0</v>
      </c>
      <c r="K15" s="277" t="e">
        <f>G15*H15/F15</f>
        <v>#DIV/0!</v>
      </c>
      <c r="L15" s="278" t="e">
        <f>G15*I15/F15</f>
        <v>#DIV/0!</v>
      </c>
      <c r="M15" s="278" t="e">
        <f t="shared" ref="M15:M17" si="5">K15-L15</f>
        <v>#DIV/0!</v>
      </c>
      <c r="N15" s="279" t="e">
        <f t="shared" ref="N15:N17" si="6">E15*M15</f>
        <v>#DIV/0!</v>
      </c>
      <c r="Q15" s="426"/>
    </row>
    <row r="16" spans="1:17" s="424" customFormat="1" ht="19.5" customHeight="1" x14ac:dyDescent="0.2">
      <c r="A16" s="515"/>
      <c r="B16" s="280" t="str">
        <f>B15</f>
        <v>Щебень</v>
      </c>
      <c r="C16" s="281">
        <v>2</v>
      </c>
      <c r="D16" s="300"/>
      <c r="E16" s="301"/>
      <c r="F16" s="281"/>
      <c r="G16" s="300"/>
      <c r="H16" s="414"/>
      <c r="I16" s="415"/>
      <c r="J16" s="278">
        <f t="shared" si="0"/>
        <v>0</v>
      </c>
      <c r="K16" s="277" t="e">
        <f t="shared" ref="K16:K17" si="7">G16*H16/F16</f>
        <v>#DIV/0!</v>
      </c>
      <c r="L16" s="278" t="e">
        <f t="shared" ref="L16:L17" si="8">G16*I16/F16</f>
        <v>#DIV/0!</v>
      </c>
      <c r="M16" s="278" t="e">
        <f t="shared" si="5"/>
        <v>#DIV/0!</v>
      </c>
      <c r="N16" s="279" t="e">
        <f t="shared" si="6"/>
        <v>#DIV/0!</v>
      </c>
    </row>
    <row r="17" spans="1:15" s="424" customFormat="1" ht="19.5" customHeight="1" thickBot="1" x14ac:dyDescent="0.25">
      <c r="A17" s="515"/>
      <c r="B17" s="302" t="str">
        <f>B16</f>
        <v>Щебень</v>
      </c>
      <c r="C17" s="303">
        <v>3</v>
      </c>
      <c r="D17" s="304"/>
      <c r="E17" s="305"/>
      <c r="F17" s="303"/>
      <c r="G17" s="304"/>
      <c r="H17" s="416"/>
      <c r="I17" s="306"/>
      <c r="J17" s="278">
        <f t="shared" si="0"/>
        <v>0</v>
      </c>
      <c r="K17" s="277" t="e">
        <f t="shared" si="7"/>
        <v>#DIV/0!</v>
      </c>
      <c r="L17" s="278" t="e">
        <f t="shared" si="8"/>
        <v>#DIV/0!</v>
      </c>
      <c r="M17" s="278" t="e">
        <f t="shared" si="5"/>
        <v>#DIV/0!</v>
      </c>
      <c r="N17" s="279" t="e">
        <f t="shared" si="6"/>
        <v>#DIV/0!</v>
      </c>
    </row>
    <row r="18" spans="1:15" s="424" customFormat="1" ht="18" customHeight="1" thickBot="1" x14ac:dyDescent="0.25">
      <c r="A18" s="307"/>
      <c r="B18" s="290" t="s">
        <v>216</v>
      </c>
      <c r="C18" s="291"/>
      <c r="D18" s="292"/>
      <c r="E18" s="295"/>
      <c r="F18" s="291"/>
      <c r="G18" s="292"/>
      <c r="H18" s="295"/>
      <c r="I18" s="296"/>
      <c r="J18" s="296"/>
      <c r="K18" s="295"/>
      <c r="L18" s="296"/>
      <c r="M18" s="296"/>
      <c r="N18" s="427" t="e">
        <f>SUM(N15:N17)</f>
        <v>#DIV/0!</v>
      </c>
    </row>
    <row r="19" spans="1:15" s="424" customFormat="1" ht="18" customHeight="1" thickBot="1" x14ac:dyDescent="0.25">
      <c r="A19" s="308"/>
      <c r="B19" s="309"/>
      <c r="C19" s="309"/>
      <c r="D19" s="309"/>
      <c r="E19" s="309"/>
      <c r="F19" s="309"/>
      <c r="G19" s="309"/>
      <c r="H19" s="310" t="s">
        <v>926</v>
      </c>
      <c r="I19" s="309"/>
      <c r="J19" s="309"/>
      <c r="K19" s="310"/>
      <c r="L19" s="309"/>
      <c r="M19" s="309"/>
      <c r="N19" s="311"/>
    </row>
    <row r="20" spans="1:15" s="424" customFormat="1" ht="18" customHeight="1" x14ac:dyDescent="0.2">
      <c r="A20" s="515">
        <v>3</v>
      </c>
      <c r="B20" s="273" t="s">
        <v>927</v>
      </c>
      <c r="C20" s="274">
        <v>1</v>
      </c>
      <c r="D20" s="411"/>
      <c r="E20" s="276"/>
      <c r="F20" s="274"/>
      <c r="G20" s="411"/>
      <c r="H20" s="412"/>
      <c r="I20" s="428"/>
      <c r="J20" s="278">
        <f t="shared" si="0"/>
        <v>0</v>
      </c>
      <c r="K20" s="277" t="e">
        <f>G20*H20/F20</f>
        <v>#DIV/0!</v>
      </c>
      <c r="L20" s="278" t="e">
        <f>G20*I20/F20</f>
        <v>#DIV/0!</v>
      </c>
      <c r="M20" s="278" t="e">
        <f t="shared" ref="M20:M22" si="9">K20-L20</f>
        <v>#DIV/0!</v>
      </c>
      <c r="N20" s="279" t="e">
        <f t="shared" ref="N20:N22" si="10">E20*M20</f>
        <v>#DIV/0!</v>
      </c>
    </row>
    <row r="21" spans="1:15" s="424" customFormat="1" ht="18" customHeight="1" x14ac:dyDescent="0.2">
      <c r="A21" s="515"/>
      <c r="B21" s="280" t="str">
        <f>B20</f>
        <v xml:space="preserve">Лесоматериалы </v>
      </c>
      <c r="C21" s="281">
        <v>2</v>
      </c>
      <c r="D21" s="429"/>
      <c r="E21" s="430"/>
      <c r="F21" s="431"/>
      <c r="G21" s="432"/>
      <c r="H21" s="414"/>
      <c r="I21" s="415"/>
      <c r="J21" s="278">
        <f t="shared" si="0"/>
        <v>0</v>
      </c>
      <c r="K21" s="277" t="e">
        <f t="shared" ref="K21:K22" si="11">G21*H21/F21</f>
        <v>#DIV/0!</v>
      </c>
      <c r="L21" s="278" t="e">
        <f t="shared" ref="L21:L22" si="12">G21*I21/F21</f>
        <v>#DIV/0!</v>
      </c>
      <c r="M21" s="278" t="e">
        <f t="shared" si="9"/>
        <v>#DIV/0!</v>
      </c>
      <c r="N21" s="279" t="e">
        <f t="shared" si="10"/>
        <v>#DIV/0!</v>
      </c>
    </row>
    <row r="22" spans="1:15" s="424" customFormat="1" ht="18" customHeight="1" thickBot="1" x14ac:dyDescent="0.25">
      <c r="A22" s="516"/>
      <c r="B22" s="285" t="str">
        <f>B21</f>
        <v xml:space="preserve">Лесоматериалы </v>
      </c>
      <c r="C22" s="286">
        <v>3</v>
      </c>
      <c r="D22" s="433"/>
      <c r="E22" s="434"/>
      <c r="F22" s="435"/>
      <c r="G22" s="432"/>
      <c r="H22" s="409"/>
      <c r="I22" s="436"/>
      <c r="J22" s="278">
        <f t="shared" si="0"/>
        <v>0</v>
      </c>
      <c r="K22" s="277" t="e">
        <f t="shared" si="11"/>
        <v>#DIV/0!</v>
      </c>
      <c r="L22" s="278" t="e">
        <f t="shared" si="12"/>
        <v>#DIV/0!</v>
      </c>
      <c r="M22" s="278" t="e">
        <f t="shared" si="9"/>
        <v>#DIV/0!</v>
      </c>
      <c r="N22" s="279" t="e">
        <f t="shared" si="10"/>
        <v>#DIV/0!</v>
      </c>
    </row>
    <row r="23" spans="1:15" s="424" customFormat="1" ht="19.5" customHeight="1" thickBot="1" x14ac:dyDescent="0.25">
      <c r="A23" s="307"/>
      <c r="B23" s="290" t="s">
        <v>928</v>
      </c>
      <c r="C23" s="291"/>
      <c r="D23" s="292"/>
      <c r="E23" s="293"/>
      <c r="F23" s="291"/>
      <c r="G23" s="292"/>
      <c r="H23" s="437"/>
      <c r="I23" s="438"/>
      <c r="J23" s="438"/>
      <c r="K23" s="437"/>
      <c r="L23" s="438"/>
      <c r="M23" s="438"/>
      <c r="N23" s="427" t="e">
        <f>SUM(N20:N22)</f>
        <v>#DIV/0!</v>
      </c>
    </row>
    <row r="24" spans="1:15" s="424" customFormat="1" ht="19.5" customHeight="1" thickBot="1" x14ac:dyDescent="0.25">
      <c r="A24" s="308"/>
      <c r="B24" s="309"/>
      <c r="C24" s="309"/>
      <c r="D24" s="309"/>
      <c r="E24" s="309"/>
      <c r="F24" s="309"/>
      <c r="G24" s="309"/>
      <c r="H24" s="310" t="s">
        <v>217</v>
      </c>
      <c r="I24" s="309"/>
      <c r="J24" s="309"/>
      <c r="K24" s="310"/>
      <c r="L24" s="309"/>
      <c r="M24" s="309"/>
      <c r="N24" s="311"/>
    </row>
    <row r="25" spans="1:15" s="424" customFormat="1" ht="18.75" customHeight="1" x14ac:dyDescent="0.2">
      <c r="A25" s="515">
        <v>4</v>
      </c>
      <c r="B25" s="273" t="s">
        <v>218</v>
      </c>
      <c r="C25" s="274">
        <v>1</v>
      </c>
      <c r="D25" s="312"/>
      <c r="E25" s="277"/>
      <c r="F25" s="274"/>
      <c r="G25" s="312"/>
      <c r="H25" s="412"/>
      <c r="I25" s="428"/>
      <c r="J25" s="278">
        <f t="shared" si="0"/>
        <v>0</v>
      </c>
      <c r="K25" s="277" t="e">
        <f>G25*H25/F25</f>
        <v>#DIV/0!</v>
      </c>
      <c r="L25" s="278" t="e">
        <f>G25*I25/F25</f>
        <v>#DIV/0!</v>
      </c>
      <c r="M25" s="278" t="e">
        <f t="shared" ref="M25:M27" si="13">K25-L25</f>
        <v>#DIV/0!</v>
      </c>
      <c r="N25" s="279" t="e">
        <f t="shared" ref="N25:N27" si="14">E25*M25</f>
        <v>#DIV/0!</v>
      </c>
    </row>
    <row r="26" spans="1:15" s="424" customFormat="1" ht="18.75" customHeight="1" x14ac:dyDescent="0.2">
      <c r="A26" s="515"/>
      <c r="B26" s="280" t="str">
        <f>B25</f>
        <v>Прочие материалы</v>
      </c>
      <c r="C26" s="281">
        <v>2</v>
      </c>
      <c r="D26" s="300"/>
      <c r="E26" s="301"/>
      <c r="F26" s="281"/>
      <c r="G26" s="300"/>
      <c r="H26" s="284"/>
      <c r="I26" s="313"/>
      <c r="J26" s="278">
        <f t="shared" si="0"/>
        <v>0</v>
      </c>
      <c r="K26" s="277" t="e">
        <f t="shared" ref="K26:K27" si="15">G26*H26/F26</f>
        <v>#DIV/0!</v>
      </c>
      <c r="L26" s="278" t="e">
        <f t="shared" ref="L26:L27" si="16">G26*I26/F26</f>
        <v>#DIV/0!</v>
      </c>
      <c r="M26" s="278" t="e">
        <f t="shared" si="13"/>
        <v>#DIV/0!</v>
      </c>
      <c r="N26" s="279" t="e">
        <f t="shared" si="14"/>
        <v>#DIV/0!</v>
      </c>
    </row>
    <row r="27" spans="1:15" s="424" customFormat="1" ht="18.75" customHeight="1" thickBot="1" x14ac:dyDescent="0.25">
      <c r="A27" s="516"/>
      <c r="B27" s="302" t="str">
        <f>B25</f>
        <v>Прочие материалы</v>
      </c>
      <c r="C27" s="303">
        <v>3</v>
      </c>
      <c r="D27" s="314"/>
      <c r="E27" s="305"/>
      <c r="F27" s="303"/>
      <c r="G27" s="314"/>
      <c r="H27" s="315"/>
      <c r="I27" s="306"/>
      <c r="J27" s="278">
        <f t="shared" si="0"/>
        <v>0</v>
      </c>
      <c r="K27" s="277" t="e">
        <f t="shared" si="15"/>
        <v>#DIV/0!</v>
      </c>
      <c r="L27" s="278" t="e">
        <f t="shared" si="16"/>
        <v>#DIV/0!</v>
      </c>
      <c r="M27" s="278" t="e">
        <f t="shared" si="13"/>
        <v>#DIV/0!</v>
      </c>
      <c r="N27" s="279" t="e">
        <f t="shared" si="14"/>
        <v>#DIV/0!</v>
      </c>
    </row>
    <row r="28" spans="1:15" s="424" customFormat="1" ht="19.5" customHeight="1" thickBot="1" x14ac:dyDescent="0.25">
      <c r="A28" s="307"/>
      <c r="B28" s="290" t="s">
        <v>219</v>
      </c>
      <c r="C28" s="291"/>
      <c r="D28" s="295"/>
      <c r="E28" s="295"/>
      <c r="F28" s="291"/>
      <c r="G28" s="295"/>
      <c r="H28" s="295"/>
      <c r="I28" s="296"/>
      <c r="J28" s="296"/>
      <c r="K28" s="295"/>
      <c r="L28" s="296"/>
      <c r="M28" s="296"/>
      <c r="N28" s="427" t="e">
        <f>SUM(N25:N27)</f>
        <v>#DIV/0!</v>
      </c>
    </row>
    <row r="29" spans="1:15" ht="23.25" customHeight="1" thickBot="1" x14ac:dyDescent="0.25">
      <c r="A29" s="316"/>
      <c r="B29" s="317" t="s">
        <v>220</v>
      </c>
      <c r="C29" s="318"/>
      <c r="D29" s="319"/>
      <c r="E29" s="319">
        <f>E12+E16</f>
        <v>0</v>
      </c>
      <c r="F29" s="318"/>
      <c r="G29" s="319"/>
      <c r="H29" s="319"/>
      <c r="I29" s="320"/>
      <c r="J29" s="320"/>
      <c r="K29" s="319"/>
      <c r="L29" s="320"/>
      <c r="M29" s="320"/>
      <c r="N29" s="321" t="e">
        <f>N13+N18+N23+N28</f>
        <v>#DIV/0!</v>
      </c>
      <c r="O29" s="424"/>
    </row>
    <row r="30" spans="1:15" x14ac:dyDescent="0.2">
      <c r="A30" s="322"/>
      <c r="E30" s="323"/>
      <c r="F30" s="323"/>
      <c r="N30" s="324"/>
      <c r="O30" s="424"/>
    </row>
    <row r="31" spans="1:15" x14ac:dyDescent="0.2">
      <c r="A31" s="325"/>
      <c r="E31" s="323"/>
      <c r="F31" s="323"/>
      <c r="N31" s="324"/>
      <c r="O31" s="424"/>
    </row>
    <row r="32" spans="1:15" ht="27" customHeight="1" x14ac:dyDescent="0.2">
      <c r="A32" s="517" t="s">
        <v>221</v>
      </c>
      <c r="B32" s="517"/>
      <c r="C32" s="517"/>
      <c r="D32" s="517"/>
      <c r="E32" s="517"/>
      <c r="F32" s="517"/>
      <c r="G32" s="517"/>
      <c r="H32" s="517"/>
      <c r="I32" s="517"/>
      <c r="J32" s="517"/>
      <c r="K32" s="517"/>
      <c r="L32" s="517"/>
      <c r="M32" s="517"/>
      <c r="N32" s="517"/>
    </row>
    <row r="33" spans="1:14" ht="28.5" customHeight="1" x14ac:dyDescent="0.2">
      <c r="A33" s="518" t="s">
        <v>222</v>
      </c>
      <c r="B33" s="518"/>
      <c r="C33" s="518"/>
      <c r="D33" s="518"/>
      <c r="E33" s="518"/>
      <c r="F33" s="518"/>
      <c r="G33" s="518"/>
      <c r="H33" s="518"/>
      <c r="I33" s="518"/>
      <c r="J33" s="518"/>
      <c r="K33" s="518"/>
      <c r="L33" s="518"/>
      <c r="M33" s="518"/>
      <c r="N33" s="518"/>
    </row>
    <row r="34" spans="1:14" ht="27.75" customHeight="1" x14ac:dyDescent="0.2">
      <c r="A34" s="519" t="s">
        <v>223</v>
      </c>
      <c r="B34" s="519"/>
      <c r="C34" s="519"/>
      <c r="D34" s="519"/>
      <c r="E34" s="519"/>
      <c r="F34" s="519"/>
      <c r="G34" s="519"/>
      <c r="H34" s="519"/>
      <c r="I34" s="519"/>
      <c r="J34" s="519"/>
      <c r="K34" s="519"/>
      <c r="L34" s="519"/>
      <c r="M34" s="519"/>
      <c r="N34" s="519"/>
    </row>
    <row r="35" spans="1:14" x14ac:dyDescent="0.2">
      <c r="N35" s="257"/>
    </row>
    <row r="36" spans="1:14" s="328" customFormat="1" ht="34.5" customHeight="1" x14ac:dyDescent="0.2">
      <c r="A36" s="520" t="s">
        <v>224</v>
      </c>
      <c r="B36" s="520"/>
      <c r="C36" s="326"/>
      <c r="D36" s="326"/>
      <c r="E36" s="327"/>
      <c r="F36" s="327"/>
      <c r="H36" s="329"/>
      <c r="K36" s="329"/>
    </row>
    <row r="37" spans="1:14" s="328" customFormat="1" x14ac:dyDescent="0.2">
      <c r="A37" s="327"/>
      <c r="B37" s="327"/>
      <c r="C37" s="327"/>
      <c r="D37" s="327"/>
      <c r="E37" s="327"/>
      <c r="F37" s="327"/>
      <c r="H37" s="326"/>
      <c r="K37" s="326"/>
    </row>
    <row r="38" spans="1:14" x14ac:dyDescent="0.2">
      <c r="A38" s="330"/>
      <c r="N38" s="257"/>
    </row>
    <row r="41" spans="1:14" x14ac:dyDescent="0.2">
      <c r="D41" s="439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397"/>
  <sheetViews>
    <sheetView showGridLines="0" view="pageBreakPreview" topLeftCell="A373" zoomScale="70" zoomScaleNormal="100" zoomScaleSheetLayoutView="70" workbookViewId="0">
      <selection activeCell="B394" sqref="B394:I395"/>
    </sheetView>
  </sheetViews>
  <sheetFormatPr defaultRowHeight="16.5" x14ac:dyDescent="0.2"/>
  <cols>
    <col min="1" max="1" width="7.5703125" style="11" customWidth="1"/>
    <col min="2" max="2" width="20.7109375" style="11" customWidth="1"/>
    <col min="3" max="3" width="76" style="13" customWidth="1"/>
    <col min="4" max="4" width="10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2.28515625" style="16" customWidth="1"/>
    <col min="9" max="9" width="13.140625" style="15" customWidth="1"/>
    <col min="10" max="10" width="13.42578125" style="17" customWidth="1"/>
    <col min="11" max="11" width="10.7109375" style="61" customWidth="1"/>
    <col min="12" max="16384" width="9.140625" style="4"/>
  </cols>
  <sheetData>
    <row r="1" spans="1:11" x14ac:dyDescent="0.2">
      <c r="B1" s="81"/>
      <c r="J1" s="18" t="s">
        <v>93</v>
      </c>
    </row>
    <row r="2" spans="1:11" x14ac:dyDescent="0.2">
      <c r="A2" s="534" t="s">
        <v>36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1" ht="16.5" customHeight="1" x14ac:dyDescent="0.2">
      <c r="B3" s="246" t="s">
        <v>17</v>
      </c>
      <c r="C3" s="183" t="str">
        <f>'Форма 8.1'!C2:W2</f>
        <v>Газопровод ДНС-2 Аганского месторождения-Аганский КСП</v>
      </c>
      <c r="D3" s="182"/>
      <c r="E3" s="182"/>
      <c r="F3" s="182"/>
      <c r="G3" s="182"/>
      <c r="H3" s="182"/>
      <c r="I3" s="20"/>
      <c r="J3" s="182"/>
    </row>
    <row r="4" spans="1:11" x14ac:dyDescent="0.2">
      <c r="B4" s="252" t="s">
        <v>18</v>
      </c>
      <c r="C4" s="21" t="str">
        <f>'Форма 8.1'!C3:W3</f>
        <v>Газопровод ДНС-2 Аганского месторождения-Аганский КСП</v>
      </c>
      <c r="D4" s="21"/>
      <c r="E4" s="21"/>
      <c r="F4" s="21"/>
      <c r="G4" s="21"/>
      <c r="H4" s="21"/>
      <c r="I4" s="253"/>
      <c r="J4" s="21"/>
    </row>
    <row r="5" spans="1:11" ht="17.25" thickBot="1" x14ac:dyDescent="0.25"/>
    <row r="6" spans="1:11" x14ac:dyDescent="0.2">
      <c r="A6" s="535" t="s">
        <v>15</v>
      </c>
      <c r="B6" s="538" t="s">
        <v>37</v>
      </c>
      <c r="C6" s="538" t="s">
        <v>38</v>
      </c>
      <c r="D6" s="541" t="s">
        <v>22</v>
      </c>
      <c r="E6" s="544" t="s">
        <v>39</v>
      </c>
      <c r="F6" s="538"/>
      <c r="G6" s="538"/>
      <c r="H6" s="538"/>
      <c r="I6" s="538"/>
      <c r="J6" s="545"/>
    </row>
    <row r="7" spans="1:11" x14ac:dyDescent="0.2">
      <c r="A7" s="536"/>
      <c r="B7" s="539"/>
      <c r="C7" s="539"/>
      <c r="D7" s="542"/>
      <c r="E7" s="546" t="s">
        <v>41</v>
      </c>
      <c r="F7" s="539"/>
      <c r="G7" s="539"/>
      <c r="H7" s="539" t="s">
        <v>40</v>
      </c>
      <c r="I7" s="539"/>
      <c r="J7" s="547"/>
    </row>
    <row r="8" spans="1:11" ht="33.75" thickBot="1" x14ac:dyDescent="0.25">
      <c r="A8" s="537"/>
      <c r="B8" s="540"/>
      <c r="C8" s="540"/>
      <c r="D8" s="543"/>
      <c r="E8" s="22" t="s">
        <v>21</v>
      </c>
      <c r="F8" s="87" t="s">
        <v>42</v>
      </c>
      <c r="G8" s="87" t="s">
        <v>43</v>
      </c>
      <c r="H8" s="87" t="s">
        <v>21</v>
      </c>
      <c r="I8" s="247" t="s">
        <v>44</v>
      </c>
      <c r="J8" s="23" t="s">
        <v>43</v>
      </c>
    </row>
    <row r="9" spans="1:11" ht="17.25" thickBot="1" x14ac:dyDescent="0.25">
      <c r="A9" s="86">
        <v>1</v>
      </c>
      <c r="B9" s="24">
        <v>2</v>
      </c>
      <c r="C9" s="24">
        <v>3</v>
      </c>
      <c r="D9" s="25">
        <v>4</v>
      </c>
      <c r="E9" s="26">
        <v>5</v>
      </c>
      <c r="F9" s="24">
        <v>6</v>
      </c>
      <c r="G9" s="24">
        <v>7</v>
      </c>
      <c r="H9" s="24">
        <v>8</v>
      </c>
      <c r="I9" s="24">
        <v>9</v>
      </c>
      <c r="J9" s="27">
        <v>10</v>
      </c>
    </row>
    <row r="10" spans="1:11" x14ac:dyDescent="0.2">
      <c r="A10" s="28">
        <v>1</v>
      </c>
      <c r="B10" s="348" t="s">
        <v>292</v>
      </c>
      <c r="C10" s="349" t="s">
        <v>532</v>
      </c>
      <c r="D10" s="350" t="s">
        <v>23</v>
      </c>
      <c r="E10" s="351"/>
      <c r="F10" s="352"/>
      <c r="G10" s="353"/>
      <c r="H10" s="354">
        <v>1.4200000000000001E-2</v>
      </c>
      <c r="I10" s="355">
        <v>53101</v>
      </c>
      <c r="J10" s="353">
        <f>H10*I10</f>
        <v>754</v>
      </c>
      <c r="K10" s="4"/>
    </row>
    <row r="11" spans="1:11" x14ac:dyDescent="0.2">
      <c r="A11" s="28">
        <v>2</v>
      </c>
      <c r="B11" s="348" t="s">
        <v>87</v>
      </c>
      <c r="C11" s="349" t="s">
        <v>533</v>
      </c>
      <c r="D11" s="350" t="s">
        <v>23</v>
      </c>
      <c r="E11" s="356"/>
      <c r="F11" s="357"/>
      <c r="G11" s="358"/>
      <c r="H11" s="354">
        <v>7.3899999999999993E-2</v>
      </c>
      <c r="I11" s="355">
        <v>74465.09</v>
      </c>
      <c r="J11" s="358">
        <f>H11*I11</f>
        <v>5503</v>
      </c>
      <c r="K11" s="4"/>
    </row>
    <row r="12" spans="1:11" x14ac:dyDescent="0.2">
      <c r="A12" s="28">
        <v>3</v>
      </c>
      <c r="B12" s="348" t="s">
        <v>293</v>
      </c>
      <c r="C12" s="349" t="s">
        <v>534</v>
      </c>
      <c r="D12" s="350" t="s">
        <v>23</v>
      </c>
      <c r="E12" s="356"/>
      <c r="F12" s="357"/>
      <c r="G12" s="358"/>
      <c r="H12" s="354">
        <v>2.2000000000000001E-3</v>
      </c>
      <c r="I12" s="355">
        <v>70420.429999999993</v>
      </c>
      <c r="J12" s="358">
        <f t="shared" ref="J12:J75" si="0">H12*I12</f>
        <v>155</v>
      </c>
      <c r="K12" s="4"/>
    </row>
    <row r="13" spans="1:11" x14ac:dyDescent="0.2">
      <c r="A13" s="28">
        <v>4</v>
      </c>
      <c r="B13" s="348" t="s">
        <v>294</v>
      </c>
      <c r="C13" s="349" t="s">
        <v>535</v>
      </c>
      <c r="D13" s="350" t="s">
        <v>23</v>
      </c>
      <c r="E13" s="356"/>
      <c r="F13" s="357"/>
      <c r="G13" s="358"/>
      <c r="H13" s="354">
        <v>2.0000000000000001E-4</v>
      </c>
      <c r="I13" s="355">
        <v>81089.179999999993</v>
      </c>
      <c r="J13" s="358">
        <f t="shared" si="0"/>
        <v>16</v>
      </c>
      <c r="K13" s="4"/>
    </row>
    <row r="14" spans="1:11" x14ac:dyDescent="0.2">
      <c r="A14" s="28">
        <v>5</v>
      </c>
      <c r="B14" s="348" t="s">
        <v>81</v>
      </c>
      <c r="C14" s="349" t="s">
        <v>182</v>
      </c>
      <c r="D14" s="350" t="s">
        <v>23</v>
      </c>
      <c r="E14" s="356"/>
      <c r="F14" s="357"/>
      <c r="G14" s="358"/>
      <c r="H14" s="354">
        <v>3.3E-3</v>
      </c>
      <c r="I14" s="355">
        <v>137304.69</v>
      </c>
      <c r="J14" s="358">
        <f t="shared" si="0"/>
        <v>453</v>
      </c>
      <c r="K14" s="4"/>
    </row>
    <row r="15" spans="1:11" x14ac:dyDescent="0.2">
      <c r="A15" s="28">
        <v>6</v>
      </c>
      <c r="B15" s="348" t="s">
        <v>45</v>
      </c>
      <c r="C15" s="349" t="s">
        <v>536</v>
      </c>
      <c r="D15" s="350" t="s">
        <v>24</v>
      </c>
      <c r="E15" s="356"/>
      <c r="F15" s="357"/>
      <c r="G15" s="358"/>
      <c r="H15" s="354">
        <v>4.1399999999999997</v>
      </c>
      <c r="I15" s="355">
        <v>47.09</v>
      </c>
      <c r="J15" s="358">
        <f t="shared" si="0"/>
        <v>195</v>
      </c>
      <c r="K15" s="4"/>
    </row>
    <row r="16" spans="1:11" x14ac:dyDescent="0.2">
      <c r="A16" s="28">
        <v>7</v>
      </c>
      <c r="B16" s="348" t="s">
        <v>45</v>
      </c>
      <c r="C16" s="349" t="s">
        <v>537</v>
      </c>
      <c r="D16" s="350" t="s">
        <v>24</v>
      </c>
      <c r="E16" s="356"/>
      <c r="F16" s="357"/>
      <c r="G16" s="358"/>
      <c r="H16" s="354">
        <v>628.35029999999995</v>
      </c>
      <c r="I16" s="355">
        <v>47.09</v>
      </c>
      <c r="J16" s="358">
        <f t="shared" si="0"/>
        <v>29589</v>
      </c>
      <c r="K16" s="4"/>
    </row>
    <row r="17" spans="1:10" s="4" customFormat="1" x14ac:dyDescent="0.2">
      <c r="A17" s="28">
        <v>8</v>
      </c>
      <c r="B17" s="348" t="s">
        <v>62</v>
      </c>
      <c r="C17" s="349" t="s">
        <v>538</v>
      </c>
      <c r="D17" s="350" t="s">
        <v>23</v>
      </c>
      <c r="E17" s="356"/>
      <c r="F17" s="357"/>
      <c r="G17" s="358"/>
      <c r="H17" s="354">
        <v>2.0999999999999999E-3</v>
      </c>
      <c r="I17" s="355">
        <v>50658.48</v>
      </c>
      <c r="J17" s="358">
        <f t="shared" si="0"/>
        <v>106</v>
      </c>
    </row>
    <row r="18" spans="1:10" s="4" customFormat="1" ht="30" x14ac:dyDescent="0.2">
      <c r="A18" s="28">
        <v>9</v>
      </c>
      <c r="B18" s="348" t="s">
        <v>166</v>
      </c>
      <c r="C18" s="349" t="s">
        <v>183</v>
      </c>
      <c r="D18" s="350" t="s">
        <v>23</v>
      </c>
      <c r="E18" s="356"/>
      <c r="F18" s="357"/>
      <c r="G18" s="358"/>
      <c r="H18" s="354">
        <v>8.1900000000000001E-2</v>
      </c>
      <c r="I18" s="355">
        <v>27503.38</v>
      </c>
      <c r="J18" s="358">
        <f t="shared" si="0"/>
        <v>2253</v>
      </c>
    </row>
    <row r="19" spans="1:10" s="4" customFormat="1" x14ac:dyDescent="0.2">
      <c r="A19" s="28">
        <v>10</v>
      </c>
      <c r="B19" s="348" t="s">
        <v>295</v>
      </c>
      <c r="C19" s="349" t="s">
        <v>539</v>
      </c>
      <c r="D19" s="350" t="s">
        <v>23</v>
      </c>
      <c r="E19" s="356"/>
      <c r="F19" s="357"/>
      <c r="G19" s="358"/>
      <c r="H19" s="354">
        <v>4.4999999999999997E-3</v>
      </c>
      <c r="I19" s="355">
        <v>44614.41</v>
      </c>
      <c r="J19" s="358">
        <f t="shared" si="0"/>
        <v>201</v>
      </c>
    </row>
    <row r="20" spans="1:10" s="4" customFormat="1" x14ac:dyDescent="0.2">
      <c r="A20" s="28">
        <v>11</v>
      </c>
      <c r="B20" s="348" t="s">
        <v>296</v>
      </c>
      <c r="C20" s="349" t="s">
        <v>540</v>
      </c>
      <c r="D20" s="350" t="s">
        <v>23</v>
      </c>
      <c r="E20" s="356"/>
      <c r="F20" s="357"/>
      <c r="G20" s="358"/>
      <c r="H20" s="354">
        <v>5.5999999999999999E-3</v>
      </c>
      <c r="I20" s="355">
        <v>36483.69</v>
      </c>
      <c r="J20" s="358">
        <f t="shared" si="0"/>
        <v>204</v>
      </c>
    </row>
    <row r="21" spans="1:10" s="4" customFormat="1" x14ac:dyDescent="0.2">
      <c r="A21" s="28">
        <v>12</v>
      </c>
      <c r="B21" s="348" t="s">
        <v>297</v>
      </c>
      <c r="C21" s="349" t="s">
        <v>541</v>
      </c>
      <c r="D21" s="350" t="s">
        <v>23</v>
      </c>
      <c r="E21" s="356"/>
      <c r="F21" s="357"/>
      <c r="G21" s="358"/>
      <c r="H21" s="354">
        <v>3.5999999999999997E-2</v>
      </c>
      <c r="I21" s="355">
        <v>4093.86</v>
      </c>
      <c r="J21" s="358">
        <f t="shared" si="0"/>
        <v>147</v>
      </c>
    </row>
    <row r="22" spans="1:10" s="4" customFormat="1" x14ac:dyDescent="0.2">
      <c r="A22" s="28">
        <v>13</v>
      </c>
      <c r="B22" s="348" t="s">
        <v>63</v>
      </c>
      <c r="C22" s="349" t="s">
        <v>542</v>
      </c>
      <c r="D22" s="350" t="s">
        <v>23</v>
      </c>
      <c r="E22" s="356"/>
      <c r="F22" s="357"/>
      <c r="G22" s="358"/>
      <c r="H22" s="354">
        <v>0.27550000000000002</v>
      </c>
      <c r="I22" s="355">
        <v>33764.1</v>
      </c>
      <c r="J22" s="358">
        <f t="shared" si="0"/>
        <v>9302</v>
      </c>
    </row>
    <row r="23" spans="1:10" s="4" customFormat="1" x14ac:dyDescent="0.2">
      <c r="A23" s="28">
        <v>14</v>
      </c>
      <c r="B23" s="348" t="s">
        <v>298</v>
      </c>
      <c r="C23" s="349" t="s">
        <v>543</v>
      </c>
      <c r="D23" s="350" t="s">
        <v>23</v>
      </c>
      <c r="E23" s="359"/>
      <c r="F23" s="360"/>
      <c r="G23" s="358"/>
      <c r="H23" s="354">
        <v>5.9999999999999995E-4</v>
      </c>
      <c r="I23" s="355">
        <v>33764.1</v>
      </c>
      <c r="J23" s="358">
        <f t="shared" si="0"/>
        <v>20</v>
      </c>
    </row>
    <row r="24" spans="1:10" s="4" customFormat="1" x14ac:dyDescent="0.2">
      <c r="A24" s="28">
        <v>15</v>
      </c>
      <c r="B24" s="348" t="s">
        <v>299</v>
      </c>
      <c r="C24" s="349" t="s">
        <v>544</v>
      </c>
      <c r="D24" s="350" t="s">
        <v>23</v>
      </c>
      <c r="E24" s="356"/>
      <c r="F24" s="357"/>
      <c r="G24" s="358"/>
      <c r="H24" s="354">
        <v>0.1065</v>
      </c>
      <c r="I24" s="355">
        <v>25993.4</v>
      </c>
      <c r="J24" s="358">
        <f t="shared" si="0"/>
        <v>2768</v>
      </c>
    </row>
    <row r="25" spans="1:10" s="4" customFormat="1" x14ac:dyDescent="0.2">
      <c r="A25" s="28">
        <v>16</v>
      </c>
      <c r="B25" s="348" t="s">
        <v>82</v>
      </c>
      <c r="C25" s="349" t="s">
        <v>545</v>
      </c>
      <c r="D25" s="350" t="s">
        <v>23</v>
      </c>
      <c r="E25" s="356"/>
      <c r="F25" s="357"/>
      <c r="G25" s="358"/>
      <c r="H25" s="354">
        <v>0.1178</v>
      </c>
      <c r="I25" s="355">
        <v>44103.49</v>
      </c>
      <c r="J25" s="358">
        <f t="shared" si="0"/>
        <v>5195</v>
      </c>
    </row>
    <row r="26" spans="1:10" s="4" customFormat="1" x14ac:dyDescent="0.2">
      <c r="A26" s="28">
        <v>17</v>
      </c>
      <c r="B26" s="348" t="s">
        <v>300</v>
      </c>
      <c r="C26" s="349" t="s">
        <v>546</v>
      </c>
      <c r="D26" s="350" t="s">
        <v>23</v>
      </c>
      <c r="E26" s="356"/>
      <c r="F26" s="357"/>
      <c r="G26" s="358"/>
      <c r="H26" s="354">
        <v>2.3300000000000001E-2</v>
      </c>
      <c r="I26" s="355">
        <v>44469.96</v>
      </c>
      <c r="J26" s="358">
        <f t="shared" si="0"/>
        <v>1036</v>
      </c>
    </row>
    <row r="27" spans="1:10" s="4" customFormat="1" ht="30" x14ac:dyDescent="0.2">
      <c r="A27" s="28">
        <v>18</v>
      </c>
      <c r="B27" s="348" t="s">
        <v>167</v>
      </c>
      <c r="C27" s="349" t="s">
        <v>547</v>
      </c>
      <c r="D27" s="350" t="s">
        <v>23</v>
      </c>
      <c r="E27" s="356"/>
      <c r="F27" s="357"/>
      <c r="G27" s="358"/>
      <c r="H27" s="354">
        <v>7.7999999999999996E-3</v>
      </c>
      <c r="I27" s="355">
        <v>61533.79</v>
      </c>
      <c r="J27" s="358">
        <f t="shared" si="0"/>
        <v>480</v>
      </c>
    </row>
    <row r="28" spans="1:10" s="4" customFormat="1" ht="30" x14ac:dyDescent="0.2">
      <c r="A28" s="28">
        <v>19</v>
      </c>
      <c r="B28" s="348" t="s">
        <v>168</v>
      </c>
      <c r="C28" s="349" t="s">
        <v>548</v>
      </c>
      <c r="D28" s="350" t="s">
        <v>23</v>
      </c>
      <c r="E28" s="359"/>
      <c r="F28" s="360"/>
      <c r="G28" s="358"/>
      <c r="H28" s="354">
        <v>9.7000000000000003E-3</v>
      </c>
      <c r="I28" s="355">
        <v>49224.41</v>
      </c>
      <c r="J28" s="358">
        <f t="shared" si="0"/>
        <v>477</v>
      </c>
    </row>
    <row r="29" spans="1:10" s="4" customFormat="1" ht="30" x14ac:dyDescent="0.2">
      <c r="A29" s="28">
        <v>20</v>
      </c>
      <c r="B29" s="348" t="s">
        <v>301</v>
      </c>
      <c r="C29" s="349" t="s">
        <v>549</v>
      </c>
      <c r="D29" s="350" t="s">
        <v>23</v>
      </c>
      <c r="E29" s="356"/>
      <c r="F29" s="357"/>
      <c r="G29" s="358"/>
      <c r="H29" s="354">
        <v>0.35360000000000003</v>
      </c>
      <c r="I29" s="355">
        <v>45102.35</v>
      </c>
      <c r="J29" s="358">
        <f t="shared" si="0"/>
        <v>15948</v>
      </c>
    </row>
    <row r="30" spans="1:10" s="4" customFormat="1" ht="30" x14ac:dyDescent="0.2">
      <c r="A30" s="28">
        <v>21</v>
      </c>
      <c r="B30" s="348" t="s">
        <v>302</v>
      </c>
      <c r="C30" s="349" t="s">
        <v>550</v>
      </c>
      <c r="D30" s="350" t="s">
        <v>23</v>
      </c>
      <c r="E30" s="356"/>
      <c r="F30" s="357"/>
      <c r="G30" s="358"/>
      <c r="H30" s="354">
        <v>2.2000000000000001E-3</v>
      </c>
      <c r="I30" s="355">
        <v>41371.040000000001</v>
      </c>
      <c r="J30" s="358">
        <f t="shared" si="0"/>
        <v>91</v>
      </c>
    </row>
    <row r="31" spans="1:10" s="4" customFormat="1" ht="30" x14ac:dyDescent="0.2">
      <c r="A31" s="28">
        <v>22</v>
      </c>
      <c r="B31" s="348" t="s">
        <v>302</v>
      </c>
      <c r="C31" s="349" t="s">
        <v>551</v>
      </c>
      <c r="D31" s="350" t="s">
        <v>23</v>
      </c>
      <c r="E31" s="356"/>
      <c r="F31" s="357"/>
      <c r="G31" s="358"/>
      <c r="H31" s="354">
        <v>9.7799999999999998E-2</v>
      </c>
      <c r="I31" s="355">
        <v>41371.040000000001</v>
      </c>
      <c r="J31" s="358">
        <f t="shared" si="0"/>
        <v>4046</v>
      </c>
    </row>
    <row r="32" spans="1:10" s="4" customFormat="1" x14ac:dyDescent="0.2">
      <c r="A32" s="28">
        <v>23</v>
      </c>
      <c r="B32" s="348" t="s">
        <v>303</v>
      </c>
      <c r="C32" s="349" t="s">
        <v>552</v>
      </c>
      <c r="D32" s="350" t="s">
        <v>23</v>
      </c>
      <c r="E32" s="356"/>
      <c r="F32" s="357"/>
      <c r="G32" s="358"/>
      <c r="H32" s="354">
        <v>3.5999999999999999E-3</v>
      </c>
      <c r="I32" s="355">
        <v>81255.88</v>
      </c>
      <c r="J32" s="358">
        <f t="shared" si="0"/>
        <v>293</v>
      </c>
    </row>
    <row r="33" spans="1:10" s="4" customFormat="1" x14ac:dyDescent="0.2">
      <c r="A33" s="28">
        <v>24</v>
      </c>
      <c r="B33" s="348" t="s">
        <v>64</v>
      </c>
      <c r="C33" s="349" t="s">
        <v>553</v>
      </c>
      <c r="D33" s="350" t="s">
        <v>23</v>
      </c>
      <c r="E33" s="356"/>
      <c r="F33" s="357"/>
      <c r="G33" s="358"/>
      <c r="H33" s="354">
        <v>7.5399999999999995E-2</v>
      </c>
      <c r="I33" s="355">
        <v>40000</v>
      </c>
      <c r="J33" s="358">
        <f t="shared" si="0"/>
        <v>3016</v>
      </c>
    </row>
    <row r="34" spans="1:10" s="4" customFormat="1" x14ac:dyDescent="0.2">
      <c r="A34" s="28">
        <v>25</v>
      </c>
      <c r="B34" s="348" t="s">
        <v>46</v>
      </c>
      <c r="C34" s="349" t="s">
        <v>184</v>
      </c>
      <c r="D34" s="350" t="s">
        <v>23</v>
      </c>
      <c r="E34" s="356"/>
      <c r="F34" s="357"/>
      <c r="G34" s="358"/>
      <c r="H34" s="354">
        <v>5.5500000000000001E-2</v>
      </c>
      <c r="I34" s="355">
        <v>51280.93</v>
      </c>
      <c r="J34" s="358">
        <f t="shared" si="0"/>
        <v>2846</v>
      </c>
    </row>
    <row r="35" spans="1:10" s="4" customFormat="1" x14ac:dyDescent="0.2">
      <c r="A35" s="28">
        <v>26</v>
      </c>
      <c r="B35" s="348" t="s">
        <v>304</v>
      </c>
      <c r="C35" s="349" t="s">
        <v>554</v>
      </c>
      <c r="D35" s="350" t="s">
        <v>23</v>
      </c>
      <c r="E35" s="359"/>
      <c r="F35" s="360"/>
      <c r="G35" s="358"/>
      <c r="H35" s="354">
        <v>1.0500000000000001E-2</v>
      </c>
      <c r="I35" s="355">
        <v>20922.62</v>
      </c>
      <c r="J35" s="358">
        <f t="shared" si="0"/>
        <v>220</v>
      </c>
    </row>
    <row r="36" spans="1:10" s="4" customFormat="1" x14ac:dyDescent="0.2">
      <c r="A36" s="28">
        <v>27</v>
      </c>
      <c r="B36" s="348" t="s">
        <v>305</v>
      </c>
      <c r="C36" s="349" t="s">
        <v>555</v>
      </c>
      <c r="D36" s="350" t="s">
        <v>23</v>
      </c>
      <c r="E36" s="356"/>
      <c r="F36" s="357"/>
      <c r="G36" s="358"/>
      <c r="H36" s="354">
        <v>1E-3</v>
      </c>
      <c r="I36" s="355">
        <v>75592.53</v>
      </c>
      <c r="J36" s="358">
        <f t="shared" si="0"/>
        <v>76</v>
      </c>
    </row>
    <row r="37" spans="1:10" s="4" customFormat="1" x14ac:dyDescent="0.2">
      <c r="A37" s="28">
        <v>28</v>
      </c>
      <c r="B37" s="348" t="s">
        <v>47</v>
      </c>
      <c r="C37" s="349" t="s">
        <v>556</v>
      </c>
      <c r="D37" s="350" t="s">
        <v>23</v>
      </c>
      <c r="E37" s="356"/>
      <c r="F37" s="357"/>
      <c r="G37" s="358"/>
      <c r="H37" s="354">
        <v>0.1444</v>
      </c>
      <c r="I37" s="355">
        <v>130000</v>
      </c>
      <c r="J37" s="358">
        <f t="shared" si="0"/>
        <v>18772</v>
      </c>
    </row>
    <row r="38" spans="1:10" s="4" customFormat="1" x14ac:dyDescent="0.2">
      <c r="A38" s="28">
        <v>29</v>
      </c>
      <c r="B38" s="348" t="s">
        <v>65</v>
      </c>
      <c r="C38" s="349" t="s">
        <v>557</v>
      </c>
      <c r="D38" s="350" t="s">
        <v>23</v>
      </c>
      <c r="E38" s="356"/>
      <c r="F38" s="357"/>
      <c r="G38" s="358"/>
      <c r="H38" s="354">
        <v>0.1046</v>
      </c>
      <c r="I38" s="355">
        <v>130000</v>
      </c>
      <c r="J38" s="358">
        <f t="shared" si="0"/>
        <v>13598</v>
      </c>
    </row>
    <row r="39" spans="1:10" s="4" customFormat="1" x14ac:dyDescent="0.2">
      <c r="A39" s="28">
        <v>30</v>
      </c>
      <c r="B39" s="348" t="s">
        <v>105</v>
      </c>
      <c r="C39" s="349" t="s">
        <v>558</v>
      </c>
      <c r="D39" s="350" t="s">
        <v>23</v>
      </c>
      <c r="E39" s="356"/>
      <c r="F39" s="357"/>
      <c r="G39" s="358"/>
      <c r="H39" s="354">
        <v>7.7899999999999997E-2</v>
      </c>
      <c r="I39" s="355">
        <v>130000</v>
      </c>
      <c r="J39" s="358">
        <f t="shared" si="0"/>
        <v>10127</v>
      </c>
    </row>
    <row r="40" spans="1:10" s="4" customFormat="1" x14ac:dyDescent="0.2">
      <c r="A40" s="28">
        <v>31</v>
      </c>
      <c r="B40" s="348" t="s">
        <v>66</v>
      </c>
      <c r="C40" s="349" t="s">
        <v>559</v>
      </c>
      <c r="D40" s="350" t="s">
        <v>23</v>
      </c>
      <c r="E40" s="356"/>
      <c r="F40" s="357"/>
      <c r="G40" s="358"/>
      <c r="H40" s="354">
        <v>0.25869999999999999</v>
      </c>
      <c r="I40" s="355">
        <v>130000</v>
      </c>
      <c r="J40" s="358">
        <f t="shared" si="0"/>
        <v>33631</v>
      </c>
    </row>
    <row r="41" spans="1:10" s="4" customFormat="1" x14ac:dyDescent="0.2">
      <c r="A41" s="28">
        <v>32</v>
      </c>
      <c r="B41" s="348" t="s">
        <v>67</v>
      </c>
      <c r="C41" s="349" t="s">
        <v>560</v>
      </c>
      <c r="D41" s="350" t="s">
        <v>23</v>
      </c>
      <c r="E41" s="356"/>
      <c r="F41" s="357"/>
      <c r="G41" s="358"/>
      <c r="H41" s="354">
        <v>1.1349</v>
      </c>
      <c r="I41" s="355">
        <v>130000</v>
      </c>
      <c r="J41" s="358">
        <f t="shared" si="0"/>
        <v>147537</v>
      </c>
    </row>
    <row r="42" spans="1:10" s="4" customFormat="1" x14ac:dyDescent="0.2">
      <c r="A42" s="28">
        <v>33</v>
      </c>
      <c r="B42" s="348" t="s">
        <v>106</v>
      </c>
      <c r="C42" s="349" t="s">
        <v>561</v>
      </c>
      <c r="D42" s="350" t="s">
        <v>23</v>
      </c>
      <c r="E42" s="356"/>
      <c r="F42" s="357"/>
      <c r="G42" s="358"/>
      <c r="H42" s="354">
        <v>8.9300000000000004E-2</v>
      </c>
      <c r="I42" s="355">
        <v>130000</v>
      </c>
      <c r="J42" s="358">
        <f t="shared" si="0"/>
        <v>11609</v>
      </c>
    </row>
    <row r="43" spans="1:10" s="4" customFormat="1" x14ac:dyDescent="0.2">
      <c r="A43" s="28">
        <v>34</v>
      </c>
      <c r="B43" s="348" t="s">
        <v>68</v>
      </c>
      <c r="C43" s="349" t="s">
        <v>562</v>
      </c>
      <c r="D43" s="350" t="s">
        <v>23</v>
      </c>
      <c r="E43" s="359"/>
      <c r="F43" s="360"/>
      <c r="G43" s="358"/>
      <c r="H43" s="354">
        <v>0.38159999999999999</v>
      </c>
      <c r="I43" s="355">
        <v>130000</v>
      </c>
      <c r="J43" s="358">
        <f t="shared" si="0"/>
        <v>49608</v>
      </c>
    </row>
    <row r="44" spans="1:10" s="4" customFormat="1" x14ac:dyDescent="0.2">
      <c r="A44" s="28">
        <v>35</v>
      </c>
      <c r="B44" s="348" t="s">
        <v>306</v>
      </c>
      <c r="C44" s="349" t="s">
        <v>563</v>
      </c>
      <c r="D44" s="350" t="s">
        <v>23</v>
      </c>
      <c r="E44" s="356"/>
      <c r="F44" s="357"/>
      <c r="G44" s="358"/>
      <c r="H44" s="354">
        <v>2.9999999999999997E-4</v>
      </c>
      <c r="I44" s="355">
        <v>15049.29</v>
      </c>
      <c r="J44" s="358">
        <f t="shared" si="0"/>
        <v>5</v>
      </c>
    </row>
    <row r="45" spans="1:10" s="4" customFormat="1" x14ac:dyDescent="0.2">
      <c r="A45" s="28">
        <v>36</v>
      </c>
      <c r="B45" s="348" t="s">
        <v>307</v>
      </c>
      <c r="C45" s="349" t="s">
        <v>564</v>
      </c>
      <c r="D45" s="350" t="s">
        <v>23</v>
      </c>
      <c r="E45" s="356"/>
      <c r="F45" s="357"/>
      <c r="G45" s="358"/>
      <c r="H45" s="354">
        <v>6.0000000000000001E-3</v>
      </c>
      <c r="I45" s="355">
        <v>55676.44</v>
      </c>
      <c r="J45" s="358">
        <f t="shared" si="0"/>
        <v>334</v>
      </c>
    </row>
    <row r="46" spans="1:10" s="4" customFormat="1" x14ac:dyDescent="0.2">
      <c r="A46" s="28">
        <v>37</v>
      </c>
      <c r="B46" s="348" t="s">
        <v>308</v>
      </c>
      <c r="C46" s="349" t="s">
        <v>565</v>
      </c>
      <c r="D46" s="350" t="s">
        <v>23</v>
      </c>
      <c r="E46" s="356"/>
      <c r="F46" s="357"/>
      <c r="G46" s="358"/>
      <c r="H46" s="354">
        <v>2.9999999999999997E-4</v>
      </c>
      <c r="I46" s="355">
        <v>10811.23</v>
      </c>
      <c r="J46" s="358">
        <f t="shared" si="0"/>
        <v>3</v>
      </c>
    </row>
    <row r="47" spans="1:10" s="4" customFormat="1" x14ac:dyDescent="0.2">
      <c r="A47" s="28">
        <v>38</v>
      </c>
      <c r="B47" s="348" t="s">
        <v>309</v>
      </c>
      <c r="C47" s="349" t="s">
        <v>566</v>
      </c>
      <c r="D47" s="350" t="s">
        <v>52</v>
      </c>
      <c r="E47" s="356"/>
      <c r="F47" s="357"/>
      <c r="G47" s="358"/>
      <c r="H47" s="354">
        <v>0.53120000000000001</v>
      </c>
      <c r="I47" s="355">
        <v>144.87</v>
      </c>
      <c r="J47" s="358">
        <f t="shared" si="0"/>
        <v>77</v>
      </c>
    </row>
    <row r="48" spans="1:10" s="4" customFormat="1" x14ac:dyDescent="0.2">
      <c r="A48" s="28">
        <v>39</v>
      </c>
      <c r="B48" s="348" t="s">
        <v>48</v>
      </c>
      <c r="C48" s="349" t="s">
        <v>102</v>
      </c>
      <c r="D48" s="350" t="s">
        <v>24</v>
      </c>
      <c r="E48" s="356"/>
      <c r="F48" s="357"/>
      <c r="G48" s="358"/>
      <c r="H48" s="354">
        <v>16.660399999999999</v>
      </c>
      <c r="I48" s="355">
        <v>358.31</v>
      </c>
      <c r="J48" s="358">
        <f t="shared" si="0"/>
        <v>5970</v>
      </c>
    </row>
    <row r="49" spans="1:11" ht="30" x14ac:dyDescent="0.2">
      <c r="A49" s="28">
        <v>40</v>
      </c>
      <c r="B49" s="348" t="s">
        <v>88</v>
      </c>
      <c r="C49" s="349" t="s">
        <v>567</v>
      </c>
      <c r="D49" s="350" t="s">
        <v>23</v>
      </c>
      <c r="E49" s="354">
        <v>0.2268</v>
      </c>
      <c r="F49" s="355">
        <v>34000</v>
      </c>
      <c r="G49" s="358">
        <f t="shared" ref="G49" si="1">E49*F49</f>
        <v>7711</v>
      </c>
      <c r="H49" s="354"/>
      <c r="I49" s="355"/>
      <c r="J49" s="358"/>
      <c r="K49" s="4"/>
    </row>
    <row r="50" spans="1:11" x14ac:dyDescent="0.2">
      <c r="A50" s="28">
        <v>41</v>
      </c>
      <c r="B50" s="348" t="s">
        <v>310</v>
      </c>
      <c r="C50" s="349" t="s">
        <v>568</v>
      </c>
      <c r="D50" s="350" t="s">
        <v>23</v>
      </c>
      <c r="E50" s="356"/>
      <c r="F50" s="357"/>
      <c r="G50" s="358"/>
      <c r="H50" s="354">
        <v>1.2E-2</v>
      </c>
      <c r="I50" s="355">
        <v>40000</v>
      </c>
      <c r="J50" s="358">
        <f t="shared" si="0"/>
        <v>480</v>
      </c>
      <c r="K50" s="4"/>
    </row>
    <row r="51" spans="1:11" x14ac:dyDescent="0.2">
      <c r="A51" s="28">
        <v>42</v>
      </c>
      <c r="B51" s="348" t="s">
        <v>311</v>
      </c>
      <c r="C51" s="349" t="s">
        <v>569</v>
      </c>
      <c r="D51" s="350" t="s">
        <v>25</v>
      </c>
      <c r="E51" s="356"/>
      <c r="F51" s="357"/>
      <c r="G51" s="358"/>
      <c r="H51" s="354">
        <v>0.20599999999999999</v>
      </c>
      <c r="I51" s="355">
        <v>122.36</v>
      </c>
      <c r="J51" s="358">
        <f t="shared" si="0"/>
        <v>25</v>
      </c>
      <c r="K51" s="4"/>
    </row>
    <row r="52" spans="1:11" x14ac:dyDescent="0.2">
      <c r="A52" s="28">
        <v>43</v>
      </c>
      <c r="B52" s="348" t="s">
        <v>312</v>
      </c>
      <c r="C52" s="349" t="s">
        <v>570</v>
      </c>
      <c r="D52" s="350" t="s">
        <v>52</v>
      </c>
      <c r="E52" s="356"/>
      <c r="F52" s="357"/>
      <c r="G52" s="358"/>
      <c r="H52" s="354">
        <v>18.018799999999999</v>
      </c>
      <c r="I52" s="355">
        <v>51.71</v>
      </c>
      <c r="J52" s="358">
        <f t="shared" si="0"/>
        <v>932</v>
      </c>
      <c r="K52" s="4"/>
    </row>
    <row r="53" spans="1:11" ht="30" x14ac:dyDescent="0.2">
      <c r="A53" s="28">
        <v>44</v>
      </c>
      <c r="B53" s="348" t="s">
        <v>107</v>
      </c>
      <c r="C53" s="349" t="s">
        <v>108</v>
      </c>
      <c r="D53" s="350" t="s">
        <v>25</v>
      </c>
      <c r="E53" s="359"/>
      <c r="F53" s="360"/>
      <c r="G53" s="358"/>
      <c r="H53" s="354">
        <v>31.571999999999999</v>
      </c>
      <c r="I53" s="355">
        <v>66.3</v>
      </c>
      <c r="J53" s="358">
        <f t="shared" si="0"/>
        <v>2093</v>
      </c>
      <c r="K53" s="4"/>
    </row>
    <row r="54" spans="1:11" x14ac:dyDescent="0.2">
      <c r="A54" s="28">
        <v>45</v>
      </c>
      <c r="B54" s="348" t="s">
        <v>83</v>
      </c>
      <c r="C54" s="349" t="s">
        <v>185</v>
      </c>
      <c r="D54" s="350" t="s">
        <v>23</v>
      </c>
      <c r="E54" s="356"/>
      <c r="F54" s="357"/>
      <c r="G54" s="358"/>
      <c r="H54" s="354">
        <v>7.3800000000000004E-2</v>
      </c>
      <c r="I54" s="355">
        <v>15484.83</v>
      </c>
      <c r="J54" s="358">
        <f t="shared" si="0"/>
        <v>1143</v>
      </c>
      <c r="K54" s="4"/>
    </row>
    <row r="55" spans="1:11" x14ac:dyDescent="0.2">
      <c r="A55" s="28">
        <v>46</v>
      </c>
      <c r="B55" s="348" t="s">
        <v>313</v>
      </c>
      <c r="C55" s="349" t="s">
        <v>571</v>
      </c>
      <c r="D55" s="350" t="s">
        <v>69</v>
      </c>
      <c r="E55" s="356"/>
      <c r="F55" s="357"/>
      <c r="G55" s="358"/>
      <c r="H55" s="354">
        <v>73.55</v>
      </c>
      <c r="I55" s="355">
        <v>186.27</v>
      </c>
      <c r="J55" s="358">
        <f t="shared" si="0"/>
        <v>13700</v>
      </c>
      <c r="K55" s="4"/>
    </row>
    <row r="56" spans="1:11" x14ac:dyDescent="0.2">
      <c r="A56" s="28">
        <v>47</v>
      </c>
      <c r="B56" s="348" t="s">
        <v>314</v>
      </c>
      <c r="C56" s="349" t="s">
        <v>572</v>
      </c>
      <c r="D56" s="350" t="s">
        <v>25</v>
      </c>
      <c r="E56" s="356"/>
      <c r="F56" s="357"/>
      <c r="G56" s="358"/>
      <c r="H56" s="354">
        <v>19.02</v>
      </c>
      <c r="I56" s="355">
        <v>106.76</v>
      </c>
      <c r="J56" s="358">
        <f t="shared" si="0"/>
        <v>2031</v>
      </c>
      <c r="K56" s="4"/>
    </row>
    <row r="57" spans="1:11" x14ac:dyDescent="0.2">
      <c r="A57" s="28">
        <v>48</v>
      </c>
      <c r="B57" s="348" t="s">
        <v>315</v>
      </c>
      <c r="C57" s="349" t="s">
        <v>573</v>
      </c>
      <c r="D57" s="350" t="s">
        <v>25</v>
      </c>
      <c r="E57" s="356"/>
      <c r="F57" s="357"/>
      <c r="G57" s="358"/>
      <c r="H57" s="354">
        <v>4.7600000000000003E-2</v>
      </c>
      <c r="I57" s="355">
        <v>49.55</v>
      </c>
      <c r="J57" s="358">
        <f t="shared" si="0"/>
        <v>2</v>
      </c>
      <c r="K57" s="4"/>
    </row>
    <row r="58" spans="1:11" x14ac:dyDescent="0.2">
      <c r="A58" s="28">
        <v>49</v>
      </c>
      <c r="B58" s="348" t="s">
        <v>169</v>
      </c>
      <c r="C58" s="349" t="s">
        <v>574</v>
      </c>
      <c r="D58" s="350" t="s">
        <v>23</v>
      </c>
      <c r="E58" s="356"/>
      <c r="F58" s="357"/>
      <c r="G58" s="358"/>
      <c r="H58" s="354">
        <v>4.3499999999999997E-2</v>
      </c>
      <c r="I58" s="355">
        <v>38922.76</v>
      </c>
      <c r="J58" s="358">
        <f t="shared" si="0"/>
        <v>1693</v>
      </c>
      <c r="K58" s="4"/>
    </row>
    <row r="59" spans="1:11" x14ac:dyDescent="0.2">
      <c r="A59" s="28">
        <v>50</v>
      </c>
      <c r="B59" s="348" t="s">
        <v>70</v>
      </c>
      <c r="C59" s="349" t="s">
        <v>71</v>
      </c>
      <c r="D59" s="350" t="s">
        <v>23</v>
      </c>
      <c r="E59" s="356"/>
      <c r="F59" s="357"/>
      <c r="G59" s="358"/>
      <c r="H59" s="354">
        <v>0.25309999999999999</v>
      </c>
      <c r="I59" s="355">
        <v>64245.66</v>
      </c>
      <c r="J59" s="358">
        <f t="shared" si="0"/>
        <v>16261</v>
      </c>
      <c r="K59" s="4"/>
    </row>
    <row r="60" spans="1:11" x14ac:dyDescent="0.2">
      <c r="A60" s="28">
        <v>51</v>
      </c>
      <c r="B60" s="348" t="s">
        <v>70</v>
      </c>
      <c r="C60" s="349" t="s">
        <v>575</v>
      </c>
      <c r="D60" s="350" t="s">
        <v>23</v>
      </c>
      <c r="E60" s="356"/>
      <c r="F60" s="357"/>
      <c r="G60" s="358"/>
      <c r="H60" s="354">
        <v>0.1212</v>
      </c>
      <c r="I60" s="355">
        <v>64245.66</v>
      </c>
      <c r="J60" s="358">
        <f t="shared" si="0"/>
        <v>7787</v>
      </c>
      <c r="K60" s="4"/>
    </row>
    <row r="61" spans="1:11" x14ac:dyDescent="0.2">
      <c r="A61" s="28">
        <v>52</v>
      </c>
      <c r="B61" s="348" t="s">
        <v>316</v>
      </c>
      <c r="C61" s="349" t="s">
        <v>576</v>
      </c>
      <c r="D61" s="350" t="s">
        <v>52</v>
      </c>
      <c r="E61" s="356"/>
      <c r="F61" s="357"/>
      <c r="G61" s="358"/>
      <c r="H61" s="354">
        <v>0.40389999999999998</v>
      </c>
      <c r="I61" s="355">
        <v>27.08</v>
      </c>
      <c r="J61" s="358">
        <f t="shared" si="0"/>
        <v>11</v>
      </c>
      <c r="K61" s="4"/>
    </row>
    <row r="62" spans="1:11" ht="30" x14ac:dyDescent="0.2">
      <c r="A62" s="28">
        <v>53</v>
      </c>
      <c r="B62" s="348" t="s">
        <v>317</v>
      </c>
      <c r="C62" s="349" t="s">
        <v>577</v>
      </c>
      <c r="D62" s="350" t="s">
        <v>23</v>
      </c>
      <c r="E62" s="356"/>
      <c r="F62" s="357"/>
      <c r="G62" s="358"/>
      <c r="H62" s="354">
        <v>5.1999999999999998E-3</v>
      </c>
      <c r="I62" s="355">
        <v>42000</v>
      </c>
      <c r="J62" s="358">
        <f t="shared" si="0"/>
        <v>218</v>
      </c>
      <c r="K62" s="4"/>
    </row>
    <row r="63" spans="1:11" x14ac:dyDescent="0.2">
      <c r="A63" s="28">
        <v>54</v>
      </c>
      <c r="B63" s="348" t="s">
        <v>318</v>
      </c>
      <c r="C63" s="349" t="s">
        <v>578</v>
      </c>
      <c r="D63" s="350" t="s">
        <v>25</v>
      </c>
      <c r="E63" s="356"/>
      <c r="F63" s="357"/>
      <c r="G63" s="358"/>
      <c r="H63" s="354">
        <v>4.1999999999999997E-3</v>
      </c>
      <c r="I63" s="355">
        <v>13.77</v>
      </c>
      <c r="J63" s="358">
        <f t="shared" si="0"/>
        <v>0</v>
      </c>
      <c r="K63" s="4"/>
    </row>
    <row r="64" spans="1:11" x14ac:dyDescent="0.2">
      <c r="A64" s="28">
        <v>55</v>
      </c>
      <c r="B64" s="348" t="s">
        <v>319</v>
      </c>
      <c r="C64" s="349" t="s">
        <v>579</v>
      </c>
      <c r="D64" s="350" t="s">
        <v>23</v>
      </c>
      <c r="E64" s="356"/>
      <c r="F64" s="357"/>
      <c r="G64" s="358"/>
      <c r="H64" s="354">
        <v>6.0499999999999998E-2</v>
      </c>
      <c r="I64" s="355">
        <v>27574.35</v>
      </c>
      <c r="J64" s="358">
        <f t="shared" si="0"/>
        <v>1668</v>
      </c>
      <c r="K64" s="4"/>
    </row>
    <row r="65" spans="1:11" x14ac:dyDescent="0.2">
      <c r="A65" s="28">
        <v>56</v>
      </c>
      <c r="B65" s="348" t="s">
        <v>320</v>
      </c>
      <c r="C65" s="349" t="s">
        <v>580</v>
      </c>
      <c r="D65" s="350" t="s">
        <v>195</v>
      </c>
      <c r="E65" s="356"/>
      <c r="F65" s="357"/>
      <c r="G65" s="358"/>
      <c r="H65" s="354">
        <v>1.2532000000000001</v>
      </c>
      <c r="I65" s="355">
        <v>4388.7299999999996</v>
      </c>
      <c r="J65" s="358">
        <f t="shared" si="0"/>
        <v>5500</v>
      </c>
      <c r="K65" s="4"/>
    </row>
    <row r="66" spans="1:11" x14ac:dyDescent="0.2">
      <c r="A66" s="28">
        <v>57</v>
      </c>
      <c r="B66" s="348" t="s">
        <v>321</v>
      </c>
      <c r="C66" s="349" t="s">
        <v>581</v>
      </c>
      <c r="D66" s="350" t="s">
        <v>872</v>
      </c>
      <c r="E66" s="356"/>
      <c r="F66" s="357"/>
      <c r="G66" s="358"/>
      <c r="H66" s="354">
        <v>0.61109999999999998</v>
      </c>
      <c r="I66" s="355">
        <v>612.55999999999995</v>
      </c>
      <c r="J66" s="358">
        <f t="shared" si="0"/>
        <v>374</v>
      </c>
      <c r="K66" s="4"/>
    </row>
    <row r="67" spans="1:11" x14ac:dyDescent="0.2">
      <c r="A67" s="28">
        <v>58</v>
      </c>
      <c r="B67" s="348" t="s">
        <v>109</v>
      </c>
      <c r="C67" s="349" t="s">
        <v>110</v>
      </c>
      <c r="D67" s="350" t="s">
        <v>23</v>
      </c>
      <c r="E67" s="356"/>
      <c r="F67" s="357"/>
      <c r="G67" s="358"/>
      <c r="H67" s="354">
        <v>4.3E-3</v>
      </c>
      <c r="I67" s="355">
        <v>92886</v>
      </c>
      <c r="J67" s="358">
        <f t="shared" si="0"/>
        <v>399</v>
      </c>
      <c r="K67" s="4"/>
    </row>
    <row r="68" spans="1:11" ht="30" x14ac:dyDescent="0.2">
      <c r="A68" s="28">
        <v>59</v>
      </c>
      <c r="B68" s="348" t="s">
        <v>322</v>
      </c>
      <c r="C68" s="349" t="s">
        <v>582</v>
      </c>
      <c r="D68" s="350" t="s">
        <v>23</v>
      </c>
      <c r="E68" s="356"/>
      <c r="F68" s="357"/>
      <c r="G68" s="358"/>
      <c r="H68" s="354">
        <v>8.8599999999999998E-2</v>
      </c>
      <c r="I68" s="355">
        <v>38000</v>
      </c>
      <c r="J68" s="358">
        <f t="shared" si="0"/>
        <v>3367</v>
      </c>
      <c r="K68" s="4"/>
    </row>
    <row r="69" spans="1:11" x14ac:dyDescent="0.2">
      <c r="A69" s="28">
        <v>60</v>
      </c>
      <c r="B69" s="348" t="s">
        <v>323</v>
      </c>
      <c r="C69" s="349" t="s">
        <v>583</v>
      </c>
      <c r="D69" s="350" t="s">
        <v>23</v>
      </c>
      <c r="E69" s="356"/>
      <c r="F69" s="357"/>
      <c r="G69" s="358"/>
      <c r="H69" s="354">
        <v>2E-3</v>
      </c>
      <c r="I69" s="355">
        <v>47156.37</v>
      </c>
      <c r="J69" s="358">
        <f t="shared" si="0"/>
        <v>94</v>
      </c>
      <c r="K69" s="4"/>
    </row>
    <row r="70" spans="1:11" ht="30" x14ac:dyDescent="0.2">
      <c r="A70" s="28">
        <v>61</v>
      </c>
      <c r="B70" s="348" t="s">
        <v>170</v>
      </c>
      <c r="C70" s="349" t="s">
        <v>584</v>
      </c>
      <c r="D70" s="350" t="s">
        <v>23</v>
      </c>
      <c r="E70" s="356"/>
      <c r="F70" s="357"/>
      <c r="G70" s="358"/>
      <c r="H70" s="354">
        <v>1.2999999999999999E-3</v>
      </c>
      <c r="I70" s="355">
        <v>125287.31</v>
      </c>
      <c r="J70" s="358">
        <f t="shared" si="0"/>
        <v>163</v>
      </c>
      <c r="K70" s="4"/>
    </row>
    <row r="71" spans="1:11" x14ac:dyDescent="0.2">
      <c r="A71" s="28">
        <v>62</v>
      </c>
      <c r="B71" s="348" t="s">
        <v>171</v>
      </c>
      <c r="C71" s="349" t="s">
        <v>585</v>
      </c>
      <c r="D71" s="350" t="s">
        <v>23</v>
      </c>
      <c r="E71" s="356"/>
      <c r="F71" s="357"/>
      <c r="G71" s="358"/>
      <c r="H71" s="354">
        <v>0.2329</v>
      </c>
      <c r="I71" s="355">
        <v>36856.19</v>
      </c>
      <c r="J71" s="358">
        <f t="shared" si="0"/>
        <v>8584</v>
      </c>
      <c r="K71" s="4"/>
    </row>
    <row r="72" spans="1:11" x14ac:dyDescent="0.2">
      <c r="A72" s="28">
        <v>63</v>
      </c>
      <c r="B72" s="348" t="s">
        <v>49</v>
      </c>
      <c r="C72" s="349" t="s">
        <v>586</v>
      </c>
      <c r="D72" s="350" t="s">
        <v>23</v>
      </c>
      <c r="E72" s="354">
        <v>0.26</v>
      </c>
      <c r="F72" s="355">
        <v>42000</v>
      </c>
      <c r="G72" s="358">
        <f t="shared" ref="G72" si="2">E72*F72</f>
        <v>10920</v>
      </c>
      <c r="H72" s="354"/>
      <c r="I72" s="355"/>
      <c r="J72" s="358"/>
      <c r="K72" s="4"/>
    </row>
    <row r="73" spans="1:11" x14ac:dyDescent="0.2">
      <c r="A73" s="28">
        <v>64</v>
      </c>
      <c r="B73" s="348" t="s">
        <v>72</v>
      </c>
      <c r="C73" s="349" t="s">
        <v>587</v>
      </c>
      <c r="D73" s="350" t="s">
        <v>25</v>
      </c>
      <c r="E73" s="356"/>
      <c r="F73" s="357"/>
      <c r="G73" s="358"/>
      <c r="H73" s="354">
        <v>18.914000000000001</v>
      </c>
      <c r="I73" s="355">
        <v>130</v>
      </c>
      <c r="J73" s="358">
        <f t="shared" si="0"/>
        <v>2459</v>
      </c>
      <c r="K73" s="4"/>
    </row>
    <row r="74" spans="1:11" x14ac:dyDescent="0.2">
      <c r="A74" s="28">
        <v>65</v>
      </c>
      <c r="B74" s="348" t="s">
        <v>324</v>
      </c>
      <c r="C74" s="349" t="s">
        <v>588</v>
      </c>
      <c r="D74" s="350" t="s">
        <v>25</v>
      </c>
      <c r="E74" s="356"/>
      <c r="F74" s="357"/>
      <c r="G74" s="358"/>
      <c r="H74" s="354">
        <v>3.5999999999999997E-2</v>
      </c>
      <c r="I74" s="355">
        <v>95.42</v>
      </c>
      <c r="J74" s="358">
        <f t="shared" si="0"/>
        <v>3</v>
      </c>
      <c r="K74" s="4"/>
    </row>
    <row r="75" spans="1:11" x14ac:dyDescent="0.2">
      <c r="A75" s="28">
        <v>66</v>
      </c>
      <c r="B75" s="348" t="s">
        <v>325</v>
      </c>
      <c r="C75" s="349" t="s">
        <v>589</v>
      </c>
      <c r="D75" s="350" t="s">
        <v>23</v>
      </c>
      <c r="E75" s="356"/>
      <c r="F75" s="357"/>
      <c r="G75" s="358"/>
      <c r="H75" s="354">
        <v>0.10009999999999999</v>
      </c>
      <c r="I75" s="355">
        <v>62361.82</v>
      </c>
      <c r="J75" s="358">
        <f t="shared" si="0"/>
        <v>6242</v>
      </c>
      <c r="K75" s="4"/>
    </row>
    <row r="76" spans="1:11" x14ac:dyDescent="0.2">
      <c r="A76" s="28">
        <v>67</v>
      </c>
      <c r="B76" s="348" t="s">
        <v>326</v>
      </c>
      <c r="C76" s="349" t="s">
        <v>71</v>
      </c>
      <c r="D76" s="350" t="s">
        <v>25</v>
      </c>
      <c r="E76" s="356"/>
      <c r="F76" s="357"/>
      <c r="G76" s="358"/>
      <c r="H76" s="354">
        <v>110.84399999999999</v>
      </c>
      <c r="I76" s="355">
        <v>64.239999999999995</v>
      </c>
      <c r="J76" s="358">
        <f t="shared" ref="J76:J139" si="3">H76*I76</f>
        <v>7121</v>
      </c>
      <c r="K76" s="4"/>
    </row>
    <row r="77" spans="1:11" x14ac:dyDescent="0.2">
      <c r="A77" s="28">
        <v>68</v>
      </c>
      <c r="B77" s="348" t="s">
        <v>327</v>
      </c>
      <c r="C77" s="349" t="s">
        <v>590</v>
      </c>
      <c r="D77" s="350" t="s">
        <v>25</v>
      </c>
      <c r="E77" s="356"/>
      <c r="F77" s="357"/>
      <c r="G77" s="358"/>
      <c r="H77" s="354">
        <v>1.2358</v>
      </c>
      <c r="I77" s="355">
        <v>275.32</v>
      </c>
      <c r="J77" s="358">
        <f t="shared" si="3"/>
        <v>340</v>
      </c>
      <c r="K77" s="4"/>
    </row>
    <row r="78" spans="1:11" x14ac:dyDescent="0.2">
      <c r="A78" s="28">
        <v>69</v>
      </c>
      <c r="B78" s="348" t="s">
        <v>328</v>
      </c>
      <c r="C78" s="349" t="s">
        <v>591</v>
      </c>
      <c r="D78" s="350" t="s">
        <v>25</v>
      </c>
      <c r="E78" s="356"/>
      <c r="F78" s="357"/>
      <c r="G78" s="358"/>
      <c r="H78" s="354">
        <v>0.73499999999999999</v>
      </c>
      <c r="I78" s="355">
        <v>107.97</v>
      </c>
      <c r="J78" s="358">
        <f t="shared" si="3"/>
        <v>79</v>
      </c>
      <c r="K78" s="4"/>
    </row>
    <row r="79" spans="1:11" x14ac:dyDescent="0.2">
      <c r="A79" s="28">
        <v>70</v>
      </c>
      <c r="B79" s="348" t="s">
        <v>329</v>
      </c>
      <c r="C79" s="349" t="s">
        <v>592</v>
      </c>
      <c r="D79" s="350" t="s">
        <v>25</v>
      </c>
      <c r="E79" s="356"/>
      <c r="F79" s="357"/>
      <c r="G79" s="358"/>
      <c r="H79" s="354">
        <v>2E-3</v>
      </c>
      <c r="I79" s="355">
        <v>94.3</v>
      </c>
      <c r="J79" s="358">
        <f t="shared" si="3"/>
        <v>0</v>
      </c>
      <c r="K79" s="4"/>
    </row>
    <row r="80" spans="1:11" x14ac:dyDescent="0.2">
      <c r="A80" s="28">
        <v>71</v>
      </c>
      <c r="B80" s="348" t="s">
        <v>330</v>
      </c>
      <c r="C80" s="349" t="s">
        <v>593</v>
      </c>
      <c r="D80" s="350" t="s">
        <v>25</v>
      </c>
      <c r="E80" s="356"/>
      <c r="F80" s="357"/>
      <c r="G80" s="358"/>
      <c r="H80" s="354">
        <v>0.97299999999999998</v>
      </c>
      <c r="I80" s="355">
        <v>123.91</v>
      </c>
      <c r="J80" s="358">
        <f t="shared" si="3"/>
        <v>121</v>
      </c>
      <c r="K80" s="4"/>
    </row>
    <row r="81" spans="1:11" x14ac:dyDescent="0.2">
      <c r="A81" s="28">
        <v>72</v>
      </c>
      <c r="B81" s="348" t="s">
        <v>331</v>
      </c>
      <c r="C81" s="349" t="s">
        <v>594</v>
      </c>
      <c r="D81" s="350" t="s">
        <v>873</v>
      </c>
      <c r="E81" s="356"/>
      <c r="F81" s="357"/>
      <c r="G81" s="358"/>
      <c r="H81" s="354">
        <v>318.56</v>
      </c>
      <c r="I81" s="355">
        <v>60.37</v>
      </c>
      <c r="J81" s="358">
        <f t="shared" si="3"/>
        <v>19231</v>
      </c>
      <c r="K81" s="4"/>
    </row>
    <row r="82" spans="1:11" x14ac:dyDescent="0.2">
      <c r="A82" s="28">
        <v>73</v>
      </c>
      <c r="B82" s="348" t="s">
        <v>50</v>
      </c>
      <c r="C82" s="349" t="s">
        <v>111</v>
      </c>
      <c r="D82" s="350" t="s">
        <v>25</v>
      </c>
      <c r="E82" s="356"/>
      <c r="F82" s="357"/>
      <c r="G82" s="358"/>
      <c r="H82" s="354">
        <v>133.6318</v>
      </c>
      <c r="I82" s="355">
        <v>29.69</v>
      </c>
      <c r="J82" s="358">
        <f t="shared" si="3"/>
        <v>3968</v>
      </c>
      <c r="K82" s="4"/>
    </row>
    <row r="83" spans="1:11" x14ac:dyDescent="0.2">
      <c r="A83" s="28">
        <v>74</v>
      </c>
      <c r="B83" s="348" t="s">
        <v>332</v>
      </c>
      <c r="C83" s="349" t="s">
        <v>595</v>
      </c>
      <c r="D83" s="350" t="s">
        <v>25</v>
      </c>
      <c r="E83" s="356"/>
      <c r="F83" s="357"/>
      <c r="G83" s="358"/>
      <c r="H83" s="354">
        <v>8.3999999999999995E-3</v>
      </c>
      <c r="I83" s="355">
        <v>106.56</v>
      </c>
      <c r="J83" s="358">
        <f t="shared" si="3"/>
        <v>1</v>
      </c>
      <c r="K83" s="4"/>
    </row>
    <row r="84" spans="1:11" x14ac:dyDescent="0.2">
      <c r="A84" s="28">
        <v>75</v>
      </c>
      <c r="B84" s="348" t="s">
        <v>333</v>
      </c>
      <c r="C84" s="349" t="s">
        <v>596</v>
      </c>
      <c r="D84" s="350" t="s">
        <v>25</v>
      </c>
      <c r="E84" s="356"/>
      <c r="F84" s="357"/>
      <c r="G84" s="358"/>
      <c r="H84" s="354">
        <v>2.5999999999999999E-2</v>
      </c>
      <c r="I84" s="355">
        <v>670.92</v>
      </c>
      <c r="J84" s="358">
        <f t="shared" si="3"/>
        <v>17</v>
      </c>
      <c r="K84" s="4"/>
    </row>
    <row r="85" spans="1:11" x14ac:dyDescent="0.2">
      <c r="A85" s="28">
        <v>76</v>
      </c>
      <c r="B85" s="348" t="s">
        <v>334</v>
      </c>
      <c r="C85" s="349" t="s">
        <v>597</v>
      </c>
      <c r="D85" s="350" t="s">
        <v>52</v>
      </c>
      <c r="E85" s="356"/>
      <c r="F85" s="357"/>
      <c r="G85" s="358"/>
      <c r="H85" s="354">
        <v>5.5780000000000003</v>
      </c>
      <c r="I85" s="355">
        <v>39.14</v>
      </c>
      <c r="J85" s="358">
        <f t="shared" si="3"/>
        <v>218</v>
      </c>
      <c r="K85" s="4"/>
    </row>
    <row r="86" spans="1:11" x14ac:dyDescent="0.2">
      <c r="A86" s="28">
        <v>77</v>
      </c>
      <c r="B86" s="348" t="s">
        <v>51</v>
      </c>
      <c r="C86" s="349" t="s">
        <v>598</v>
      </c>
      <c r="D86" s="350" t="s">
        <v>23</v>
      </c>
      <c r="E86" s="356"/>
      <c r="F86" s="357"/>
      <c r="G86" s="358"/>
      <c r="H86" s="354">
        <v>2.3199999999999998E-2</v>
      </c>
      <c r="I86" s="355">
        <v>60937.81</v>
      </c>
      <c r="J86" s="358">
        <f t="shared" si="3"/>
        <v>1414</v>
      </c>
      <c r="K86" s="4"/>
    </row>
    <row r="87" spans="1:11" x14ac:dyDescent="0.2">
      <c r="A87" s="28">
        <v>78</v>
      </c>
      <c r="B87" s="348" t="s">
        <v>73</v>
      </c>
      <c r="C87" s="349" t="s">
        <v>599</v>
      </c>
      <c r="D87" s="350" t="s">
        <v>23</v>
      </c>
      <c r="E87" s="356"/>
      <c r="F87" s="357"/>
      <c r="G87" s="358"/>
      <c r="H87" s="354">
        <v>2.6800000000000001E-2</v>
      </c>
      <c r="I87" s="355">
        <v>60261.82</v>
      </c>
      <c r="J87" s="358">
        <f t="shared" si="3"/>
        <v>1615</v>
      </c>
      <c r="K87" s="4"/>
    </row>
    <row r="88" spans="1:11" x14ac:dyDescent="0.2">
      <c r="A88" s="28">
        <v>79</v>
      </c>
      <c r="B88" s="348" t="s">
        <v>335</v>
      </c>
      <c r="C88" s="349" t="s">
        <v>600</v>
      </c>
      <c r="D88" s="350" t="s">
        <v>23</v>
      </c>
      <c r="E88" s="356"/>
      <c r="F88" s="357"/>
      <c r="G88" s="358"/>
      <c r="H88" s="354">
        <v>5.4999999999999997E-3</v>
      </c>
      <c r="I88" s="355">
        <v>54409.19</v>
      </c>
      <c r="J88" s="358">
        <f t="shared" si="3"/>
        <v>299</v>
      </c>
      <c r="K88" s="4"/>
    </row>
    <row r="89" spans="1:11" x14ac:dyDescent="0.2">
      <c r="A89" s="28">
        <v>80</v>
      </c>
      <c r="B89" s="348" t="s">
        <v>336</v>
      </c>
      <c r="C89" s="349" t="s">
        <v>601</v>
      </c>
      <c r="D89" s="350" t="s">
        <v>874</v>
      </c>
      <c r="E89" s="356"/>
      <c r="F89" s="357"/>
      <c r="G89" s="358"/>
      <c r="H89" s="354">
        <v>0.153</v>
      </c>
      <c r="I89" s="355">
        <v>671.24</v>
      </c>
      <c r="J89" s="358">
        <f t="shared" si="3"/>
        <v>103</v>
      </c>
      <c r="K89" s="4"/>
    </row>
    <row r="90" spans="1:11" x14ac:dyDescent="0.2">
      <c r="A90" s="28">
        <v>81</v>
      </c>
      <c r="B90" s="348" t="s">
        <v>337</v>
      </c>
      <c r="C90" s="349" t="s">
        <v>602</v>
      </c>
      <c r="D90" s="350" t="s">
        <v>25</v>
      </c>
      <c r="E90" s="356"/>
      <c r="F90" s="357"/>
      <c r="G90" s="358"/>
      <c r="H90" s="354">
        <v>3.0000000000000001E-3</v>
      </c>
      <c r="I90" s="355">
        <v>1697.09</v>
      </c>
      <c r="J90" s="358">
        <f t="shared" si="3"/>
        <v>5</v>
      </c>
      <c r="K90" s="4"/>
    </row>
    <row r="91" spans="1:11" ht="30" x14ac:dyDescent="0.2">
      <c r="A91" s="28">
        <v>82</v>
      </c>
      <c r="B91" s="348" t="s">
        <v>338</v>
      </c>
      <c r="C91" s="349" t="s">
        <v>603</v>
      </c>
      <c r="D91" s="350" t="s">
        <v>25</v>
      </c>
      <c r="E91" s="356"/>
      <c r="F91" s="357"/>
      <c r="G91" s="358"/>
      <c r="H91" s="354">
        <v>0.496</v>
      </c>
      <c r="I91" s="355">
        <v>348.94</v>
      </c>
      <c r="J91" s="358">
        <f t="shared" si="3"/>
        <v>173</v>
      </c>
      <c r="K91" s="4"/>
    </row>
    <row r="92" spans="1:11" x14ac:dyDescent="0.2">
      <c r="A92" s="28">
        <v>83</v>
      </c>
      <c r="B92" s="348" t="s">
        <v>339</v>
      </c>
      <c r="C92" s="349" t="s">
        <v>604</v>
      </c>
      <c r="D92" s="350" t="s">
        <v>23</v>
      </c>
      <c r="E92" s="356"/>
      <c r="F92" s="357"/>
      <c r="G92" s="358"/>
      <c r="H92" s="354">
        <v>3.3099999999999997E-2</v>
      </c>
      <c r="I92" s="355">
        <v>59085.599999999999</v>
      </c>
      <c r="J92" s="358">
        <f t="shared" si="3"/>
        <v>1956</v>
      </c>
      <c r="K92" s="4"/>
    </row>
    <row r="93" spans="1:11" ht="30" x14ac:dyDescent="0.2">
      <c r="A93" s="28">
        <v>84</v>
      </c>
      <c r="B93" s="348" t="s">
        <v>340</v>
      </c>
      <c r="C93" s="349" t="s">
        <v>605</v>
      </c>
      <c r="D93" s="350" t="s">
        <v>23</v>
      </c>
      <c r="E93" s="356"/>
      <c r="F93" s="357"/>
      <c r="G93" s="358"/>
      <c r="H93" s="354">
        <v>2.3E-3</v>
      </c>
      <c r="I93" s="355">
        <v>88074.08</v>
      </c>
      <c r="J93" s="358">
        <f t="shared" si="3"/>
        <v>203</v>
      </c>
      <c r="K93" s="4"/>
    </row>
    <row r="94" spans="1:11" x14ac:dyDescent="0.2">
      <c r="A94" s="28">
        <v>85</v>
      </c>
      <c r="B94" s="348" t="s">
        <v>341</v>
      </c>
      <c r="C94" s="349" t="s">
        <v>190</v>
      </c>
      <c r="D94" s="350" t="s">
        <v>138</v>
      </c>
      <c r="E94" s="356"/>
      <c r="F94" s="357"/>
      <c r="G94" s="358"/>
      <c r="H94" s="354">
        <v>3.1850000000000001</v>
      </c>
      <c r="I94" s="355">
        <v>70.78</v>
      </c>
      <c r="J94" s="358">
        <f t="shared" si="3"/>
        <v>225</v>
      </c>
      <c r="K94" s="4"/>
    </row>
    <row r="95" spans="1:11" x14ac:dyDescent="0.2">
      <c r="A95" s="28">
        <v>86</v>
      </c>
      <c r="B95" s="348" t="s">
        <v>342</v>
      </c>
      <c r="C95" s="349" t="s">
        <v>191</v>
      </c>
      <c r="D95" s="350" t="s">
        <v>138</v>
      </c>
      <c r="E95" s="356"/>
      <c r="F95" s="357"/>
      <c r="G95" s="358"/>
      <c r="H95" s="354">
        <v>3.1850000000000001</v>
      </c>
      <c r="I95" s="355">
        <v>44.96</v>
      </c>
      <c r="J95" s="358">
        <f t="shared" si="3"/>
        <v>143</v>
      </c>
      <c r="K95" s="4"/>
    </row>
    <row r="96" spans="1:11" x14ac:dyDescent="0.2">
      <c r="A96" s="28">
        <v>87</v>
      </c>
      <c r="B96" s="348" t="s">
        <v>343</v>
      </c>
      <c r="C96" s="349" t="s">
        <v>606</v>
      </c>
      <c r="D96" s="350" t="s">
        <v>69</v>
      </c>
      <c r="E96" s="356"/>
      <c r="F96" s="357"/>
      <c r="G96" s="358"/>
      <c r="H96" s="354">
        <v>73.55</v>
      </c>
      <c r="I96" s="355">
        <v>68.94</v>
      </c>
      <c r="J96" s="358">
        <f t="shared" si="3"/>
        <v>5071</v>
      </c>
      <c r="K96" s="4"/>
    </row>
    <row r="97" spans="1:11" x14ac:dyDescent="0.2">
      <c r="A97" s="28">
        <v>88</v>
      </c>
      <c r="B97" s="348" t="s">
        <v>89</v>
      </c>
      <c r="C97" s="349" t="s">
        <v>90</v>
      </c>
      <c r="D97" s="350" t="s">
        <v>91</v>
      </c>
      <c r="E97" s="356"/>
      <c r="F97" s="357"/>
      <c r="G97" s="358"/>
      <c r="H97" s="354">
        <v>1.4239999999999999</v>
      </c>
      <c r="I97" s="355">
        <v>270.22000000000003</v>
      </c>
      <c r="J97" s="358">
        <f t="shared" si="3"/>
        <v>385</v>
      </c>
      <c r="K97" s="4"/>
    </row>
    <row r="98" spans="1:11" x14ac:dyDescent="0.2">
      <c r="A98" s="28">
        <v>89</v>
      </c>
      <c r="B98" s="348" t="s">
        <v>344</v>
      </c>
      <c r="C98" s="349" t="s">
        <v>607</v>
      </c>
      <c r="D98" s="350" t="s">
        <v>25</v>
      </c>
      <c r="E98" s="356"/>
      <c r="F98" s="357"/>
      <c r="G98" s="358"/>
      <c r="H98" s="354">
        <v>9.5699999999999993E-2</v>
      </c>
      <c r="I98" s="355">
        <v>68.56</v>
      </c>
      <c r="J98" s="358">
        <f t="shared" si="3"/>
        <v>7</v>
      </c>
      <c r="K98" s="4"/>
    </row>
    <row r="99" spans="1:11" x14ac:dyDescent="0.2">
      <c r="A99" s="28">
        <v>90</v>
      </c>
      <c r="B99" s="348" t="s">
        <v>345</v>
      </c>
      <c r="C99" s="349" t="s">
        <v>608</v>
      </c>
      <c r="D99" s="350" t="s">
        <v>25</v>
      </c>
      <c r="E99" s="356"/>
      <c r="F99" s="357"/>
      <c r="G99" s="358"/>
      <c r="H99" s="354">
        <v>0.8</v>
      </c>
      <c r="I99" s="355">
        <v>27.43</v>
      </c>
      <c r="J99" s="358">
        <f t="shared" si="3"/>
        <v>22</v>
      </c>
      <c r="K99" s="4"/>
    </row>
    <row r="100" spans="1:11" x14ac:dyDescent="0.2">
      <c r="A100" s="28">
        <v>91</v>
      </c>
      <c r="B100" s="348" t="s">
        <v>172</v>
      </c>
      <c r="C100" s="349" t="s">
        <v>186</v>
      </c>
      <c r="D100" s="350" t="s">
        <v>57</v>
      </c>
      <c r="E100" s="356"/>
      <c r="F100" s="357"/>
      <c r="G100" s="358"/>
      <c r="H100" s="354">
        <v>19.398</v>
      </c>
      <c r="I100" s="355">
        <v>141.41</v>
      </c>
      <c r="J100" s="358">
        <f t="shared" si="3"/>
        <v>2743</v>
      </c>
      <c r="K100" s="4"/>
    </row>
    <row r="101" spans="1:11" x14ac:dyDescent="0.2">
      <c r="A101" s="28">
        <v>92</v>
      </c>
      <c r="B101" s="348" t="s">
        <v>173</v>
      </c>
      <c r="C101" s="349" t="s">
        <v>187</v>
      </c>
      <c r="D101" s="350" t="s">
        <v>57</v>
      </c>
      <c r="E101" s="356"/>
      <c r="F101" s="357"/>
      <c r="G101" s="358"/>
      <c r="H101" s="354">
        <v>43.781999999999996</v>
      </c>
      <c r="I101" s="355">
        <v>319.2</v>
      </c>
      <c r="J101" s="358">
        <f t="shared" si="3"/>
        <v>13975</v>
      </c>
      <c r="K101" s="4"/>
    </row>
    <row r="102" spans="1:11" x14ac:dyDescent="0.2">
      <c r="A102" s="28">
        <v>93</v>
      </c>
      <c r="B102" s="348" t="s">
        <v>112</v>
      </c>
      <c r="C102" s="349" t="s">
        <v>113</v>
      </c>
      <c r="D102" s="350" t="s">
        <v>23</v>
      </c>
      <c r="E102" s="356"/>
      <c r="F102" s="357"/>
      <c r="G102" s="358"/>
      <c r="H102" s="354">
        <v>7.7853000000000003</v>
      </c>
      <c r="I102" s="355">
        <v>130000</v>
      </c>
      <c r="J102" s="358">
        <f t="shared" si="3"/>
        <v>1012089</v>
      </c>
      <c r="K102" s="4"/>
    </row>
    <row r="103" spans="1:11" x14ac:dyDescent="0.2">
      <c r="A103" s="28">
        <v>94</v>
      </c>
      <c r="B103" s="348" t="s">
        <v>346</v>
      </c>
      <c r="C103" s="349" t="s">
        <v>609</v>
      </c>
      <c r="D103" s="350" t="s">
        <v>23</v>
      </c>
      <c r="E103" s="356"/>
      <c r="F103" s="357"/>
      <c r="G103" s="358"/>
      <c r="H103" s="354">
        <v>0.74</v>
      </c>
      <c r="I103" s="355">
        <v>130000</v>
      </c>
      <c r="J103" s="358">
        <f t="shared" si="3"/>
        <v>96200</v>
      </c>
      <c r="K103" s="4"/>
    </row>
    <row r="104" spans="1:11" x14ac:dyDescent="0.2">
      <c r="A104" s="28">
        <v>95</v>
      </c>
      <c r="B104" s="348" t="s">
        <v>174</v>
      </c>
      <c r="C104" s="349" t="s">
        <v>188</v>
      </c>
      <c r="D104" s="350" t="s">
        <v>23</v>
      </c>
      <c r="E104" s="356"/>
      <c r="F104" s="357"/>
      <c r="G104" s="358"/>
      <c r="H104" s="354">
        <v>9.3600000000000003E-2</v>
      </c>
      <c r="I104" s="355">
        <v>130000</v>
      </c>
      <c r="J104" s="358">
        <f t="shared" si="3"/>
        <v>12168</v>
      </c>
      <c r="K104" s="4"/>
    </row>
    <row r="105" spans="1:11" x14ac:dyDescent="0.2">
      <c r="A105" s="28">
        <v>96</v>
      </c>
      <c r="B105" s="348" t="s">
        <v>114</v>
      </c>
      <c r="C105" s="349" t="s">
        <v>133</v>
      </c>
      <c r="D105" s="350" t="s">
        <v>57</v>
      </c>
      <c r="E105" s="356"/>
      <c r="F105" s="357"/>
      <c r="G105" s="358"/>
      <c r="H105" s="354">
        <v>4.8</v>
      </c>
      <c r="I105" s="355">
        <v>1500</v>
      </c>
      <c r="J105" s="358">
        <f t="shared" si="3"/>
        <v>7200</v>
      </c>
      <c r="K105" s="4"/>
    </row>
    <row r="106" spans="1:11" x14ac:dyDescent="0.2">
      <c r="A106" s="28">
        <v>97</v>
      </c>
      <c r="B106" s="348" t="s">
        <v>175</v>
      </c>
      <c r="C106" s="349" t="s">
        <v>189</v>
      </c>
      <c r="D106" s="350" t="s">
        <v>58</v>
      </c>
      <c r="E106" s="356"/>
      <c r="F106" s="357"/>
      <c r="G106" s="358"/>
      <c r="H106" s="354">
        <v>579</v>
      </c>
      <c r="I106" s="355">
        <v>80.22</v>
      </c>
      <c r="J106" s="358">
        <f t="shared" si="3"/>
        <v>46447</v>
      </c>
      <c r="K106" s="4"/>
    </row>
    <row r="107" spans="1:11" ht="30" x14ac:dyDescent="0.2">
      <c r="A107" s="28">
        <v>98</v>
      </c>
      <c r="B107" s="348" t="s">
        <v>74</v>
      </c>
      <c r="C107" s="349" t="s">
        <v>192</v>
      </c>
      <c r="D107" s="350" t="s">
        <v>24</v>
      </c>
      <c r="E107" s="356"/>
      <c r="F107" s="357"/>
      <c r="G107" s="358"/>
      <c r="H107" s="354">
        <v>448.59449999999998</v>
      </c>
      <c r="I107" s="355">
        <v>2365.3000000000002</v>
      </c>
      <c r="J107" s="358">
        <f t="shared" si="3"/>
        <v>1061061</v>
      </c>
      <c r="K107" s="4"/>
    </row>
    <row r="108" spans="1:11" ht="30" x14ac:dyDescent="0.2">
      <c r="A108" s="28">
        <v>99</v>
      </c>
      <c r="B108" s="348" t="s">
        <v>347</v>
      </c>
      <c r="C108" s="349" t="s">
        <v>610</v>
      </c>
      <c r="D108" s="350" t="s">
        <v>24</v>
      </c>
      <c r="E108" s="356"/>
      <c r="F108" s="357"/>
      <c r="G108" s="358"/>
      <c r="H108" s="354">
        <v>3.9600000000000003E-2</v>
      </c>
      <c r="I108" s="355">
        <v>2346.19</v>
      </c>
      <c r="J108" s="358">
        <f t="shared" si="3"/>
        <v>93</v>
      </c>
      <c r="K108" s="4"/>
    </row>
    <row r="109" spans="1:11" ht="30" x14ac:dyDescent="0.2">
      <c r="A109" s="28">
        <v>100</v>
      </c>
      <c r="B109" s="348" t="s">
        <v>75</v>
      </c>
      <c r="C109" s="349" t="s">
        <v>611</v>
      </c>
      <c r="D109" s="350" t="s">
        <v>24</v>
      </c>
      <c r="E109" s="356"/>
      <c r="F109" s="357"/>
      <c r="G109" s="358"/>
      <c r="H109" s="354">
        <v>3.8100000000000002E-2</v>
      </c>
      <c r="I109" s="355">
        <v>7001.47</v>
      </c>
      <c r="J109" s="358">
        <f t="shared" si="3"/>
        <v>267</v>
      </c>
      <c r="K109" s="4"/>
    </row>
    <row r="110" spans="1:11" ht="30" x14ac:dyDescent="0.2">
      <c r="A110" s="28">
        <v>101</v>
      </c>
      <c r="B110" s="348" t="s">
        <v>348</v>
      </c>
      <c r="C110" s="349" t="s">
        <v>612</v>
      </c>
      <c r="D110" s="350" t="s">
        <v>24</v>
      </c>
      <c r="E110" s="356"/>
      <c r="F110" s="357"/>
      <c r="G110" s="358"/>
      <c r="H110" s="354">
        <v>2.0939999999999999</v>
      </c>
      <c r="I110" s="355">
        <v>6623.01</v>
      </c>
      <c r="J110" s="358">
        <f t="shared" si="3"/>
        <v>13869</v>
      </c>
      <c r="K110" s="4"/>
    </row>
    <row r="111" spans="1:11" ht="30" x14ac:dyDescent="0.2">
      <c r="A111" s="28">
        <v>102</v>
      </c>
      <c r="B111" s="348" t="s">
        <v>349</v>
      </c>
      <c r="C111" s="349" t="s">
        <v>613</v>
      </c>
      <c r="D111" s="350" t="s">
        <v>24</v>
      </c>
      <c r="E111" s="356"/>
      <c r="F111" s="357"/>
      <c r="G111" s="358"/>
      <c r="H111" s="354">
        <v>8.8999999999999996E-2</v>
      </c>
      <c r="I111" s="355">
        <v>5599.88</v>
      </c>
      <c r="J111" s="358">
        <f t="shared" si="3"/>
        <v>498</v>
      </c>
      <c r="K111" s="4"/>
    </row>
    <row r="112" spans="1:11" ht="30" x14ac:dyDescent="0.2">
      <c r="A112" s="28">
        <v>103</v>
      </c>
      <c r="B112" s="348" t="s">
        <v>115</v>
      </c>
      <c r="C112" s="349" t="s">
        <v>134</v>
      </c>
      <c r="D112" s="350" t="s">
        <v>24</v>
      </c>
      <c r="E112" s="356"/>
      <c r="F112" s="357"/>
      <c r="G112" s="358"/>
      <c r="H112" s="354">
        <v>25.443000000000001</v>
      </c>
      <c r="I112" s="355">
        <v>5759.56</v>
      </c>
      <c r="J112" s="358">
        <f t="shared" si="3"/>
        <v>146540</v>
      </c>
      <c r="K112" s="4"/>
    </row>
    <row r="113" spans="1:11" ht="30" x14ac:dyDescent="0.2">
      <c r="A113" s="28">
        <v>104</v>
      </c>
      <c r="B113" s="348" t="s">
        <v>350</v>
      </c>
      <c r="C113" s="349" t="s">
        <v>614</v>
      </c>
      <c r="D113" s="350" t="s">
        <v>24</v>
      </c>
      <c r="E113" s="356"/>
      <c r="F113" s="357"/>
      <c r="G113" s="358"/>
      <c r="H113" s="354">
        <v>1.6799999999999999E-2</v>
      </c>
      <c r="I113" s="355">
        <v>4732.5</v>
      </c>
      <c r="J113" s="358">
        <f t="shared" si="3"/>
        <v>80</v>
      </c>
      <c r="K113" s="4"/>
    </row>
    <row r="114" spans="1:11" ht="30" x14ac:dyDescent="0.2">
      <c r="A114" s="28">
        <v>105</v>
      </c>
      <c r="B114" s="348" t="s">
        <v>351</v>
      </c>
      <c r="C114" s="349" t="s">
        <v>615</v>
      </c>
      <c r="D114" s="350" t="s">
        <v>24</v>
      </c>
      <c r="E114" s="356"/>
      <c r="F114" s="357"/>
      <c r="G114" s="358"/>
      <c r="H114" s="354">
        <v>3.4099999999999998E-2</v>
      </c>
      <c r="I114" s="355">
        <v>5028.3999999999996</v>
      </c>
      <c r="J114" s="358">
        <f t="shared" si="3"/>
        <v>171</v>
      </c>
      <c r="K114" s="4"/>
    </row>
    <row r="115" spans="1:11" ht="30" x14ac:dyDescent="0.2">
      <c r="A115" s="28">
        <v>106</v>
      </c>
      <c r="B115" s="348" t="s">
        <v>352</v>
      </c>
      <c r="C115" s="349" t="s">
        <v>616</v>
      </c>
      <c r="D115" s="350" t="s">
        <v>24</v>
      </c>
      <c r="E115" s="356"/>
      <c r="F115" s="357"/>
      <c r="G115" s="358"/>
      <c r="H115" s="354">
        <v>4.1999999999999997E-3</v>
      </c>
      <c r="I115" s="355">
        <v>3679.43</v>
      </c>
      <c r="J115" s="358">
        <f t="shared" si="3"/>
        <v>15</v>
      </c>
      <c r="K115" s="4"/>
    </row>
    <row r="116" spans="1:11" ht="30" x14ac:dyDescent="0.2">
      <c r="A116" s="28">
        <v>107</v>
      </c>
      <c r="B116" s="348" t="s">
        <v>353</v>
      </c>
      <c r="C116" s="349" t="s">
        <v>617</v>
      </c>
      <c r="D116" s="350" t="s">
        <v>24</v>
      </c>
      <c r="E116" s="356"/>
      <c r="F116" s="357"/>
      <c r="G116" s="358"/>
      <c r="H116" s="354">
        <v>1.0999999999999999E-2</v>
      </c>
      <c r="I116" s="355">
        <v>7755</v>
      </c>
      <c r="J116" s="358">
        <f t="shared" si="3"/>
        <v>85</v>
      </c>
      <c r="K116" s="4"/>
    </row>
    <row r="117" spans="1:11" ht="45" x14ac:dyDescent="0.2">
      <c r="A117" s="28">
        <v>108</v>
      </c>
      <c r="B117" s="348" t="s">
        <v>354</v>
      </c>
      <c r="C117" s="349" t="s">
        <v>618</v>
      </c>
      <c r="D117" s="350" t="s">
        <v>58</v>
      </c>
      <c r="E117" s="356"/>
      <c r="F117" s="357"/>
      <c r="G117" s="358"/>
      <c r="H117" s="354">
        <v>0.56000000000000005</v>
      </c>
      <c r="I117" s="355">
        <v>442.28</v>
      </c>
      <c r="J117" s="358">
        <f t="shared" si="3"/>
        <v>248</v>
      </c>
      <c r="K117" s="4"/>
    </row>
    <row r="118" spans="1:11" ht="45" x14ac:dyDescent="0.2">
      <c r="A118" s="28">
        <v>109</v>
      </c>
      <c r="B118" s="348" t="s">
        <v>355</v>
      </c>
      <c r="C118" s="349" t="s">
        <v>619</v>
      </c>
      <c r="D118" s="350" t="s">
        <v>58</v>
      </c>
      <c r="E118" s="354">
        <v>54.22</v>
      </c>
      <c r="F118" s="355">
        <v>3000</v>
      </c>
      <c r="G118" s="358">
        <f t="shared" ref="G118" si="4">E118*F118</f>
        <v>162660</v>
      </c>
      <c r="H118" s="354"/>
      <c r="I118" s="355"/>
      <c r="J118" s="358"/>
      <c r="K118" s="4"/>
    </row>
    <row r="119" spans="1:11" ht="45" x14ac:dyDescent="0.2">
      <c r="A119" s="28">
        <v>110</v>
      </c>
      <c r="B119" s="348" t="s">
        <v>356</v>
      </c>
      <c r="C119" s="349" t="s">
        <v>620</v>
      </c>
      <c r="D119" s="350" t="s">
        <v>58</v>
      </c>
      <c r="E119" s="356"/>
      <c r="F119" s="357"/>
      <c r="G119" s="358"/>
      <c r="H119" s="354">
        <v>667.4</v>
      </c>
      <c r="I119" s="355">
        <v>4518.84</v>
      </c>
      <c r="J119" s="358">
        <f t="shared" si="3"/>
        <v>3015874</v>
      </c>
      <c r="K119" s="4"/>
    </row>
    <row r="120" spans="1:11" ht="45" x14ac:dyDescent="0.2">
      <c r="A120" s="28">
        <v>111</v>
      </c>
      <c r="B120" s="348" t="s">
        <v>356</v>
      </c>
      <c r="C120" s="349" t="s">
        <v>621</v>
      </c>
      <c r="D120" s="350" t="s">
        <v>58</v>
      </c>
      <c r="E120" s="356"/>
      <c r="F120" s="357"/>
      <c r="G120" s="358"/>
      <c r="H120" s="354">
        <v>136.55000000000001</v>
      </c>
      <c r="I120" s="355">
        <v>4518.84</v>
      </c>
      <c r="J120" s="358">
        <f t="shared" si="3"/>
        <v>617048</v>
      </c>
      <c r="K120" s="4"/>
    </row>
    <row r="121" spans="1:11" ht="45" x14ac:dyDescent="0.2">
      <c r="A121" s="28">
        <v>112</v>
      </c>
      <c r="B121" s="348" t="s">
        <v>357</v>
      </c>
      <c r="C121" s="349" t="s">
        <v>622</v>
      </c>
      <c r="D121" s="350" t="s">
        <v>58</v>
      </c>
      <c r="E121" s="356"/>
      <c r="F121" s="357"/>
      <c r="G121" s="358"/>
      <c r="H121" s="354">
        <v>124.5</v>
      </c>
      <c r="I121" s="355">
        <v>6711.17</v>
      </c>
      <c r="J121" s="358">
        <f t="shared" si="3"/>
        <v>835541</v>
      </c>
      <c r="K121" s="4"/>
    </row>
    <row r="122" spans="1:11" ht="45" x14ac:dyDescent="0.2">
      <c r="A122" s="28">
        <v>113</v>
      </c>
      <c r="B122" s="348" t="s">
        <v>358</v>
      </c>
      <c r="C122" s="349" t="s">
        <v>623</v>
      </c>
      <c r="D122" s="350" t="s">
        <v>58</v>
      </c>
      <c r="E122" s="356"/>
      <c r="F122" s="357"/>
      <c r="G122" s="358"/>
      <c r="H122" s="354">
        <v>14.06</v>
      </c>
      <c r="I122" s="355">
        <v>8868.81</v>
      </c>
      <c r="J122" s="358">
        <f t="shared" si="3"/>
        <v>124695</v>
      </c>
      <c r="K122" s="4"/>
    </row>
    <row r="123" spans="1:11" ht="45" x14ac:dyDescent="0.2">
      <c r="A123" s="28">
        <v>114</v>
      </c>
      <c r="B123" s="348" t="s">
        <v>359</v>
      </c>
      <c r="C123" s="349" t="s">
        <v>624</v>
      </c>
      <c r="D123" s="350" t="s">
        <v>58</v>
      </c>
      <c r="E123" s="356"/>
      <c r="F123" s="357"/>
      <c r="G123" s="358"/>
      <c r="H123" s="354">
        <v>7.5140000000000002</v>
      </c>
      <c r="I123" s="355">
        <v>2236.65</v>
      </c>
      <c r="J123" s="358">
        <f t="shared" si="3"/>
        <v>16806</v>
      </c>
      <c r="K123" s="4"/>
    </row>
    <row r="124" spans="1:11" ht="45" x14ac:dyDescent="0.2">
      <c r="A124" s="28">
        <v>115</v>
      </c>
      <c r="B124" s="348" t="s">
        <v>176</v>
      </c>
      <c r="C124" s="349" t="s">
        <v>625</v>
      </c>
      <c r="D124" s="350" t="s">
        <v>52</v>
      </c>
      <c r="E124" s="356"/>
      <c r="F124" s="357"/>
      <c r="G124" s="358"/>
      <c r="H124" s="354">
        <v>74.42</v>
      </c>
      <c r="I124" s="355">
        <v>484.18</v>
      </c>
      <c r="J124" s="358">
        <f t="shared" si="3"/>
        <v>36033</v>
      </c>
      <c r="K124" s="4"/>
    </row>
    <row r="125" spans="1:11" x14ac:dyDescent="0.2">
      <c r="A125" s="28">
        <v>116</v>
      </c>
      <c r="B125" s="348" t="s">
        <v>360</v>
      </c>
      <c r="C125" s="349" t="s">
        <v>626</v>
      </c>
      <c r="D125" s="350" t="s">
        <v>872</v>
      </c>
      <c r="E125" s="356"/>
      <c r="F125" s="357"/>
      <c r="G125" s="358"/>
      <c r="H125" s="354">
        <v>147.5428</v>
      </c>
      <c r="I125" s="355">
        <v>98.34</v>
      </c>
      <c r="J125" s="358">
        <f t="shared" si="3"/>
        <v>14509</v>
      </c>
      <c r="K125" s="4"/>
    </row>
    <row r="126" spans="1:11" x14ac:dyDescent="0.2">
      <c r="A126" s="28">
        <v>117</v>
      </c>
      <c r="B126" s="348" t="s">
        <v>116</v>
      </c>
      <c r="C126" s="349" t="s">
        <v>627</v>
      </c>
      <c r="D126" s="350" t="s">
        <v>59</v>
      </c>
      <c r="E126" s="356"/>
      <c r="F126" s="357"/>
      <c r="G126" s="358"/>
      <c r="H126" s="354">
        <v>31.571999999999999</v>
      </c>
      <c r="I126" s="355">
        <v>763.97</v>
      </c>
      <c r="J126" s="358">
        <f t="shared" si="3"/>
        <v>24120</v>
      </c>
      <c r="K126" s="4"/>
    </row>
    <row r="127" spans="1:11" x14ac:dyDescent="0.2">
      <c r="A127" s="28">
        <v>118</v>
      </c>
      <c r="B127" s="348" t="s">
        <v>361</v>
      </c>
      <c r="C127" s="349" t="s">
        <v>628</v>
      </c>
      <c r="D127" s="350" t="s">
        <v>91</v>
      </c>
      <c r="E127" s="356"/>
      <c r="F127" s="357"/>
      <c r="G127" s="358"/>
      <c r="H127" s="354">
        <v>6.5000000000000002E-2</v>
      </c>
      <c r="I127" s="355">
        <v>1495.89</v>
      </c>
      <c r="J127" s="358">
        <f t="shared" si="3"/>
        <v>97</v>
      </c>
      <c r="K127" s="4"/>
    </row>
    <row r="128" spans="1:11" x14ac:dyDescent="0.2">
      <c r="A128" s="28">
        <v>119</v>
      </c>
      <c r="B128" s="348" t="s">
        <v>362</v>
      </c>
      <c r="C128" s="349" t="s">
        <v>629</v>
      </c>
      <c r="D128" s="350" t="s">
        <v>91</v>
      </c>
      <c r="E128" s="356"/>
      <c r="F128" s="357"/>
      <c r="G128" s="358"/>
      <c r="H128" s="354">
        <v>1.1521999999999999</v>
      </c>
      <c r="I128" s="355">
        <v>446.85</v>
      </c>
      <c r="J128" s="358">
        <f t="shared" si="3"/>
        <v>515</v>
      </c>
      <c r="K128" s="4"/>
    </row>
    <row r="129" spans="1:11" x14ac:dyDescent="0.2">
      <c r="A129" s="28">
        <v>120</v>
      </c>
      <c r="B129" s="348" t="s">
        <v>363</v>
      </c>
      <c r="C129" s="349" t="s">
        <v>630</v>
      </c>
      <c r="D129" s="350" t="s">
        <v>91</v>
      </c>
      <c r="E129" s="356"/>
      <c r="F129" s="357"/>
      <c r="G129" s="358"/>
      <c r="H129" s="354">
        <v>0.71499999999999997</v>
      </c>
      <c r="I129" s="355">
        <v>232.32</v>
      </c>
      <c r="J129" s="358">
        <f t="shared" si="3"/>
        <v>166</v>
      </c>
      <c r="K129" s="4"/>
    </row>
    <row r="130" spans="1:11" x14ac:dyDescent="0.2">
      <c r="A130" s="28">
        <v>121</v>
      </c>
      <c r="B130" s="348" t="s">
        <v>53</v>
      </c>
      <c r="C130" s="349" t="s">
        <v>631</v>
      </c>
      <c r="D130" s="350" t="s">
        <v>23</v>
      </c>
      <c r="E130" s="356"/>
      <c r="F130" s="357"/>
      <c r="G130" s="358"/>
      <c r="H130" s="354">
        <v>4.2099999999999999E-2</v>
      </c>
      <c r="I130" s="355">
        <v>60359.23</v>
      </c>
      <c r="J130" s="358">
        <f t="shared" si="3"/>
        <v>2541</v>
      </c>
      <c r="K130" s="4"/>
    </row>
    <row r="131" spans="1:11" x14ac:dyDescent="0.2">
      <c r="A131" s="28">
        <v>122</v>
      </c>
      <c r="B131" s="348" t="s">
        <v>364</v>
      </c>
      <c r="C131" s="349" t="s">
        <v>632</v>
      </c>
      <c r="D131" s="350" t="s">
        <v>23</v>
      </c>
      <c r="E131" s="356"/>
      <c r="F131" s="357"/>
      <c r="G131" s="358"/>
      <c r="H131" s="354">
        <v>1.4E-3</v>
      </c>
      <c r="I131" s="355">
        <v>181949.15</v>
      </c>
      <c r="J131" s="358">
        <f t="shared" si="3"/>
        <v>255</v>
      </c>
      <c r="K131" s="4"/>
    </row>
    <row r="132" spans="1:11" x14ac:dyDescent="0.2">
      <c r="A132" s="28">
        <v>123</v>
      </c>
      <c r="B132" s="348" t="s">
        <v>54</v>
      </c>
      <c r="C132" s="349" t="s">
        <v>117</v>
      </c>
      <c r="D132" s="350" t="s">
        <v>23</v>
      </c>
      <c r="E132" s="356"/>
      <c r="F132" s="357"/>
      <c r="G132" s="358"/>
      <c r="H132" s="354">
        <v>2.3400000000000001E-2</v>
      </c>
      <c r="I132" s="355">
        <v>66708.31</v>
      </c>
      <c r="J132" s="358">
        <f t="shared" si="3"/>
        <v>1561</v>
      </c>
      <c r="K132" s="4"/>
    </row>
    <row r="133" spans="1:11" x14ac:dyDescent="0.2">
      <c r="A133" s="28">
        <v>124</v>
      </c>
      <c r="B133" s="348" t="s">
        <v>92</v>
      </c>
      <c r="C133" s="349" t="s">
        <v>103</v>
      </c>
      <c r="D133" s="350" t="s">
        <v>23</v>
      </c>
      <c r="E133" s="356"/>
      <c r="F133" s="357"/>
      <c r="G133" s="358"/>
      <c r="H133" s="354">
        <v>0.15529999999999999</v>
      </c>
      <c r="I133" s="355">
        <v>52190.68</v>
      </c>
      <c r="J133" s="358">
        <f t="shared" si="3"/>
        <v>8105</v>
      </c>
      <c r="K133" s="4"/>
    </row>
    <row r="134" spans="1:11" x14ac:dyDescent="0.2">
      <c r="A134" s="28">
        <v>125</v>
      </c>
      <c r="B134" s="348" t="s">
        <v>365</v>
      </c>
      <c r="C134" s="349" t="s">
        <v>633</v>
      </c>
      <c r="D134" s="350" t="s">
        <v>23</v>
      </c>
      <c r="E134" s="356"/>
      <c r="F134" s="357"/>
      <c r="G134" s="358"/>
      <c r="H134" s="354">
        <v>2.8E-3</v>
      </c>
      <c r="I134" s="355">
        <v>199186.44</v>
      </c>
      <c r="J134" s="358">
        <f t="shared" si="3"/>
        <v>558</v>
      </c>
      <c r="K134" s="4"/>
    </row>
    <row r="135" spans="1:11" x14ac:dyDescent="0.2">
      <c r="A135" s="28">
        <v>126</v>
      </c>
      <c r="B135" s="348" t="s">
        <v>366</v>
      </c>
      <c r="C135" s="349" t="s">
        <v>634</v>
      </c>
      <c r="D135" s="350" t="s">
        <v>23</v>
      </c>
      <c r="E135" s="356"/>
      <c r="F135" s="357"/>
      <c r="G135" s="358"/>
      <c r="H135" s="354">
        <v>1.8100000000000002E-2</v>
      </c>
      <c r="I135" s="355">
        <v>144458.04999999999</v>
      </c>
      <c r="J135" s="358">
        <f t="shared" si="3"/>
        <v>2615</v>
      </c>
      <c r="K135" s="4"/>
    </row>
    <row r="136" spans="1:11" x14ac:dyDescent="0.2">
      <c r="A136" s="28">
        <v>127</v>
      </c>
      <c r="B136" s="348" t="s">
        <v>367</v>
      </c>
      <c r="C136" s="349" t="s">
        <v>635</v>
      </c>
      <c r="D136" s="350" t="s">
        <v>23</v>
      </c>
      <c r="E136" s="356"/>
      <c r="F136" s="357"/>
      <c r="G136" s="358"/>
      <c r="H136" s="354">
        <v>2.7699999999999999E-2</v>
      </c>
      <c r="I136" s="355">
        <v>151320.23000000001</v>
      </c>
      <c r="J136" s="358">
        <f t="shared" si="3"/>
        <v>4192</v>
      </c>
      <c r="K136" s="4"/>
    </row>
    <row r="137" spans="1:11" x14ac:dyDescent="0.2">
      <c r="A137" s="28">
        <v>128</v>
      </c>
      <c r="B137" s="348" t="s">
        <v>368</v>
      </c>
      <c r="C137" s="349" t="s">
        <v>636</v>
      </c>
      <c r="D137" s="350" t="s">
        <v>23</v>
      </c>
      <c r="E137" s="356"/>
      <c r="F137" s="357"/>
      <c r="G137" s="358"/>
      <c r="H137" s="354">
        <v>1.6999999999999999E-3</v>
      </c>
      <c r="I137" s="355">
        <v>210454.52</v>
      </c>
      <c r="J137" s="358">
        <f t="shared" si="3"/>
        <v>358</v>
      </c>
      <c r="K137" s="4"/>
    </row>
    <row r="138" spans="1:11" x14ac:dyDescent="0.2">
      <c r="A138" s="28">
        <v>129</v>
      </c>
      <c r="B138" s="348" t="s">
        <v>55</v>
      </c>
      <c r="C138" s="349" t="s">
        <v>118</v>
      </c>
      <c r="D138" s="350" t="s">
        <v>23</v>
      </c>
      <c r="E138" s="356"/>
      <c r="F138" s="357"/>
      <c r="G138" s="358"/>
      <c r="H138" s="354">
        <v>0.42099999999999999</v>
      </c>
      <c r="I138" s="355">
        <v>85497.45</v>
      </c>
      <c r="J138" s="358">
        <f t="shared" si="3"/>
        <v>35994</v>
      </c>
      <c r="K138" s="4"/>
    </row>
    <row r="139" spans="1:11" x14ac:dyDescent="0.2">
      <c r="A139" s="28">
        <v>130</v>
      </c>
      <c r="B139" s="348" t="s">
        <v>119</v>
      </c>
      <c r="C139" s="349" t="s">
        <v>637</v>
      </c>
      <c r="D139" s="350" t="s">
        <v>23</v>
      </c>
      <c r="E139" s="356"/>
      <c r="F139" s="357"/>
      <c r="G139" s="358"/>
      <c r="H139" s="354">
        <v>0.1164</v>
      </c>
      <c r="I139" s="355">
        <v>217381.35</v>
      </c>
      <c r="J139" s="358">
        <f t="shared" si="3"/>
        <v>25303</v>
      </c>
      <c r="K139" s="4"/>
    </row>
    <row r="140" spans="1:11" x14ac:dyDescent="0.2">
      <c r="A140" s="28">
        <v>131</v>
      </c>
      <c r="B140" s="348" t="s">
        <v>56</v>
      </c>
      <c r="C140" s="349" t="s">
        <v>638</v>
      </c>
      <c r="D140" s="350" t="s">
        <v>23</v>
      </c>
      <c r="E140" s="356"/>
      <c r="F140" s="357"/>
      <c r="G140" s="358"/>
      <c r="H140" s="354">
        <v>1.9300000000000001E-2</v>
      </c>
      <c r="I140" s="355">
        <v>55542.37</v>
      </c>
      <c r="J140" s="358">
        <f t="shared" ref="J140:J203" si="5">H140*I140</f>
        <v>1072</v>
      </c>
      <c r="K140" s="4"/>
    </row>
    <row r="141" spans="1:11" x14ac:dyDescent="0.2">
      <c r="A141" s="28">
        <v>132</v>
      </c>
      <c r="B141" s="348" t="s">
        <v>369</v>
      </c>
      <c r="C141" s="349" t="s">
        <v>639</v>
      </c>
      <c r="D141" s="350" t="s">
        <v>23</v>
      </c>
      <c r="E141" s="356"/>
      <c r="F141" s="357"/>
      <c r="G141" s="358"/>
      <c r="H141" s="354">
        <v>3.4299999999999997E-2</v>
      </c>
      <c r="I141" s="355">
        <v>10175.24</v>
      </c>
      <c r="J141" s="358">
        <f t="shared" si="5"/>
        <v>349</v>
      </c>
      <c r="K141" s="4"/>
    </row>
    <row r="142" spans="1:11" ht="45" x14ac:dyDescent="0.2">
      <c r="A142" s="28">
        <v>133</v>
      </c>
      <c r="B142" s="348" t="s">
        <v>370</v>
      </c>
      <c r="C142" s="349" t="s">
        <v>640</v>
      </c>
      <c r="D142" s="350" t="s">
        <v>23</v>
      </c>
      <c r="E142" s="356"/>
      <c r="F142" s="357"/>
      <c r="G142" s="358"/>
      <c r="H142" s="354">
        <v>3.1399999999999997E-2</v>
      </c>
      <c r="I142" s="355">
        <v>56537.41</v>
      </c>
      <c r="J142" s="358">
        <f t="shared" si="5"/>
        <v>1775</v>
      </c>
      <c r="K142" s="4"/>
    </row>
    <row r="143" spans="1:11" ht="45" x14ac:dyDescent="0.2">
      <c r="A143" s="28">
        <v>134</v>
      </c>
      <c r="B143" s="348" t="s">
        <v>120</v>
      </c>
      <c r="C143" s="349" t="s">
        <v>641</v>
      </c>
      <c r="D143" s="350" t="s">
        <v>23</v>
      </c>
      <c r="E143" s="356"/>
      <c r="F143" s="357"/>
      <c r="G143" s="358"/>
      <c r="H143" s="354">
        <v>0.10249999999999999</v>
      </c>
      <c r="I143" s="355">
        <v>52842.71</v>
      </c>
      <c r="J143" s="358">
        <f t="shared" si="5"/>
        <v>5416</v>
      </c>
      <c r="K143" s="4"/>
    </row>
    <row r="144" spans="1:11" ht="60" x14ac:dyDescent="0.2">
      <c r="A144" s="28">
        <v>135</v>
      </c>
      <c r="B144" s="348" t="s">
        <v>76</v>
      </c>
      <c r="C144" s="349" t="s">
        <v>642</v>
      </c>
      <c r="D144" s="350" t="s">
        <v>23</v>
      </c>
      <c r="E144" s="356"/>
      <c r="F144" s="357"/>
      <c r="G144" s="358"/>
      <c r="H144" s="354">
        <v>2.63E-2</v>
      </c>
      <c r="I144" s="355">
        <v>68427.88</v>
      </c>
      <c r="J144" s="358">
        <f t="shared" si="5"/>
        <v>1800</v>
      </c>
      <c r="K144" s="4"/>
    </row>
    <row r="145" spans="1:11" x14ac:dyDescent="0.2">
      <c r="A145" s="28">
        <v>136</v>
      </c>
      <c r="B145" s="348" t="s">
        <v>121</v>
      </c>
      <c r="C145" s="349" t="s">
        <v>122</v>
      </c>
      <c r="D145" s="350" t="s">
        <v>25</v>
      </c>
      <c r="E145" s="356"/>
      <c r="F145" s="357"/>
      <c r="G145" s="358"/>
      <c r="H145" s="354">
        <v>343.14</v>
      </c>
      <c r="I145" s="355">
        <v>59.68</v>
      </c>
      <c r="J145" s="358">
        <f t="shared" si="5"/>
        <v>20479</v>
      </c>
      <c r="K145" s="4"/>
    </row>
    <row r="146" spans="1:11" ht="30" x14ac:dyDescent="0.2">
      <c r="A146" s="28">
        <v>137</v>
      </c>
      <c r="B146" s="348" t="s">
        <v>371</v>
      </c>
      <c r="C146" s="349" t="s">
        <v>643</v>
      </c>
      <c r="D146" s="350" t="s">
        <v>23</v>
      </c>
      <c r="E146" s="356"/>
      <c r="F146" s="357"/>
      <c r="G146" s="358"/>
      <c r="H146" s="354">
        <v>3.7999999999999999E-2</v>
      </c>
      <c r="I146" s="355">
        <v>55901.8</v>
      </c>
      <c r="J146" s="358">
        <f t="shared" si="5"/>
        <v>2124</v>
      </c>
      <c r="K146" s="4"/>
    </row>
    <row r="147" spans="1:11" x14ac:dyDescent="0.2">
      <c r="A147" s="28">
        <v>138</v>
      </c>
      <c r="B147" s="348" t="s">
        <v>372</v>
      </c>
      <c r="C147" s="349" t="s">
        <v>644</v>
      </c>
      <c r="D147" s="350" t="s">
        <v>52</v>
      </c>
      <c r="E147" s="356"/>
      <c r="F147" s="357"/>
      <c r="G147" s="358"/>
      <c r="H147" s="354">
        <v>1.8560000000000001</v>
      </c>
      <c r="I147" s="355">
        <v>290.08999999999997</v>
      </c>
      <c r="J147" s="358">
        <f t="shared" si="5"/>
        <v>538</v>
      </c>
      <c r="K147" s="4"/>
    </row>
    <row r="148" spans="1:11" x14ac:dyDescent="0.2">
      <c r="A148" s="28">
        <v>139</v>
      </c>
      <c r="B148" s="348" t="s">
        <v>373</v>
      </c>
      <c r="C148" s="349" t="s">
        <v>645</v>
      </c>
      <c r="D148" s="350" t="s">
        <v>52</v>
      </c>
      <c r="E148" s="356"/>
      <c r="F148" s="357"/>
      <c r="G148" s="358"/>
      <c r="H148" s="354">
        <v>1.4139999999999999</v>
      </c>
      <c r="I148" s="355">
        <v>502.84</v>
      </c>
      <c r="J148" s="358">
        <f t="shared" si="5"/>
        <v>711</v>
      </c>
      <c r="K148" s="4"/>
    </row>
    <row r="149" spans="1:11" ht="60" x14ac:dyDescent="0.2">
      <c r="A149" s="28">
        <v>140</v>
      </c>
      <c r="B149" s="348" t="s">
        <v>374</v>
      </c>
      <c r="C149" s="349" t="s">
        <v>646</v>
      </c>
      <c r="D149" s="350" t="s">
        <v>23</v>
      </c>
      <c r="E149" s="356"/>
      <c r="F149" s="357"/>
      <c r="G149" s="358"/>
      <c r="H149" s="354">
        <v>9.11E-2</v>
      </c>
      <c r="I149" s="355">
        <v>65022.879999999997</v>
      </c>
      <c r="J149" s="358">
        <f t="shared" si="5"/>
        <v>5924</v>
      </c>
      <c r="K149" s="4"/>
    </row>
    <row r="150" spans="1:11" x14ac:dyDescent="0.2">
      <c r="A150" s="28">
        <v>141</v>
      </c>
      <c r="B150" s="348" t="s">
        <v>375</v>
      </c>
      <c r="C150" s="349" t="s">
        <v>647</v>
      </c>
      <c r="D150" s="350" t="s">
        <v>23</v>
      </c>
      <c r="E150" s="356"/>
      <c r="F150" s="357"/>
      <c r="G150" s="358"/>
      <c r="H150" s="354">
        <v>0.1066</v>
      </c>
      <c r="I150" s="355">
        <v>36000</v>
      </c>
      <c r="J150" s="358">
        <f t="shared" si="5"/>
        <v>3838</v>
      </c>
      <c r="K150" s="4"/>
    </row>
    <row r="151" spans="1:11" x14ac:dyDescent="0.2">
      <c r="A151" s="28">
        <v>142</v>
      </c>
      <c r="B151" s="348" t="s">
        <v>376</v>
      </c>
      <c r="C151" s="349" t="s">
        <v>648</v>
      </c>
      <c r="D151" s="350" t="s">
        <v>69</v>
      </c>
      <c r="E151" s="356"/>
      <c r="F151" s="357"/>
      <c r="G151" s="358"/>
      <c r="H151" s="354">
        <v>0.1</v>
      </c>
      <c r="I151" s="355">
        <v>1866.63</v>
      </c>
      <c r="J151" s="358">
        <f t="shared" si="5"/>
        <v>187</v>
      </c>
      <c r="K151" s="4"/>
    </row>
    <row r="152" spans="1:11" x14ac:dyDescent="0.2">
      <c r="A152" s="28">
        <v>143</v>
      </c>
      <c r="B152" s="348" t="s">
        <v>377</v>
      </c>
      <c r="C152" s="349" t="s">
        <v>649</v>
      </c>
      <c r="D152" s="350" t="s">
        <v>24</v>
      </c>
      <c r="E152" s="356"/>
      <c r="F152" s="357"/>
      <c r="G152" s="358"/>
      <c r="H152" s="354">
        <v>5.6399999999999999E-2</v>
      </c>
      <c r="I152" s="355">
        <v>6034.05</v>
      </c>
      <c r="J152" s="358">
        <f t="shared" si="5"/>
        <v>340</v>
      </c>
      <c r="K152" s="4"/>
    </row>
    <row r="153" spans="1:11" x14ac:dyDescent="0.2">
      <c r="A153" s="28">
        <v>144</v>
      </c>
      <c r="B153" s="348" t="s">
        <v>378</v>
      </c>
      <c r="C153" s="349" t="s">
        <v>650</v>
      </c>
      <c r="D153" s="350" t="s">
        <v>24</v>
      </c>
      <c r="E153" s="356"/>
      <c r="F153" s="357"/>
      <c r="G153" s="358"/>
      <c r="H153" s="354">
        <v>4.415</v>
      </c>
      <c r="I153" s="355">
        <v>5756.6</v>
      </c>
      <c r="J153" s="358">
        <f t="shared" si="5"/>
        <v>25415</v>
      </c>
      <c r="K153" s="4"/>
    </row>
    <row r="154" spans="1:11" ht="30" x14ac:dyDescent="0.2">
      <c r="A154" s="28">
        <v>145</v>
      </c>
      <c r="B154" s="348" t="s">
        <v>379</v>
      </c>
      <c r="C154" s="349" t="s">
        <v>651</v>
      </c>
      <c r="D154" s="350" t="s">
        <v>24</v>
      </c>
      <c r="E154" s="356"/>
      <c r="F154" s="357"/>
      <c r="G154" s="358"/>
      <c r="H154" s="354">
        <v>8.9147999999999996</v>
      </c>
      <c r="I154" s="355">
        <v>5975.93</v>
      </c>
      <c r="J154" s="358">
        <f t="shared" si="5"/>
        <v>53274</v>
      </c>
      <c r="K154" s="4"/>
    </row>
    <row r="155" spans="1:11" x14ac:dyDescent="0.2">
      <c r="A155" s="28">
        <v>146</v>
      </c>
      <c r="B155" s="348" t="s">
        <v>380</v>
      </c>
      <c r="C155" s="349" t="s">
        <v>652</v>
      </c>
      <c r="D155" s="350" t="s">
        <v>24</v>
      </c>
      <c r="E155" s="356"/>
      <c r="F155" s="357"/>
      <c r="G155" s="358"/>
      <c r="H155" s="354">
        <v>9.6799999999999997E-2</v>
      </c>
      <c r="I155" s="355">
        <v>3650.47</v>
      </c>
      <c r="J155" s="358">
        <f t="shared" si="5"/>
        <v>353</v>
      </c>
      <c r="K155" s="4"/>
    </row>
    <row r="156" spans="1:11" ht="30" x14ac:dyDescent="0.2">
      <c r="A156" s="28">
        <v>147</v>
      </c>
      <c r="B156" s="348" t="s">
        <v>177</v>
      </c>
      <c r="C156" s="349" t="s">
        <v>653</v>
      </c>
      <c r="D156" s="350" t="s">
        <v>52</v>
      </c>
      <c r="E156" s="356"/>
      <c r="F156" s="357"/>
      <c r="G156" s="358"/>
      <c r="H156" s="354">
        <v>88.875</v>
      </c>
      <c r="I156" s="355">
        <v>411.23</v>
      </c>
      <c r="J156" s="358">
        <f t="shared" si="5"/>
        <v>36548</v>
      </c>
      <c r="K156" s="4"/>
    </row>
    <row r="157" spans="1:11" x14ac:dyDescent="0.2">
      <c r="A157" s="28">
        <v>148</v>
      </c>
      <c r="B157" s="348" t="s">
        <v>381</v>
      </c>
      <c r="C157" s="349" t="s">
        <v>654</v>
      </c>
      <c r="D157" s="350" t="s">
        <v>23</v>
      </c>
      <c r="E157" s="356"/>
      <c r="F157" s="357"/>
      <c r="G157" s="358"/>
      <c r="H157" s="354">
        <v>6.4999999999999997E-3</v>
      </c>
      <c r="I157" s="355">
        <v>4634.91</v>
      </c>
      <c r="J157" s="358">
        <f t="shared" si="5"/>
        <v>30</v>
      </c>
      <c r="K157" s="4"/>
    </row>
    <row r="158" spans="1:11" x14ac:dyDescent="0.2">
      <c r="A158" s="28">
        <v>149</v>
      </c>
      <c r="B158" s="348" t="s">
        <v>382</v>
      </c>
      <c r="C158" s="349" t="s">
        <v>655</v>
      </c>
      <c r="D158" s="350" t="s">
        <v>24</v>
      </c>
      <c r="E158" s="356"/>
      <c r="F158" s="357"/>
      <c r="G158" s="358"/>
      <c r="H158" s="354">
        <v>159.18600000000001</v>
      </c>
      <c r="I158" s="355">
        <v>508.02</v>
      </c>
      <c r="J158" s="358">
        <f t="shared" si="5"/>
        <v>80870</v>
      </c>
      <c r="K158" s="4"/>
    </row>
    <row r="159" spans="1:11" x14ac:dyDescent="0.2">
      <c r="A159" s="28">
        <v>150</v>
      </c>
      <c r="B159" s="348" t="s">
        <v>383</v>
      </c>
      <c r="C159" s="349" t="s">
        <v>656</v>
      </c>
      <c r="D159" s="350" t="s">
        <v>24</v>
      </c>
      <c r="E159" s="356"/>
      <c r="F159" s="357"/>
      <c r="G159" s="358"/>
      <c r="H159" s="354">
        <v>4.4439000000000002</v>
      </c>
      <c r="I159" s="355">
        <v>2778.95</v>
      </c>
      <c r="J159" s="358">
        <f t="shared" si="5"/>
        <v>12349</v>
      </c>
      <c r="K159" s="4"/>
    </row>
    <row r="160" spans="1:11" ht="30" x14ac:dyDescent="0.2">
      <c r="A160" s="28">
        <v>151</v>
      </c>
      <c r="B160" s="348" t="s">
        <v>384</v>
      </c>
      <c r="C160" s="349" t="s">
        <v>657</v>
      </c>
      <c r="D160" s="350" t="s">
        <v>24</v>
      </c>
      <c r="E160" s="356"/>
      <c r="F160" s="357"/>
      <c r="G160" s="358"/>
      <c r="H160" s="354">
        <v>7.1474000000000002</v>
      </c>
      <c r="I160" s="355">
        <v>1926.95</v>
      </c>
      <c r="J160" s="358">
        <f t="shared" si="5"/>
        <v>13773</v>
      </c>
      <c r="K160" s="4"/>
    </row>
    <row r="161" spans="1:11" ht="30" x14ac:dyDescent="0.2">
      <c r="A161" s="28">
        <v>152</v>
      </c>
      <c r="B161" s="348" t="s">
        <v>123</v>
      </c>
      <c r="C161" s="349" t="s">
        <v>658</v>
      </c>
      <c r="D161" s="350" t="s">
        <v>24</v>
      </c>
      <c r="E161" s="356"/>
      <c r="F161" s="357"/>
      <c r="G161" s="358"/>
      <c r="H161" s="354">
        <v>8.3849999999999998</v>
      </c>
      <c r="I161" s="355">
        <v>1690.38</v>
      </c>
      <c r="J161" s="358">
        <f t="shared" si="5"/>
        <v>14174</v>
      </c>
      <c r="K161" s="4"/>
    </row>
    <row r="162" spans="1:11" x14ac:dyDescent="0.2">
      <c r="A162" s="28">
        <v>153</v>
      </c>
      <c r="B162" s="348" t="s">
        <v>385</v>
      </c>
      <c r="C162" s="349" t="s">
        <v>659</v>
      </c>
      <c r="D162" s="350" t="s">
        <v>24</v>
      </c>
      <c r="E162" s="356"/>
      <c r="F162" s="357"/>
      <c r="G162" s="358"/>
      <c r="H162" s="354">
        <v>40.384599999999999</v>
      </c>
      <c r="I162" s="355">
        <v>180</v>
      </c>
      <c r="J162" s="358">
        <f t="shared" si="5"/>
        <v>7269</v>
      </c>
      <c r="K162" s="4"/>
    </row>
    <row r="163" spans="1:11" ht="30" x14ac:dyDescent="0.2">
      <c r="A163" s="28">
        <v>154</v>
      </c>
      <c r="B163" s="348" t="s">
        <v>386</v>
      </c>
      <c r="C163" s="349" t="s">
        <v>660</v>
      </c>
      <c r="D163" s="350" t="s">
        <v>24</v>
      </c>
      <c r="E163" s="356"/>
      <c r="F163" s="357"/>
      <c r="G163" s="358"/>
      <c r="H163" s="354">
        <v>1745.57</v>
      </c>
      <c r="I163" s="355">
        <v>1774</v>
      </c>
      <c r="J163" s="358">
        <f t="shared" si="5"/>
        <v>3096641</v>
      </c>
      <c r="K163" s="4"/>
    </row>
    <row r="164" spans="1:11" ht="30" x14ac:dyDescent="0.2">
      <c r="A164" s="28">
        <v>155</v>
      </c>
      <c r="B164" s="348" t="s">
        <v>387</v>
      </c>
      <c r="C164" s="349" t="s">
        <v>661</v>
      </c>
      <c r="D164" s="350" t="s">
        <v>24</v>
      </c>
      <c r="E164" s="356"/>
      <c r="F164" s="357"/>
      <c r="G164" s="358"/>
      <c r="H164" s="354">
        <v>94.65</v>
      </c>
      <c r="I164" s="355">
        <v>1774</v>
      </c>
      <c r="J164" s="358">
        <f t="shared" si="5"/>
        <v>167909</v>
      </c>
      <c r="K164" s="4"/>
    </row>
    <row r="165" spans="1:11" x14ac:dyDescent="0.2">
      <c r="A165" s="28">
        <v>156</v>
      </c>
      <c r="B165" s="348" t="s">
        <v>388</v>
      </c>
      <c r="C165" s="349" t="s">
        <v>662</v>
      </c>
      <c r="D165" s="350" t="s">
        <v>24</v>
      </c>
      <c r="E165" s="356"/>
      <c r="F165" s="357"/>
      <c r="G165" s="358"/>
      <c r="H165" s="354">
        <v>2058.5</v>
      </c>
      <c r="I165" s="355">
        <v>26.61</v>
      </c>
      <c r="J165" s="358">
        <f t="shared" si="5"/>
        <v>54777</v>
      </c>
      <c r="K165" s="4"/>
    </row>
    <row r="166" spans="1:11" x14ac:dyDescent="0.2">
      <c r="A166" s="28">
        <v>157</v>
      </c>
      <c r="B166" s="348" t="s">
        <v>388</v>
      </c>
      <c r="C166" s="349" t="s">
        <v>662</v>
      </c>
      <c r="D166" s="350" t="s">
        <v>24</v>
      </c>
      <c r="E166" s="356"/>
      <c r="F166" s="357"/>
      <c r="G166" s="358"/>
      <c r="H166" s="354">
        <v>340.4502</v>
      </c>
      <c r="I166" s="355">
        <v>26.61</v>
      </c>
      <c r="J166" s="358">
        <f t="shared" si="5"/>
        <v>9059</v>
      </c>
      <c r="K166" s="4"/>
    </row>
    <row r="167" spans="1:11" x14ac:dyDescent="0.2">
      <c r="A167" s="28">
        <v>158</v>
      </c>
      <c r="B167" s="348" t="s">
        <v>389</v>
      </c>
      <c r="C167" s="349" t="s">
        <v>663</v>
      </c>
      <c r="D167" s="350" t="s">
        <v>24</v>
      </c>
      <c r="E167" s="356"/>
      <c r="F167" s="357"/>
      <c r="G167" s="358"/>
      <c r="H167" s="354">
        <v>21.482800000000001</v>
      </c>
      <c r="I167" s="355">
        <v>26.61</v>
      </c>
      <c r="J167" s="358">
        <f t="shared" si="5"/>
        <v>572</v>
      </c>
      <c r="K167" s="4"/>
    </row>
    <row r="168" spans="1:11" ht="30" x14ac:dyDescent="0.2">
      <c r="A168" s="28">
        <v>159</v>
      </c>
      <c r="B168" s="348" t="s">
        <v>390</v>
      </c>
      <c r="C168" s="349" t="s">
        <v>664</v>
      </c>
      <c r="D168" s="350" t="s">
        <v>23</v>
      </c>
      <c r="E168" s="356"/>
      <c r="F168" s="357"/>
      <c r="G168" s="358"/>
      <c r="H168" s="354">
        <v>8.0000000000000004E-4</v>
      </c>
      <c r="I168" s="355">
        <v>405576.87</v>
      </c>
      <c r="J168" s="358">
        <f t="shared" si="5"/>
        <v>324</v>
      </c>
      <c r="K168" s="4"/>
    </row>
    <row r="169" spans="1:11" x14ac:dyDescent="0.2">
      <c r="A169" s="28">
        <v>160</v>
      </c>
      <c r="B169" s="348" t="s">
        <v>391</v>
      </c>
      <c r="C169" s="349" t="s">
        <v>665</v>
      </c>
      <c r="D169" s="350" t="s">
        <v>23</v>
      </c>
      <c r="E169" s="356"/>
      <c r="F169" s="357"/>
      <c r="G169" s="358"/>
      <c r="H169" s="354">
        <v>1E-4</v>
      </c>
      <c r="I169" s="355">
        <v>196691.91</v>
      </c>
      <c r="J169" s="358">
        <f t="shared" si="5"/>
        <v>20</v>
      </c>
      <c r="K169" s="4"/>
    </row>
    <row r="170" spans="1:11" x14ac:dyDescent="0.2">
      <c r="A170" s="28">
        <v>161</v>
      </c>
      <c r="B170" s="348" t="s">
        <v>178</v>
      </c>
      <c r="C170" s="349" t="s">
        <v>666</v>
      </c>
      <c r="D170" s="350" t="s">
        <v>25</v>
      </c>
      <c r="E170" s="356"/>
      <c r="F170" s="357"/>
      <c r="G170" s="358"/>
      <c r="H170" s="354">
        <v>4.3680000000000003</v>
      </c>
      <c r="I170" s="355">
        <v>167.55</v>
      </c>
      <c r="J170" s="358">
        <f t="shared" si="5"/>
        <v>732</v>
      </c>
      <c r="K170" s="4"/>
    </row>
    <row r="171" spans="1:11" x14ac:dyDescent="0.2">
      <c r="A171" s="28">
        <v>162</v>
      </c>
      <c r="B171" s="348" t="s">
        <v>392</v>
      </c>
      <c r="C171" s="349" t="s">
        <v>667</v>
      </c>
      <c r="D171" s="350" t="s">
        <v>25</v>
      </c>
      <c r="E171" s="356"/>
      <c r="F171" s="357"/>
      <c r="G171" s="358"/>
      <c r="H171" s="354">
        <v>2.3849999999999998</v>
      </c>
      <c r="I171" s="355">
        <v>445.13</v>
      </c>
      <c r="J171" s="358">
        <f t="shared" si="5"/>
        <v>1062</v>
      </c>
      <c r="K171" s="4"/>
    </row>
    <row r="172" spans="1:11" ht="45" x14ac:dyDescent="0.2">
      <c r="A172" s="28">
        <v>163</v>
      </c>
      <c r="B172" s="348" t="s">
        <v>77</v>
      </c>
      <c r="C172" s="349" t="s">
        <v>668</v>
      </c>
      <c r="D172" s="350" t="s">
        <v>78</v>
      </c>
      <c r="E172" s="356"/>
      <c r="F172" s="357"/>
      <c r="G172" s="358"/>
      <c r="H172" s="354">
        <v>0.7268</v>
      </c>
      <c r="I172" s="355">
        <v>239.93</v>
      </c>
      <c r="J172" s="358">
        <f t="shared" si="5"/>
        <v>174</v>
      </c>
      <c r="K172" s="4"/>
    </row>
    <row r="173" spans="1:11" x14ac:dyDescent="0.2">
      <c r="A173" s="28">
        <v>164</v>
      </c>
      <c r="B173" s="348" t="s">
        <v>393</v>
      </c>
      <c r="C173" s="349" t="s">
        <v>669</v>
      </c>
      <c r="D173" s="350" t="s">
        <v>59</v>
      </c>
      <c r="E173" s="356"/>
      <c r="F173" s="357"/>
      <c r="G173" s="358"/>
      <c r="H173" s="354">
        <v>1</v>
      </c>
      <c r="I173" s="355">
        <v>4.2</v>
      </c>
      <c r="J173" s="358">
        <f t="shared" si="5"/>
        <v>4</v>
      </c>
      <c r="K173" s="4"/>
    </row>
    <row r="174" spans="1:11" x14ac:dyDescent="0.2">
      <c r="A174" s="28">
        <v>165</v>
      </c>
      <c r="B174" s="348" t="s">
        <v>79</v>
      </c>
      <c r="C174" s="349" t="s">
        <v>670</v>
      </c>
      <c r="D174" s="350" t="s">
        <v>59</v>
      </c>
      <c r="E174" s="356"/>
      <c r="F174" s="357"/>
      <c r="G174" s="358"/>
      <c r="H174" s="354">
        <v>206.6</v>
      </c>
      <c r="I174" s="355">
        <v>20.71</v>
      </c>
      <c r="J174" s="358">
        <f t="shared" si="5"/>
        <v>4279</v>
      </c>
      <c r="K174" s="4"/>
    </row>
    <row r="175" spans="1:11" ht="30" x14ac:dyDescent="0.2">
      <c r="A175" s="28">
        <v>166</v>
      </c>
      <c r="B175" s="348" t="s">
        <v>394</v>
      </c>
      <c r="C175" s="349" t="s">
        <v>671</v>
      </c>
      <c r="D175" s="350" t="s">
        <v>875</v>
      </c>
      <c r="E175" s="356"/>
      <c r="F175" s="357"/>
      <c r="G175" s="358"/>
      <c r="H175" s="354">
        <v>0.12989999999999999</v>
      </c>
      <c r="I175" s="355">
        <v>136.75</v>
      </c>
      <c r="J175" s="358">
        <f t="shared" si="5"/>
        <v>18</v>
      </c>
      <c r="K175" s="4"/>
    </row>
    <row r="176" spans="1:11" x14ac:dyDescent="0.2">
      <c r="A176" s="28">
        <v>167</v>
      </c>
      <c r="B176" s="348" t="s">
        <v>395</v>
      </c>
      <c r="C176" s="349" t="s">
        <v>672</v>
      </c>
      <c r="D176" s="350" t="s">
        <v>59</v>
      </c>
      <c r="E176" s="356"/>
      <c r="F176" s="357"/>
      <c r="G176" s="358"/>
      <c r="H176" s="354">
        <v>24.3</v>
      </c>
      <c r="I176" s="355">
        <v>31.92</v>
      </c>
      <c r="J176" s="358">
        <f t="shared" si="5"/>
        <v>776</v>
      </c>
      <c r="K176" s="4"/>
    </row>
    <row r="177" spans="1:11" x14ac:dyDescent="0.2">
      <c r="A177" s="28">
        <v>168</v>
      </c>
      <c r="B177" s="348" t="s">
        <v>396</v>
      </c>
      <c r="C177" s="349" t="s">
        <v>673</v>
      </c>
      <c r="D177" s="350" t="s">
        <v>69</v>
      </c>
      <c r="E177" s="356"/>
      <c r="F177" s="357"/>
      <c r="G177" s="358"/>
      <c r="H177" s="354">
        <v>66.903999999999996</v>
      </c>
      <c r="I177" s="355">
        <v>129.6</v>
      </c>
      <c r="J177" s="358">
        <f t="shared" si="5"/>
        <v>8671</v>
      </c>
      <c r="K177" s="4"/>
    </row>
    <row r="178" spans="1:11" x14ac:dyDescent="0.2">
      <c r="A178" s="28">
        <v>169</v>
      </c>
      <c r="B178" s="348" t="s">
        <v>397</v>
      </c>
      <c r="C178" s="349" t="s">
        <v>674</v>
      </c>
      <c r="D178" s="350" t="s">
        <v>25</v>
      </c>
      <c r="E178" s="356"/>
      <c r="F178" s="357"/>
      <c r="G178" s="358"/>
      <c r="H178" s="354">
        <v>0.14000000000000001</v>
      </c>
      <c r="I178" s="355">
        <v>390.21</v>
      </c>
      <c r="J178" s="358">
        <f t="shared" si="5"/>
        <v>55</v>
      </c>
      <c r="K178" s="4"/>
    </row>
    <row r="179" spans="1:11" ht="30" x14ac:dyDescent="0.2">
      <c r="A179" s="28">
        <v>170</v>
      </c>
      <c r="B179" s="348" t="s">
        <v>398</v>
      </c>
      <c r="C179" s="349" t="s">
        <v>675</v>
      </c>
      <c r="D179" s="350" t="s">
        <v>59</v>
      </c>
      <c r="E179" s="356"/>
      <c r="F179" s="357"/>
      <c r="G179" s="358"/>
      <c r="H179" s="354">
        <v>0.28560000000000002</v>
      </c>
      <c r="I179" s="355">
        <v>497.53</v>
      </c>
      <c r="J179" s="358">
        <f t="shared" si="5"/>
        <v>142</v>
      </c>
      <c r="K179" s="4"/>
    </row>
    <row r="180" spans="1:11" x14ac:dyDescent="0.2">
      <c r="A180" s="28">
        <v>171</v>
      </c>
      <c r="B180" s="348" t="s">
        <v>399</v>
      </c>
      <c r="C180" s="349" t="s">
        <v>676</v>
      </c>
      <c r="D180" s="350" t="s">
        <v>59</v>
      </c>
      <c r="E180" s="356"/>
      <c r="F180" s="357"/>
      <c r="G180" s="358"/>
      <c r="H180" s="354">
        <v>1</v>
      </c>
      <c r="I180" s="355">
        <v>2.0499999999999998</v>
      </c>
      <c r="J180" s="358">
        <f t="shared" si="5"/>
        <v>2</v>
      </c>
      <c r="K180" s="4"/>
    </row>
    <row r="181" spans="1:11" x14ac:dyDescent="0.2">
      <c r="A181" s="28">
        <v>172</v>
      </c>
      <c r="B181" s="348" t="s">
        <v>400</v>
      </c>
      <c r="C181" s="349" t="s">
        <v>677</v>
      </c>
      <c r="D181" s="350" t="s">
        <v>69</v>
      </c>
      <c r="E181" s="356"/>
      <c r="F181" s="357"/>
      <c r="G181" s="358"/>
      <c r="H181" s="354">
        <v>0.10199999999999999</v>
      </c>
      <c r="I181" s="355">
        <v>50.3</v>
      </c>
      <c r="J181" s="358">
        <f t="shared" si="5"/>
        <v>5</v>
      </c>
      <c r="K181" s="4"/>
    </row>
    <row r="182" spans="1:11" x14ac:dyDescent="0.2">
      <c r="A182" s="28">
        <v>173</v>
      </c>
      <c r="B182" s="348" t="s">
        <v>401</v>
      </c>
      <c r="C182" s="349" t="s">
        <v>678</v>
      </c>
      <c r="D182" s="350" t="s">
        <v>23</v>
      </c>
      <c r="E182" s="356"/>
      <c r="F182" s="357"/>
      <c r="G182" s="358"/>
      <c r="H182" s="354">
        <v>4.0000000000000002E-4</v>
      </c>
      <c r="I182" s="355">
        <v>60227.09</v>
      </c>
      <c r="J182" s="358">
        <f t="shared" si="5"/>
        <v>24</v>
      </c>
      <c r="K182" s="4"/>
    </row>
    <row r="183" spans="1:11" x14ac:dyDescent="0.2">
      <c r="A183" s="28">
        <v>174</v>
      </c>
      <c r="B183" s="348" t="s">
        <v>402</v>
      </c>
      <c r="C183" s="349" t="s">
        <v>679</v>
      </c>
      <c r="D183" s="350" t="s">
        <v>25</v>
      </c>
      <c r="E183" s="356"/>
      <c r="F183" s="357"/>
      <c r="G183" s="358"/>
      <c r="H183" s="354">
        <v>0.20399999999999999</v>
      </c>
      <c r="I183" s="355">
        <v>155.91</v>
      </c>
      <c r="J183" s="358">
        <f t="shared" si="5"/>
        <v>32</v>
      </c>
      <c r="K183" s="4"/>
    </row>
    <row r="184" spans="1:11" x14ac:dyDescent="0.2">
      <c r="A184" s="28">
        <v>175</v>
      </c>
      <c r="B184" s="348" t="s">
        <v>84</v>
      </c>
      <c r="C184" s="349" t="s">
        <v>85</v>
      </c>
      <c r="D184" s="350" t="s">
        <v>25</v>
      </c>
      <c r="E184" s="356"/>
      <c r="F184" s="357"/>
      <c r="G184" s="358"/>
      <c r="H184" s="354">
        <v>0.93799999999999994</v>
      </c>
      <c r="I184" s="355">
        <v>119.72</v>
      </c>
      <c r="J184" s="358">
        <f t="shared" si="5"/>
        <v>112</v>
      </c>
      <c r="K184" s="4"/>
    </row>
    <row r="185" spans="1:11" ht="30" x14ac:dyDescent="0.2">
      <c r="A185" s="28">
        <v>176</v>
      </c>
      <c r="B185" s="348" t="s">
        <v>124</v>
      </c>
      <c r="C185" s="349" t="s">
        <v>135</v>
      </c>
      <c r="D185" s="350" t="s">
        <v>78</v>
      </c>
      <c r="E185" s="356"/>
      <c r="F185" s="357"/>
      <c r="G185" s="358"/>
      <c r="H185" s="354">
        <v>51.978000000000002</v>
      </c>
      <c r="I185" s="355">
        <v>4989.6000000000004</v>
      </c>
      <c r="J185" s="358">
        <f t="shared" si="5"/>
        <v>259349</v>
      </c>
      <c r="K185" s="4"/>
    </row>
    <row r="186" spans="1:11" x14ac:dyDescent="0.2">
      <c r="A186" s="28">
        <v>177</v>
      </c>
      <c r="B186" s="348" t="s">
        <v>125</v>
      </c>
      <c r="C186" s="349" t="s">
        <v>111</v>
      </c>
      <c r="D186" s="350" t="s">
        <v>25</v>
      </c>
      <c r="E186" s="356"/>
      <c r="F186" s="357"/>
      <c r="G186" s="358"/>
      <c r="H186" s="354">
        <v>165.48</v>
      </c>
      <c r="I186" s="355">
        <v>29.69</v>
      </c>
      <c r="J186" s="358">
        <f t="shared" si="5"/>
        <v>4913</v>
      </c>
      <c r="K186" s="4"/>
    </row>
    <row r="187" spans="1:11" x14ac:dyDescent="0.2">
      <c r="A187" s="28">
        <v>178</v>
      </c>
      <c r="B187" s="348" t="s">
        <v>126</v>
      </c>
      <c r="C187" s="349" t="s">
        <v>127</v>
      </c>
      <c r="D187" s="350" t="s">
        <v>23</v>
      </c>
      <c r="E187" s="354">
        <v>0.21179999999999999</v>
      </c>
      <c r="F187" s="355">
        <v>132000</v>
      </c>
      <c r="G187" s="358">
        <f t="shared" ref="G187:G190" si="6">E187*F187</f>
        <v>27958</v>
      </c>
      <c r="H187" s="354"/>
      <c r="I187" s="355"/>
      <c r="J187" s="358"/>
      <c r="K187" s="4"/>
    </row>
    <row r="188" spans="1:11" ht="30" x14ac:dyDescent="0.2">
      <c r="A188" s="28">
        <v>179</v>
      </c>
      <c r="B188" s="348" t="s">
        <v>128</v>
      </c>
      <c r="C188" s="349" t="s">
        <v>136</v>
      </c>
      <c r="D188" s="350" t="s">
        <v>52</v>
      </c>
      <c r="E188" s="354">
        <v>2636</v>
      </c>
      <c r="F188" s="355">
        <v>125</v>
      </c>
      <c r="G188" s="358">
        <f t="shared" si="6"/>
        <v>329500</v>
      </c>
      <c r="H188" s="354"/>
      <c r="I188" s="355"/>
      <c r="J188" s="358"/>
      <c r="K188" s="4"/>
    </row>
    <row r="189" spans="1:11" x14ac:dyDescent="0.2">
      <c r="A189" s="28">
        <v>180</v>
      </c>
      <c r="B189" s="348" t="s">
        <v>129</v>
      </c>
      <c r="C189" s="349" t="s">
        <v>137</v>
      </c>
      <c r="D189" s="350" t="s">
        <v>52</v>
      </c>
      <c r="E189" s="354">
        <v>1230.7</v>
      </c>
      <c r="F189" s="355">
        <v>125</v>
      </c>
      <c r="G189" s="358">
        <f t="shared" si="6"/>
        <v>153838</v>
      </c>
      <c r="H189" s="354"/>
      <c r="I189" s="355"/>
      <c r="J189" s="358"/>
      <c r="K189" s="4"/>
    </row>
    <row r="190" spans="1:11" x14ac:dyDescent="0.2">
      <c r="A190" s="28">
        <v>181</v>
      </c>
      <c r="B190" s="348" t="s">
        <v>179</v>
      </c>
      <c r="C190" s="349" t="s">
        <v>193</v>
      </c>
      <c r="D190" s="350" t="s">
        <v>23</v>
      </c>
      <c r="E190" s="354">
        <v>2.3E-3</v>
      </c>
      <c r="F190" s="355">
        <v>132000</v>
      </c>
      <c r="G190" s="358">
        <f t="shared" si="6"/>
        <v>304</v>
      </c>
      <c r="H190" s="354"/>
      <c r="I190" s="355"/>
      <c r="J190" s="358"/>
      <c r="K190" s="4"/>
    </row>
    <row r="191" spans="1:11" ht="30" x14ac:dyDescent="0.2">
      <c r="A191" s="28">
        <v>182</v>
      </c>
      <c r="B191" s="348" t="s">
        <v>403</v>
      </c>
      <c r="C191" s="349" t="s">
        <v>680</v>
      </c>
      <c r="D191" s="350" t="s">
        <v>57</v>
      </c>
      <c r="E191" s="356"/>
      <c r="F191" s="357"/>
      <c r="G191" s="358"/>
      <c r="H191" s="354">
        <v>24</v>
      </c>
      <c r="I191" s="355">
        <v>3198.47</v>
      </c>
      <c r="J191" s="358">
        <f t="shared" si="5"/>
        <v>76763</v>
      </c>
      <c r="K191" s="4"/>
    </row>
    <row r="192" spans="1:11" x14ac:dyDescent="0.2">
      <c r="A192" s="28">
        <v>183</v>
      </c>
      <c r="B192" s="348" t="s">
        <v>404</v>
      </c>
      <c r="C192" s="349" t="s">
        <v>681</v>
      </c>
      <c r="D192" s="350" t="s">
        <v>57</v>
      </c>
      <c r="E192" s="356"/>
      <c r="F192" s="357"/>
      <c r="G192" s="358"/>
      <c r="H192" s="354">
        <v>220.98</v>
      </c>
      <c r="I192" s="355">
        <v>3397.84</v>
      </c>
      <c r="J192" s="358">
        <f t="shared" si="5"/>
        <v>750855</v>
      </c>
      <c r="K192" s="4"/>
    </row>
    <row r="193" spans="1:11" x14ac:dyDescent="0.2">
      <c r="A193" s="28">
        <v>184</v>
      </c>
      <c r="B193" s="348" t="s">
        <v>405</v>
      </c>
      <c r="C193" s="349" t="s">
        <v>682</v>
      </c>
      <c r="D193" s="350" t="s">
        <v>25</v>
      </c>
      <c r="E193" s="356"/>
      <c r="F193" s="357"/>
      <c r="G193" s="358"/>
      <c r="H193" s="354">
        <v>16277.44</v>
      </c>
      <c r="I193" s="355"/>
      <c r="J193" s="358">
        <f t="shared" si="5"/>
        <v>0</v>
      </c>
      <c r="K193" s="4"/>
    </row>
    <row r="194" spans="1:11" x14ac:dyDescent="0.2">
      <c r="A194" s="28">
        <v>185</v>
      </c>
      <c r="B194" s="348" t="s">
        <v>406</v>
      </c>
      <c r="C194" s="349" t="s">
        <v>683</v>
      </c>
      <c r="D194" s="350" t="s">
        <v>876</v>
      </c>
      <c r="E194" s="356"/>
      <c r="F194" s="357"/>
      <c r="G194" s="358"/>
      <c r="H194" s="354">
        <v>6819.6880000000001</v>
      </c>
      <c r="I194" s="355"/>
      <c r="J194" s="358">
        <f t="shared" si="5"/>
        <v>0</v>
      </c>
      <c r="K194" s="4"/>
    </row>
    <row r="195" spans="1:11" ht="30" x14ac:dyDescent="0.2">
      <c r="A195" s="28">
        <v>186</v>
      </c>
      <c r="B195" s="348" t="s">
        <v>407</v>
      </c>
      <c r="C195" s="349" t="s">
        <v>684</v>
      </c>
      <c r="D195" s="350" t="s">
        <v>59</v>
      </c>
      <c r="E195" s="356"/>
      <c r="F195" s="357"/>
      <c r="G195" s="358"/>
      <c r="H195" s="354">
        <v>1</v>
      </c>
      <c r="I195" s="355">
        <v>841.22</v>
      </c>
      <c r="J195" s="358">
        <f t="shared" si="5"/>
        <v>841</v>
      </c>
      <c r="K195" s="4"/>
    </row>
    <row r="196" spans="1:11" ht="30" x14ac:dyDescent="0.2">
      <c r="A196" s="28">
        <v>187</v>
      </c>
      <c r="B196" s="348" t="s">
        <v>407</v>
      </c>
      <c r="C196" s="349" t="s">
        <v>685</v>
      </c>
      <c r="D196" s="350" t="s">
        <v>59</v>
      </c>
      <c r="E196" s="356"/>
      <c r="F196" s="357"/>
      <c r="G196" s="358"/>
      <c r="H196" s="354">
        <v>2</v>
      </c>
      <c r="I196" s="355">
        <v>841.22</v>
      </c>
      <c r="J196" s="358">
        <f t="shared" si="5"/>
        <v>1682</v>
      </c>
      <c r="K196" s="4"/>
    </row>
    <row r="197" spans="1:11" ht="30" x14ac:dyDescent="0.2">
      <c r="A197" s="28">
        <v>188</v>
      </c>
      <c r="B197" s="348" t="s">
        <v>407</v>
      </c>
      <c r="C197" s="349" t="s">
        <v>686</v>
      </c>
      <c r="D197" s="350" t="s">
        <v>59</v>
      </c>
      <c r="E197" s="356"/>
      <c r="F197" s="357"/>
      <c r="G197" s="358"/>
      <c r="H197" s="354">
        <v>5</v>
      </c>
      <c r="I197" s="355">
        <v>833.57</v>
      </c>
      <c r="J197" s="358">
        <f t="shared" si="5"/>
        <v>4168</v>
      </c>
      <c r="K197" s="4"/>
    </row>
    <row r="198" spans="1:11" ht="30" x14ac:dyDescent="0.2">
      <c r="A198" s="28">
        <v>189</v>
      </c>
      <c r="B198" s="348" t="s">
        <v>408</v>
      </c>
      <c r="C198" s="349" t="s">
        <v>687</v>
      </c>
      <c r="D198" s="350" t="s">
        <v>59</v>
      </c>
      <c r="E198" s="356"/>
      <c r="F198" s="357"/>
      <c r="G198" s="358"/>
      <c r="H198" s="354">
        <v>2</v>
      </c>
      <c r="I198" s="355">
        <v>894.47</v>
      </c>
      <c r="J198" s="358">
        <f t="shared" si="5"/>
        <v>1789</v>
      </c>
      <c r="K198" s="4"/>
    </row>
    <row r="199" spans="1:11" ht="30" x14ac:dyDescent="0.2">
      <c r="A199" s="28">
        <v>190</v>
      </c>
      <c r="B199" s="348" t="s">
        <v>408</v>
      </c>
      <c r="C199" s="349" t="s">
        <v>688</v>
      </c>
      <c r="D199" s="350" t="s">
        <v>59</v>
      </c>
      <c r="E199" s="356"/>
      <c r="F199" s="357"/>
      <c r="G199" s="358"/>
      <c r="H199" s="354">
        <v>6</v>
      </c>
      <c r="I199" s="355">
        <v>30.37</v>
      </c>
      <c r="J199" s="358">
        <f t="shared" si="5"/>
        <v>182</v>
      </c>
      <c r="K199" s="4"/>
    </row>
    <row r="200" spans="1:11" ht="30" x14ac:dyDescent="0.2">
      <c r="A200" s="28">
        <v>191</v>
      </c>
      <c r="B200" s="348" t="s">
        <v>409</v>
      </c>
      <c r="C200" s="349" t="s">
        <v>689</v>
      </c>
      <c r="D200" s="350" t="s">
        <v>58</v>
      </c>
      <c r="E200" s="356"/>
      <c r="F200" s="357"/>
      <c r="G200" s="358"/>
      <c r="H200" s="354">
        <v>1125</v>
      </c>
      <c r="I200" s="355">
        <v>62.5</v>
      </c>
      <c r="J200" s="358">
        <f t="shared" si="5"/>
        <v>70313</v>
      </c>
      <c r="K200" s="4"/>
    </row>
    <row r="201" spans="1:11" x14ac:dyDescent="0.2">
      <c r="A201" s="28">
        <v>192</v>
      </c>
      <c r="B201" s="348" t="s">
        <v>410</v>
      </c>
      <c r="C201" s="349" t="s">
        <v>690</v>
      </c>
      <c r="D201" s="350" t="s">
        <v>59</v>
      </c>
      <c r="E201" s="356"/>
      <c r="F201" s="357"/>
      <c r="G201" s="358"/>
      <c r="H201" s="354">
        <v>2</v>
      </c>
      <c r="I201" s="355">
        <v>1236.94</v>
      </c>
      <c r="J201" s="358">
        <f t="shared" si="5"/>
        <v>2474</v>
      </c>
      <c r="K201" s="4"/>
    </row>
    <row r="202" spans="1:11" x14ac:dyDescent="0.2">
      <c r="A202" s="28">
        <v>193</v>
      </c>
      <c r="B202" s="348" t="s">
        <v>410</v>
      </c>
      <c r="C202" s="349" t="s">
        <v>691</v>
      </c>
      <c r="D202" s="350" t="s">
        <v>59</v>
      </c>
      <c r="E202" s="356"/>
      <c r="F202" s="357"/>
      <c r="G202" s="358"/>
      <c r="H202" s="354">
        <v>1</v>
      </c>
      <c r="I202" s="355">
        <v>1740.94</v>
      </c>
      <c r="J202" s="358">
        <f t="shared" si="5"/>
        <v>1741</v>
      </c>
      <c r="K202" s="4"/>
    </row>
    <row r="203" spans="1:11" ht="30" x14ac:dyDescent="0.2">
      <c r="A203" s="28">
        <v>194</v>
      </c>
      <c r="B203" s="348" t="s">
        <v>410</v>
      </c>
      <c r="C203" s="349" t="s">
        <v>692</v>
      </c>
      <c r="D203" s="350" t="s">
        <v>59</v>
      </c>
      <c r="E203" s="356"/>
      <c r="F203" s="357"/>
      <c r="G203" s="358"/>
      <c r="H203" s="354">
        <v>1</v>
      </c>
      <c r="I203" s="355">
        <v>2673.55</v>
      </c>
      <c r="J203" s="358">
        <f t="shared" si="5"/>
        <v>2674</v>
      </c>
      <c r="K203" s="4"/>
    </row>
    <row r="204" spans="1:11" x14ac:dyDescent="0.2">
      <c r="A204" s="28">
        <v>195</v>
      </c>
      <c r="B204" s="348" t="s">
        <v>410</v>
      </c>
      <c r="C204" s="349" t="s">
        <v>693</v>
      </c>
      <c r="D204" s="350" t="s">
        <v>58</v>
      </c>
      <c r="E204" s="356"/>
      <c r="F204" s="357"/>
      <c r="G204" s="358"/>
      <c r="H204" s="354">
        <v>5</v>
      </c>
      <c r="I204" s="355">
        <v>186.31</v>
      </c>
      <c r="J204" s="358">
        <f t="shared" ref="J204:J265" si="7">H204*I204</f>
        <v>932</v>
      </c>
      <c r="K204" s="4"/>
    </row>
    <row r="205" spans="1:11" ht="30" x14ac:dyDescent="0.2">
      <c r="A205" s="28">
        <v>196</v>
      </c>
      <c r="B205" s="348" t="s">
        <v>410</v>
      </c>
      <c r="C205" s="349" t="s">
        <v>694</v>
      </c>
      <c r="D205" s="350" t="s">
        <v>59</v>
      </c>
      <c r="E205" s="356"/>
      <c r="F205" s="357"/>
      <c r="G205" s="358"/>
      <c r="H205" s="354">
        <v>2</v>
      </c>
      <c r="I205" s="355">
        <v>5517.2</v>
      </c>
      <c r="J205" s="358">
        <f t="shared" si="7"/>
        <v>11034</v>
      </c>
      <c r="K205" s="4"/>
    </row>
    <row r="206" spans="1:11" x14ac:dyDescent="0.2">
      <c r="A206" s="28">
        <v>197</v>
      </c>
      <c r="B206" s="348" t="s">
        <v>410</v>
      </c>
      <c r="C206" s="349" t="s">
        <v>695</v>
      </c>
      <c r="D206" s="350" t="s">
        <v>58</v>
      </c>
      <c r="E206" s="356"/>
      <c r="F206" s="357"/>
      <c r="G206" s="358"/>
      <c r="H206" s="354">
        <v>1</v>
      </c>
      <c r="I206" s="355">
        <v>6456.95</v>
      </c>
      <c r="J206" s="358">
        <f t="shared" si="7"/>
        <v>6457</v>
      </c>
      <c r="K206" s="4"/>
    </row>
    <row r="207" spans="1:11" ht="30" x14ac:dyDescent="0.2">
      <c r="A207" s="28">
        <v>198</v>
      </c>
      <c r="B207" s="348" t="s">
        <v>410</v>
      </c>
      <c r="C207" s="349" t="s">
        <v>696</v>
      </c>
      <c r="D207" s="350" t="s">
        <v>58</v>
      </c>
      <c r="E207" s="356"/>
      <c r="F207" s="357"/>
      <c r="G207" s="358"/>
      <c r="H207" s="354">
        <v>72</v>
      </c>
      <c r="I207" s="355">
        <v>1194.4000000000001</v>
      </c>
      <c r="J207" s="358">
        <f t="shared" si="7"/>
        <v>85997</v>
      </c>
      <c r="K207" s="4"/>
    </row>
    <row r="208" spans="1:11" x14ac:dyDescent="0.2">
      <c r="A208" s="28">
        <v>199</v>
      </c>
      <c r="B208" s="348" t="s">
        <v>410</v>
      </c>
      <c r="C208" s="349" t="s">
        <v>697</v>
      </c>
      <c r="D208" s="350" t="s">
        <v>877</v>
      </c>
      <c r="E208" s="356"/>
      <c r="F208" s="357"/>
      <c r="G208" s="358"/>
      <c r="H208" s="354">
        <v>1</v>
      </c>
      <c r="I208" s="355">
        <v>167.71</v>
      </c>
      <c r="J208" s="358">
        <f t="shared" si="7"/>
        <v>168</v>
      </c>
      <c r="K208" s="4"/>
    </row>
    <row r="209" spans="1:11" x14ac:dyDescent="0.2">
      <c r="A209" s="28">
        <v>200</v>
      </c>
      <c r="B209" s="348" t="s">
        <v>410</v>
      </c>
      <c r="C209" s="349" t="s">
        <v>698</v>
      </c>
      <c r="D209" s="350" t="s">
        <v>59</v>
      </c>
      <c r="E209" s="356"/>
      <c r="F209" s="357"/>
      <c r="G209" s="358"/>
      <c r="H209" s="354">
        <v>2</v>
      </c>
      <c r="I209" s="355">
        <v>128.06</v>
      </c>
      <c r="J209" s="358">
        <f t="shared" si="7"/>
        <v>256</v>
      </c>
      <c r="K209" s="4"/>
    </row>
    <row r="210" spans="1:11" x14ac:dyDescent="0.2">
      <c r="A210" s="28">
        <v>201</v>
      </c>
      <c r="B210" s="348" t="s">
        <v>411</v>
      </c>
      <c r="C210" s="349" t="s">
        <v>699</v>
      </c>
      <c r="D210" s="350" t="s">
        <v>59</v>
      </c>
      <c r="E210" s="356"/>
      <c r="F210" s="357"/>
      <c r="G210" s="358"/>
      <c r="H210" s="354">
        <v>1</v>
      </c>
      <c r="I210" s="355">
        <v>3969.59</v>
      </c>
      <c r="J210" s="358">
        <f t="shared" si="7"/>
        <v>3970</v>
      </c>
      <c r="K210" s="4"/>
    </row>
    <row r="211" spans="1:11" ht="30" x14ac:dyDescent="0.2">
      <c r="A211" s="28">
        <v>202</v>
      </c>
      <c r="B211" s="348" t="s">
        <v>412</v>
      </c>
      <c r="C211" s="349" t="s">
        <v>700</v>
      </c>
      <c r="D211" s="350" t="s">
        <v>24</v>
      </c>
      <c r="E211" s="356"/>
      <c r="F211" s="357"/>
      <c r="G211" s="358"/>
      <c r="H211" s="354">
        <v>16052.6</v>
      </c>
      <c r="I211" s="355">
        <v>180</v>
      </c>
      <c r="J211" s="358">
        <f t="shared" si="7"/>
        <v>2889468</v>
      </c>
      <c r="K211" s="4"/>
    </row>
    <row r="212" spans="1:11" ht="30" x14ac:dyDescent="0.2">
      <c r="A212" s="28">
        <v>203</v>
      </c>
      <c r="B212" s="348" t="s">
        <v>413</v>
      </c>
      <c r="C212" s="349" t="s">
        <v>701</v>
      </c>
      <c r="D212" s="350" t="s">
        <v>57</v>
      </c>
      <c r="E212" s="356"/>
      <c r="F212" s="357"/>
      <c r="G212" s="358"/>
      <c r="H212" s="354">
        <v>6</v>
      </c>
      <c r="I212" s="355">
        <v>4483.5</v>
      </c>
      <c r="J212" s="358">
        <f t="shared" si="7"/>
        <v>26901</v>
      </c>
      <c r="K212" s="4"/>
    </row>
    <row r="213" spans="1:11" ht="30" x14ac:dyDescent="0.2">
      <c r="A213" s="28">
        <v>204</v>
      </c>
      <c r="B213" s="348" t="s">
        <v>414</v>
      </c>
      <c r="C213" s="349" t="s">
        <v>702</v>
      </c>
      <c r="D213" s="350" t="s">
        <v>878</v>
      </c>
      <c r="E213" s="356"/>
      <c r="F213" s="357"/>
      <c r="G213" s="358"/>
      <c r="H213" s="354">
        <v>1</v>
      </c>
      <c r="I213" s="355">
        <v>825163.54</v>
      </c>
      <c r="J213" s="358">
        <f t="shared" si="7"/>
        <v>825164</v>
      </c>
      <c r="K213" s="4"/>
    </row>
    <row r="214" spans="1:11" ht="30" x14ac:dyDescent="0.2">
      <c r="A214" s="28">
        <v>205</v>
      </c>
      <c r="B214" s="348" t="s">
        <v>415</v>
      </c>
      <c r="C214" s="349" t="s">
        <v>703</v>
      </c>
      <c r="D214" s="350" t="s">
        <v>59</v>
      </c>
      <c r="E214" s="356"/>
      <c r="F214" s="357"/>
      <c r="G214" s="358"/>
      <c r="H214" s="354">
        <v>18</v>
      </c>
      <c r="I214" s="355">
        <v>582.75</v>
      </c>
      <c r="J214" s="358">
        <f t="shared" si="7"/>
        <v>10490</v>
      </c>
      <c r="K214" s="4"/>
    </row>
    <row r="215" spans="1:11" ht="30" x14ac:dyDescent="0.2">
      <c r="A215" s="28">
        <v>206</v>
      </c>
      <c r="B215" s="348" t="s">
        <v>415</v>
      </c>
      <c r="C215" s="349" t="s">
        <v>704</v>
      </c>
      <c r="D215" s="350" t="s">
        <v>59</v>
      </c>
      <c r="E215" s="356"/>
      <c r="F215" s="357"/>
      <c r="G215" s="358"/>
      <c r="H215" s="354">
        <v>28</v>
      </c>
      <c r="I215" s="355">
        <v>1031.06</v>
      </c>
      <c r="J215" s="358">
        <f t="shared" si="7"/>
        <v>28870</v>
      </c>
      <c r="K215" s="4"/>
    </row>
    <row r="216" spans="1:11" x14ac:dyDescent="0.2">
      <c r="A216" s="28">
        <v>207</v>
      </c>
      <c r="B216" s="348" t="s">
        <v>416</v>
      </c>
      <c r="C216" s="349" t="s">
        <v>705</v>
      </c>
      <c r="D216" s="350" t="s">
        <v>59</v>
      </c>
      <c r="E216" s="356"/>
      <c r="F216" s="357"/>
      <c r="G216" s="358"/>
      <c r="H216" s="354">
        <v>2</v>
      </c>
      <c r="I216" s="355">
        <v>296.14</v>
      </c>
      <c r="J216" s="358">
        <f t="shared" si="7"/>
        <v>592</v>
      </c>
      <c r="K216" s="4"/>
    </row>
    <row r="217" spans="1:11" x14ac:dyDescent="0.2">
      <c r="A217" s="28">
        <v>208</v>
      </c>
      <c r="B217" s="348" t="s">
        <v>80</v>
      </c>
      <c r="C217" s="349" t="s">
        <v>706</v>
      </c>
      <c r="D217" s="350" t="s">
        <v>57</v>
      </c>
      <c r="E217" s="356"/>
      <c r="F217" s="357"/>
      <c r="G217" s="358"/>
      <c r="H217" s="354">
        <v>5</v>
      </c>
      <c r="I217" s="355">
        <v>1475.67</v>
      </c>
      <c r="J217" s="358">
        <f t="shared" si="7"/>
        <v>7378</v>
      </c>
      <c r="K217" s="4"/>
    </row>
    <row r="218" spans="1:11" x14ac:dyDescent="0.2">
      <c r="A218" s="28">
        <v>209</v>
      </c>
      <c r="B218" s="348" t="s">
        <v>80</v>
      </c>
      <c r="C218" s="349" t="s">
        <v>707</v>
      </c>
      <c r="D218" s="350" t="s">
        <v>57</v>
      </c>
      <c r="E218" s="356"/>
      <c r="F218" s="357"/>
      <c r="G218" s="358"/>
      <c r="H218" s="354">
        <v>11</v>
      </c>
      <c r="I218" s="355">
        <v>3972.99</v>
      </c>
      <c r="J218" s="358">
        <f t="shared" si="7"/>
        <v>43703</v>
      </c>
      <c r="K218" s="4"/>
    </row>
    <row r="219" spans="1:11" ht="30" x14ac:dyDescent="0.2">
      <c r="A219" s="28">
        <v>210</v>
      </c>
      <c r="B219" s="348" t="s">
        <v>80</v>
      </c>
      <c r="C219" s="349" t="s">
        <v>708</v>
      </c>
      <c r="D219" s="350" t="s">
        <v>59</v>
      </c>
      <c r="E219" s="354">
        <v>2</v>
      </c>
      <c r="F219" s="355">
        <v>14300</v>
      </c>
      <c r="G219" s="358">
        <f t="shared" ref="G219" si="8">E219*F219</f>
        <v>28600</v>
      </c>
      <c r="H219" s="354"/>
      <c r="I219" s="355"/>
      <c r="J219" s="358"/>
      <c r="K219" s="4"/>
    </row>
    <row r="220" spans="1:11" x14ac:dyDescent="0.2">
      <c r="A220" s="28">
        <v>211</v>
      </c>
      <c r="B220" s="348" t="s">
        <v>80</v>
      </c>
      <c r="C220" s="349" t="s">
        <v>709</v>
      </c>
      <c r="D220" s="350" t="s">
        <v>57</v>
      </c>
      <c r="E220" s="356"/>
      <c r="F220" s="357"/>
      <c r="G220" s="358"/>
      <c r="H220" s="354">
        <v>3</v>
      </c>
      <c r="I220" s="355">
        <v>19557.64</v>
      </c>
      <c r="J220" s="358">
        <f t="shared" si="7"/>
        <v>58673</v>
      </c>
      <c r="K220" s="4"/>
    </row>
    <row r="221" spans="1:11" x14ac:dyDescent="0.2">
      <c r="A221" s="28">
        <v>212</v>
      </c>
      <c r="B221" s="348" t="s">
        <v>80</v>
      </c>
      <c r="C221" s="349" t="s">
        <v>710</v>
      </c>
      <c r="D221" s="350" t="s">
        <v>57</v>
      </c>
      <c r="E221" s="356"/>
      <c r="F221" s="357"/>
      <c r="G221" s="358"/>
      <c r="H221" s="354">
        <v>1</v>
      </c>
      <c r="I221" s="355">
        <v>1976.73</v>
      </c>
      <c r="J221" s="358">
        <f t="shared" si="7"/>
        <v>1977</v>
      </c>
      <c r="K221" s="4"/>
    </row>
    <row r="222" spans="1:11" ht="30" x14ac:dyDescent="0.2">
      <c r="A222" s="28">
        <v>213</v>
      </c>
      <c r="B222" s="348" t="s">
        <v>80</v>
      </c>
      <c r="C222" s="349" t="s">
        <v>711</v>
      </c>
      <c r="D222" s="350" t="s">
        <v>59</v>
      </c>
      <c r="E222" s="356"/>
      <c r="F222" s="357"/>
      <c r="G222" s="358"/>
      <c r="H222" s="354">
        <v>6</v>
      </c>
      <c r="I222" s="355">
        <v>4190.63</v>
      </c>
      <c r="J222" s="358">
        <f t="shared" si="7"/>
        <v>25144</v>
      </c>
      <c r="K222" s="4"/>
    </row>
    <row r="223" spans="1:11" x14ac:dyDescent="0.2">
      <c r="A223" s="28">
        <v>214</v>
      </c>
      <c r="B223" s="348" t="s">
        <v>80</v>
      </c>
      <c r="C223" s="349" t="s">
        <v>712</v>
      </c>
      <c r="D223" s="350" t="s">
        <v>59</v>
      </c>
      <c r="E223" s="354">
        <v>3</v>
      </c>
      <c r="F223" s="355">
        <v>231.84</v>
      </c>
      <c r="G223" s="358">
        <f t="shared" ref="G223:G227" si="9">E223*F223</f>
        <v>696</v>
      </c>
      <c r="H223" s="354"/>
      <c r="I223" s="355"/>
      <c r="J223" s="358"/>
      <c r="K223" s="4"/>
    </row>
    <row r="224" spans="1:11" x14ac:dyDescent="0.2">
      <c r="A224" s="28">
        <v>215</v>
      </c>
      <c r="B224" s="348" t="s">
        <v>80</v>
      </c>
      <c r="C224" s="349" t="s">
        <v>713</v>
      </c>
      <c r="D224" s="350" t="s">
        <v>59</v>
      </c>
      <c r="E224" s="354">
        <v>6</v>
      </c>
      <c r="F224" s="355">
        <v>275</v>
      </c>
      <c r="G224" s="358">
        <f t="shared" si="9"/>
        <v>1650</v>
      </c>
      <c r="H224" s="354"/>
      <c r="I224" s="355"/>
      <c r="J224" s="358"/>
      <c r="K224" s="4"/>
    </row>
    <row r="225" spans="1:11" x14ac:dyDescent="0.2">
      <c r="A225" s="28">
        <v>216</v>
      </c>
      <c r="B225" s="348" t="s">
        <v>80</v>
      </c>
      <c r="C225" s="349" t="s">
        <v>714</v>
      </c>
      <c r="D225" s="350" t="s">
        <v>59</v>
      </c>
      <c r="E225" s="354">
        <v>6</v>
      </c>
      <c r="F225" s="355">
        <v>63</v>
      </c>
      <c r="G225" s="358">
        <f t="shared" si="9"/>
        <v>378</v>
      </c>
      <c r="H225" s="354"/>
      <c r="I225" s="355"/>
      <c r="J225" s="358"/>
      <c r="K225" s="4"/>
    </row>
    <row r="226" spans="1:11" x14ac:dyDescent="0.2">
      <c r="A226" s="28">
        <v>217</v>
      </c>
      <c r="B226" s="348" t="s">
        <v>80</v>
      </c>
      <c r="C226" s="349" t="s">
        <v>715</v>
      </c>
      <c r="D226" s="350" t="s">
        <v>59</v>
      </c>
      <c r="E226" s="354">
        <v>12</v>
      </c>
      <c r="F226" s="355">
        <v>290</v>
      </c>
      <c r="G226" s="358">
        <f t="shared" si="9"/>
        <v>3480</v>
      </c>
      <c r="H226" s="354"/>
      <c r="I226" s="355"/>
      <c r="J226" s="358"/>
      <c r="K226" s="4"/>
    </row>
    <row r="227" spans="1:11" x14ac:dyDescent="0.2">
      <c r="A227" s="28">
        <v>218</v>
      </c>
      <c r="B227" s="348" t="s">
        <v>80</v>
      </c>
      <c r="C227" s="349" t="s">
        <v>716</v>
      </c>
      <c r="D227" s="350" t="s">
        <v>59</v>
      </c>
      <c r="E227" s="354">
        <v>4</v>
      </c>
      <c r="F227" s="355">
        <v>280</v>
      </c>
      <c r="G227" s="358">
        <f t="shared" si="9"/>
        <v>1120</v>
      </c>
      <c r="H227" s="354"/>
      <c r="I227" s="355"/>
      <c r="J227" s="358"/>
      <c r="K227" s="4"/>
    </row>
    <row r="228" spans="1:11" x14ac:dyDescent="0.2">
      <c r="A228" s="28">
        <v>219</v>
      </c>
      <c r="B228" s="348" t="s">
        <v>80</v>
      </c>
      <c r="C228" s="349" t="s">
        <v>717</v>
      </c>
      <c r="D228" s="350" t="s">
        <v>878</v>
      </c>
      <c r="E228" s="356"/>
      <c r="F228" s="357"/>
      <c r="G228" s="358"/>
      <c r="H228" s="354">
        <v>7</v>
      </c>
      <c r="I228" s="355">
        <v>7988.48</v>
      </c>
      <c r="J228" s="358">
        <f t="shared" si="7"/>
        <v>55919</v>
      </c>
      <c r="K228" s="4"/>
    </row>
    <row r="229" spans="1:11" ht="30" x14ac:dyDescent="0.2">
      <c r="A229" s="28">
        <v>220</v>
      </c>
      <c r="B229" s="348" t="s">
        <v>80</v>
      </c>
      <c r="C229" s="349" t="s">
        <v>718</v>
      </c>
      <c r="D229" s="350" t="s">
        <v>59</v>
      </c>
      <c r="E229" s="356"/>
      <c r="F229" s="357"/>
      <c r="G229" s="358"/>
      <c r="H229" s="354">
        <v>1</v>
      </c>
      <c r="I229" s="355">
        <v>2376.15</v>
      </c>
      <c r="J229" s="358">
        <f t="shared" si="7"/>
        <v>2376</v>
      </c>
      <c r="K229" s="4"/>
    </row>
    <row r="230" spans="1:11" ht="30" x14ac:dyDescent="0.2">
      <c r="A230" s="28">
        <v>221</v>
      </c>
      <c r="B230" s="348" t="s">
        <v>80</v>
      </c>
      <c r="C230" s="349" t="s">
        <v>719</v>
      </c>
      <c r="D230" s="350" t="s">
        <v>59</v>
      </c>
      <c r="E230" s="356"/>
      <c r="F230" s="357"/>
      <c r="G230" s="358"/>
      <c r="H230" s="354">
        <v>6</v>
      </c>
      <c r="I230" s="355">
        <v>2376.15</v>
      </c>
      <c r="J230" s="358">
        <f t="shared" si="7"/>
        <v>14257</v>
      </c>
      <c r="K230" s="4"/>
    </row>
    <row r="231" spans="1:11" x14ac:dyDescent="0.2">
      <c r="A231" s="28">
        <v>222</v>
      </c>
      <c r="B231" s="348" t="s">
        <v>80</v>
      </c>
      <c r="C231" s="349" t="s">
        <v>721</v>
      </c>
      <c r="D231" s="350" t="s">
        <v>879</v>
      </c>
      <c r="E231" s="356"/>
      <c r="F231" s="357"/>
      <c r="G231" s="358"/>
      <c r="H231" s="354">
        <v>1</v>
      </c>
      <c r="I231" s="355">
        <v>12428.35</v>
      </c>
      <c r="J231" s="358">
        <f t="shared" si="7"/>
        <v>12428</v>
      </c>
      <c r="K231" s="4"/>
    </row>
    <row r="232" spans="1:11" x14ac:dyDescent="0.2">
      <c r="A232" s="28">
        <v>223</v>
      </c>
      <c r="B232" s="348" t="s">
        <v>80</v>
      </c>
      <c r="C232" s="349" t="s">
        <v>722</v>
      </c>
      <c r="D232" s="350" t="s">
        <v>879</v>
      </c>
      <c r="E232" s="356"/>
      <c r="F232" s="357"/>
      <c r="G232" s="358"/>
      <c r="H232" s="354">
        <v>1</v>
      </c>
      <c r="I232" s="355">
        <v>16102.17</v>
      </c>
      <c r="J232" s="358">
        <f t="shared" si="7"/>
        <v>16102</v>
      </c>
      <c r="K232" s="4"/>
    </row>
    <row r="233" spans="1:11" x14ac:dyDescent="0.2">
      <c r="A233" s="28">
        <v>224</v>
      </c>
      <c r="B233" s="348" t="s">
        <v>80</v>
      </c>
      <c r="C233" s="349" t="s">
        <v>723</v>
      </c>
      <c r="D233" s="350" t="s">
        <v>57</v>
      </c>
      <c r="E233" s="354">
        <v>11</v>
      </c>
      <c r="F233" s="355">
        <v>2856</v>
      </c>
      <c r="G233" s="358">
        <f t="shared" ref="G233" si="10">E233*F233</f>
        <v>31416</v>
      </c>
      <c r="H233" s="354"/>
      <c r="I233" s="355"/>
      <c r="J233" s="358"/>
      <c r="K233" s="4"/>
    </row>
    <row r="234" spans="1:11" x14ac:dyDescent="0.2">
      <c r="A234" s="28">
        <v>225</v>
      </c>
      <c r="B234" s="348" t="s">
        <v>80</v>
      </c>
      <c r="C234" s="349" t="s">
        <v>724</v>
      </c>
      <c r="D234" s="350" t="s">
        <v>59</v>
      </c>
      <c r="E234" s="356"/>
      <c r="F234" s="357"/>
      <c r="G234" s="358"/>
      <c r="H234" s="354">
        <v>1</v>
      </c>
      <c r="I234" s="355"/>
      <c r="J234" s="358">
        <f t="shared" si="7"/>
        <v>0</v>
      </c>
      <c r="K234" s="4"/>
    </row>
    <row r="235" spans="1:11" x14ac:dyDescent="0.2">
      <c r="A235" s="28">
        <v>226</v>
      </c>
      <c r="B235" s="348" t="s">
        <v>80</v>
      </c>
      <c r="C235" s="349" t="s">
        <v>725</v>
      </c>
      <c r="D235" s="350" t="s">
        <v>59</v>
      </c>
      <c r="E235" s="356"/>
      <c r="F235" s="357"/>
      <c r="G235" s="358"/>
      <c r="H235" s="354">
        <v>1</v>
      </c>
      <c r="I235" s="355">
        <v>138.88999999999999</v>
      </c>
      <c r="J235" s="358">
        <f t="shared" si="7"/>
        <v>139</v>
      </c>
      <c r="K235" s="4"/>
    </row>
    <row r="236" spans="1:11" x14ac:dyDescent="0.2">
      <c r="A236" s="28">
        <v>227</v>
      </c>
      <c r="B236" s="348" t="s">
        <v>80</v>
      </c>
      <c r="C236" s="349" t="s">
        <v>726</v>
      </c>
      <c r="D236" s="350"/>
      <c r="E236" s="356"/>
      <c r="F236" s="357"/>
      <c r="G236" s="358"/>
      <c r="H236" s="354">
        <v>2</v>
      </c>
      <c r="I236" s="355">
        <v>60312</v>
      </c>
      <c r="J236" s="358">
        <f t="shared" si="7"/>
        <v>120624</v>
      </c>
      <c r="K236" s="4"/>
    </row>
    <row r="237" spans="1:11" x14ac:dyDescent="0.2">
      <c r="A237" s="28">
        <v>228</v>
      </c>
      <c r="B237" s="348" t="s">
        <v>80</v>
      </c>
      <c r="C237" s="349" t="s">
        <v>727</v>
      </c>
      <c r="D237" s="350"/>
      <c r="E237" s="356"/>
      <c r="F237" s="357"/>
      <c r="G237" s="358"/>
      <c r="H237" s="354">
        <v>5</v>
      </c>
      <c r="I237" s="355">
        <v>130541.71</v>
      </c>
      <c r="J237" s="358">
        <f t="shared" si="7"/>
        <v>652709</v>
      </c>
      <c r="K237" s="4"/>
    </row>
    <row r="238" spans="1:11" x14ac:dyDescent="0.2">
      <c r="A238" s="28">
        <v>229</v>
      </c>
      <c r="B238" s="348" t="s">
        <v>80</v>
      </c>
      <c r="C238" s="349" t="s">
        <v>728</v>
      </c>
      <c r="D238" s="350"/>
      <c r="E238" s="356"/>
      <c r="F238" s="357"/>
      <c r="G238" s="358"/>
      <c r="H238" s="354">
        <v>23</v>
      </c>
      <c r="I238" s="355">
        <v>187757.81</v>
      </c>
      <c r="J238" s="358">
        <f t="shared" si="7"/>
        <v>4318430</v>
      </c>
      <c r="K238" s="4"/>
    </row>
    <row r="239" spans="1:11" x14ac:dyDescent="0.2">
      <c r="A239" s="28">
        <v>230</v>
      </c>
      <c r="B239" s="348" t="s">
        <v>80</v>
      </c>
      <c r="C239" s="349" t="s">
        <v>729</v>
      </c>
      <c r="D239" s="350"/>
      <c r="E239" s="356"/>
      <c r="F239" s="357"/>
      <c r="G239" s="358"/>
      <c r="H239" s="354">
        <v>4</v>
      </c>
      <c r="I239" s="355">
        <v>288472.8</v>
      </c>
      <c r="J239" s="358">
        <f t="shared" si="7"/>
        <v>1153891</v>
      </c>
      <c r="K239" s="4"/>
    </row>
    <row r="240" spans="1:11" x14ac:dyDescent="0.2">
      <c r="A240" s="28">
        <v>231</v>
      </c>
      <c r="B240" s="348" t="s">
        <v>80</v>
      </c>
      <c r="C240" s="349" t="s">
        <v>730</v>
      </c>
      <c r="D240" s="350" t="s">
        <v>59</v>
      </c>
      <c r="E240" s="356"/>
      <c r="F240" s="357"/>
      <c r="G240" s="358"/>
      <c r="H240" s="354">
        <v>2</v>
      </c>
      <c r="I240" s="355">
        <v>13765.5</v>
      </c>
      <c r="J240" s="358">
        <f t="shared" si="7"/>
        <v>27531</v>
      </c>
      <c r="K240" s="4"/>
    </row>
    <row r="241" spans="1:11" x14ac:dyDescent="0.2">
      <c r="A241" s="28">
        <v>232</v>
      </c>
      <c r="B241" s="348" t="s">
        <v>80</v>
      </c>
      <c r="C241" s="349" t="s">
        <v>731</v>
      </c>
      <c r="D241" s="350" t="s">
        <v>59</v>
      </c>
      <c r="E241" s="356"/>
      <c r="F241" s="357"/>
      <c r="G241" s="358"/>
      <c r="H241" s="354">
        <v>10</v>
      </c>
      <c r="I241" s="355">
        <v>3048.28</v>
      </c>
      <c r="J241" s="358">
        <f t="shared" si="7"/>
        <v>30483</v>
      </c>
      <c r="K241" s="4"/>
    </row>
    <row r="242" spans="1:11" x14ac:dyDescent="0.2">
      <c r="A242" s="28">
        <v>233</v>
      </c>
      <c r="B242" s="348" t="s">
        <v>80</v>
      </c>
      <c r="C242" s="349" t="s">
        <v>732</v>
      </c>
      <c r="D242" s="350" t="s">
        <v>59</v>
      </c>
      <c r="E242" s="354">
        <v>6</v>
      </c>
      <c r="F242" s="355">
        <v>55</v>
      </c>
      <c r="G242" s="358">
        <f t="shared" ref="G242:G245" si="11">E242*F242</f>
        <v>330</v>
      </c>
      <c r="H242" s="354"/>
      <c r="I242" s="355"/>
      <c r="J242" s="358"/>
      <c r="K242" s="4"/>
    </row>
    <row r="243" spans="1:11" ht="60" x14ac:dyDescent="0.2">
      <c r="A243" s="28">
        <v>234</v>
      </c>
      <c r="B243" s="348" t="s">
        <v>80</v>
      </c>
      <c r="C243" s="349" t="s">
        <v>733</v>
      </c>
      <c r="D243" s="350" t="s">
        <v>58</v>
      </c>
      <c r="E243" s="354">
        <v>9302.9380000000001</v>
      </c>
      <c r="F243" s="355">
        <v>7100</v>
      </c>
      <c r="G243" s="358">
        <f t="shared" si="11"/>
        <v>66050860</v>
      </c>
      <c r="H243" s="354"/>
      <c r="I243" s="355"/>
      <c r="J243" s="358"/>
      <c r="K243" s="4"/>
    </row>
    <row r="244" spans="1:11" ht="60" x14ac:dyDescent="0.2">
      <c r="A244" s="28">
        <v>235</v>
      </c>
      <c r="B244" s="348" t="s">
        <v>80</v>
      </c>
      <c r="C244" s="349" t="s">
        <v>734</v>
      </c>
      <c r="D244" s="350" t="s">
        <v>58</v>
      </c>
      <c r="E244" s="354">
        <v>16.088999999999999</v>
      </c>
      <c r="F244" s="355">
        <v>2050</v>
      </c>
      <c r="G244" s="358">
        <f t="shared" si="11"/>
        <v>32982</v>
      </c>
      <c r="H244" s="354"/>
      <c r="I244" s="355"/>
      <c r="J244" s="358"/>
      <c r="K244" s="4"/>
    </row>
    <row r="245" spans="1:11" ht="60" x14ac:dyDescent="0.2">
      <c r="A245" s="28">
        <v>236</v>
      </c>
      <c r="B245" s="348" t="s">
        <v>80</v>
      </c>
      <c r="C245" s="349" t="s">
        <v>735</v>
      </c>
      <c r="D245" s="350" t="s">
        <v>58</v>
      </c>
      <c r="E245" s="354">
        <v>26.469000000000001</v>
      </c>
      <c r="F245" s="355">
        <v>1600</v>
      </c>
      <c r="G245" s="358">
        <f t="shared" si="11"/>
        <v>42350</v>
      </c>
      <c r="H245" s="354"/>
      <c r="I245" s="355"/>
      <c r="J245" s="358"/>
      <c r="K245" s="4"/>
    </row>
    <row r="246" spans="1:11" ht="45" x14ac:dyDescent="0.2">
      <c r="A246" s="28">
        <v>237</v>
      </c>
      <c r="B246" s="348" t="s">
        <v>80</v>
      </c>
      <c r="C246" s="349" t="s">
        <v>736</v>
      </c>
      <c r="D246" s="350" t="s">
        <v>58</v>
      </c>
      <c r="E246" s="356"/>
      <c r="F246" s="357"/>
      <c r="G246" s="358"/>
      <c r="H246" s="354">
        <v>200.334</v>
      </c>
      <c r="I246" s="355">
        <v>850</v>
      </c>
      <c r="J246" s="358">
        <f t="shared" si="7"/>
        <v>170284</v>
      </c>
      <c r="K246" s="4"/>
    </row>
    <row r="247" spans="1:11" x14ac:dyDescent="0.2">
      <c r="A247" s="28">
        <v>238</v>
      </c>
      <c r="B247" s="348" t="s">
        <v>80</v>
      </c>
      <c r="C247" s="349" t="s">
        <v>737</v>
      </c>
      <c r="D247" s="350" t="s">
        <v>59</v>
      </c>
      <c r="E247" s="354">
        <v>6</v>
      </c>
      <c r="F247" s="355">
        <v>150</v>
      </c>
      <c r="G247" s="358">
        <f t="shared" ref="G247" si="12">E247*F247</f>
        <v>900</v>
      </c>
      <c r="H247" s="354"/>
      <c r="I247" s="355"/>
      <c r="J247" s="358"/>
      <c r="K247" s="4"/>
    </row>
    <row r="248" spans="1:11" ht="60" x14ac:dyDescent="0.2">
      <c r="A248" s="28">
        <v>239</v>
      </c>
      <c r="B248" s="348" t="s">
        <v>417</v>
      </c>
      <c r="C248" s="349" t="s">
        <v>738</v>
      </c>
      <c r="D248" s="350" t="s">
        <v>59</v>
      </c>
      <c r="E248" s="356"/>
      <c r="F248" s="357"/>
      <c r="G248" s="358"/>
      <c r="H248" s="354">
        <v>1</v>
      </c>
      <c r="I248" s="355">
        <v>269326.43</v>
      </c>
      <c r="J248" s="358">
        <f t="shared" si="7"/>
        <v>269326</v>
      </c>
      <c r="K248" s="4"/>
    </row>
    <row r="249" spans="1:11" x14ac:dyDescent="0.2">
      <c r="A249" s="28">
        <v>240</v>
      </c>
      <c r="B249" s="348" t="s">
        <v>418</v>
      </c>
      <c r="C249" s="349" t="s">
        <v>739</v>
      </c>
      <c r="D249" s="350" t="s">
        <v>23</v>
      </c>
      <c r="E249" s="356"/>
      <c r="F249" s="357"/>
      <c r="G249" s="358"/>
      <c r="H249" s="354">
        <v>8.7345430000000004</v>
      </c>
      <c r="I249" s="355">
        <v>47000</v>
      </c>
      <c r="J249" s="358">
        <f t="shared" si="7"/>
        <v>410524</v>
      </c>
      <c r="K249" s="4"/>
    </row>
    <row r="250" spans="1:11" ht="30" x14ac:dyDescent="0.2">
      <c r="A250" s="28">
        <v>241</v>
      </c>
      <c r="B250" s="348" t="s">
        <v>419</v>
      </c>
      <c r="C250" s="349" t="s">
        <v>740</v>
      </c>
      <c r="D250" s="350" t="s">
        <v>23</v>
      </c>
      <c r="E250" s="356"/>
      <c r="F250" s="357"/>
      <c r="G250" s="358"/>
      <c r="H250" s="354">
        <v>0.84211199999999997</v>
      </c>
      <c r="I250" s="355">
        <v>45000</v>
      </c>
      <c r="J250" s="358">
        <f t="shared" si="7"/>
        <v>37895</v>
      </c>
      <c r="K250" s="4"/>
    </row>
    <row r="251" spans="1:11" x14ac:dyDescent="0.2">
      <c r="A251" s="28">
        <v>242</v>
      </c>
      <c r="B251" s="348" t="s">
        <v>420</v>
      </c>
      <c r="C251" s="349" t="s">
        <v>741</v>
      </c>
      <c r="D251" s="350" t="s">
        <v>23</v>
      </c>
      <c r="E251" s="354">
        <v>3.1838160000000002</v>
      </c>
      <c r="F251" s="355">
        <v>34000</v>
      </c>
      <c r="G251" s="358">
        <f t="shared" ref="G251:G252" si="13">E251*F251</f>
        <v>108250</v>
      </c>
      <c r="H251" s="354"/>
      <c r="I251" s="355"/>
      <c r="J251" s="358"/>
      <c r="K251" s="4"/>
    </row>
    <row r="252" spans="1:11" x14ac:dyDescent="0.2">
      <c r="A252" s="28">
        <v>243</v>
      </c>
      <c r="B252" s="348" t="s">
        <v>420</v>
      </c>
      <c r="C252" s="349" t="s">
        <v>742</v>
      </c>
      <c r="D252" s="350" t="s">
        <v>23</v>
      </c>
      <c r="E252" s="354">
        <v>3.1226180000000001</v>
      </c>
      <c r="F252" s="355">
        <v>34000</v>
      </c>
      <c r="G252" s="358">
        <f t="shared" si="13"/>
        <v>106169</v>
      </c>
      <c r="H252" s="354"/>
      <c r="I252" s="355"/>
      <c r="J252" s="358"/>
      <c r="K252" s="4"/>
    </row>
    <row r="253" spans="1:11" x14ac:dyDescent="0.2">
      <c r="A253" s="28">
        <v>244</v>
      </c>
      <c r="B253" s="348" t="s">
        <v>180</v>
      </c>
      <c r="C253" s="349" t="s">
        <v>743</v>
      </c>
      <c r="D253" s="350" t="s">
        <v>195</v>
      </c>
      <c r="E253" s="356"/>
      <c r="F253" s="357"/>
      <c r="G253" s="358"/>
      <c r="H253" s="354">
        <v>4.9279999999999997E-2</v>
      </c>
      <c r="I253" s="355">
        <v>599812</v>
      </c>
      <c r="J253" s="358">
        <f t="shared" si="7"/>
        <v>29559</v>
      </c>
      <c r="K253" s="4"/>
    </row>
    <row r="254" spans="1:11" x14ac:dyDescent="0.2">
      <c r="A254" s="28">
        <v>245</v>
      </c>
      <c r="B254" s="348" t="s">
        <v>421</v>
      </c>
      <c r="C254" s="349" t="s">
        <v>744</v>
      </c>
      <c r="D254" s="350" t="s">
        <v>23</v>
      </c>
      <c r="E254" s="354">
        <v>1.416436</v>
      </c>
      <c r="F254" s="355">
        <v>34000</v>
      </c>
      <c r="G254" s="358">
        <f t="shared" ref="G254:G257" si="14">E254*F254</f>
        <v>48159</v>
      </c>
      <c r="H254" s="354"/>
      <c r="I254" s="355"/>
      <c r="J254" s="358"/>
      <c r="K254" s="4"/>
    </row>
    <row r="255" spans="1:11" x14ac:dyDescent="0.2">
      <c r="A255" s="28">
        <v>246</v>
      </c>
      <c r="B255" s="348" t="s">
        <v>421</v>
      </c>
      <c r="C255" s="349" t="s">
        <v>745</v>
      </c>
      <c r="D255" s="350" t="s">
        <v>23</v>
      </c>
      <c r="E255" s="354">
        <v>3.2301999999999997E-2</v>
      </c>
      <c r="F255" s="355">
        <v>34000</v>
      </c>
      <c r="G255" s="358">
        <f t="shared" si="14"/>
        <v>1098</v>
      </c>
      <c r="H255" s="354"/>
      <c r="I255" s="355"/>
      <c r="J255" s="358"/>
      <c r="K255" s="4"/>
    </row>
    <row r="256" spans="1:11" x14ac:dyDescent="0.2">
      <c r="A256" s="28">
        <v>247</v>
      </c>
      <c r="B256" s="348" t="s">
        <v>422</v>
      </c>
      <c r="C256" s="349" t="s">
        <v>746</v>
      </c>
      <c r="D256" s="350" t="s">
        <v>23</v>
      </c>
      <c r="E256" s="354">
        <v>4.3549999999999998E-2</v>
      </c>
      <c r="F256" s="355">
        <v>40000</v>
      </c>
      <c r="G256" s="358">
        <f t="shared" si="14"/>
        <v>1742</v>
      </c>
      <c r="H256" s="354"/>
      <c r="I256" s="355"/>
      <c r="J256" s="358"/>
      <c r="K256" s="4"/>
    </row>
    <row r="257" spans="1:11" ht="30" x14ac:dyDescent="0.2">
      <c r="A257" s="28">
        <v>248</v>
      </c>
      <c r="B257" s="348" t="s">
        <v>423</v>
      </c>
      <c r="C257" s="349" t="s">
        <v>747</v>
      </c>
      <c r="D257" s="350" t="s">
        <v>23</v>
      </c>
      <c r="E257" s="354">
        <v>6.8900000000000003E-2</v>
      </c>
      <c r="F257" s="355">
        <v>38000</v>
      </c>
      <c r="G257" s="358">
        <f t="shared" si="14"/>
        <v>2618</v>
      </c>
      <c r="H257" s="354"/>
      <c r="I257" s="355"/>
      <c r="J257" s="358"/>
      <c r="K257" s="4"/>
    </row>
    <row r="258" spans="1:11" x14ac:dyDescent="0.2">
      <c r="A258" s="28">
        <v>249</v>
      </c>
      <c r="B258" s="348" t="s">
        <v>424</v>
      </c>
      <c r="C258" s="349" t="s">
        <v>579</v>
      </c>
      <c r="D258" s="350" t="s">
        <v>23</v>
      </c>
      <c r="E258" s="356"/>
      <c r="F258" s="357"/>
      <c r="G258" s="358"/>
      <c r="H258" s="354">
        <v>5.5198</v>
      </c>
      <c r="I258" s="355">
        <v>27574.35</v>
      </c>
      <c r="J258" s="358">
        <f t="shared" si="7"/>
        <v>152205</v>
      </c>
      <c r="K258" s="4"/>
    </row>
    <row r="259" spans="1:11" x14ac:dyDescent="0.2">
      <c r="A259" s="28">
        <v>250</v>
      </c>
      <c r="B259" s="348" t="s">
        <v>425</v>
      </c>
      <c r="C259" s="349" t="s">
        <v>748</v>
      </c>
      <c r="D259" s="350" t="s">
        <v>23</v>
      </c>
      <c r="E259" s="356"/>
      <c r="F259" s="357"/>
      <c r="G259" s="358"/>
      <c r="H259" s="354">
        <v>0.21160000000000001</v>
      </c>
      <c r="I259" s="355">
        <v>29406.9</v>
      </c>
      <c r="J259" s="358">
        <f t="shared" si="7"/>
        <v>6223</v>
      </c>
      <c r="K259" s="4"/>
    </row>
    <row r="260" spans="1:11" x14ac:dyDescent="0.2">
      <c r="A260" s="28">
        <v>251</v>
      </c>
      <c r="B260" s="348" t="s">
        <v>426</v>
      </c>
      <c r="C260" s="349" t="s">
        <v>749</v>
      </c>
      <c r="D260" s="350" t="s">
        <v>23</v>
      </c>
      <c r="E260" s="354">
        <v>4.1483400000000001</v>
      </c>
      <c r="F260" s="355">
        <v>38000</v>
      </c>
      <c r="G260" s="358">
        <f t="shared" ref="G260" si="15">E260*F260</f>
        <v>157637</v>
      </c>
      <c r="H260" s="354"/>
      <c r="I260" s="355"/>
      <c r="J260" s="358"/>
      <c r="K260" s="4"/>
    </row>
    <row r="261" spans="1:11" x14ac:dyDescent="0.2">
      <c r="A261" s="28">
        <v>252</v>
      </c>
      <c r="B261" s="348" t="s">
        <v>427</v>
      </c>
      <c r="C261" s="349" t="s">
        <v>750</v>
      </c>
      <c r="D261" s="350" t="s">
        <v>52</v>
      </c>
      <c r="E261" s="356"/>
      <c r="F261" s="357"/>
      <c r="G261" s="358"/>
      <c r="H261" s="354">
        <v>637.9</v>
      </c>
      <c r="I261" s="355">
        <v>90.41</v>
      </c>
      <c r="J261" s="358">
        <f t="shared" si="7"/>
        <v>57673</v>
      </c>
      <c r="K261" s="4"/>
    </row>
    <row r="262" spans="1:11" x14ac:dyDescent="0.2">
      <c r="A262" s="28">
        <v>253</v>
      </c>
      <c r="B262" s="348" t="s">
        <v>428</v>
      </c>
      <c r="C262" s="349" t="s">
        <v>751</v>
      </c>
      <c r="D262" s="350" t="s">
        <v>23</v>
      </c>
      <c r="E262" s="354">
        <v>0.57967599999999997</v>
      </c>
      <c r="F262" s="355">
        <v>34000</v>
      </c>
      <c r="G262" s="358">
        <f t="shared" ref="G262:G263" si="16">E262*F262</f>
        <v>19709</v>
      </c>
      <c r="H262" s="354"/>
      <c r="I262" s="355"/>
      <c r="J262" s="358"/>
      <c r="K262" s="4"/>
    </row>
    <row r="263" spans="1:11" x14ac:dyDescent="0.2">
      <c r="A263" s="28">
        <v>254</v>
      </c>
      <c r="B263" s="348" t="s">
        <v>429</v>
      </c>
      <c r="C263" s="349" t="s">
        <v>752</v>
      </c>
      <c r="D263" s="350" t="s">
        <v>23</v>
      </c>
      <c r="E263" s="354">
        <v>0.31426100000000001</v>
      </c>
      <c r="F263" s="355">
        <v>34000</v>
      </c>
      <c r="G263" s="358">
        <f t="shared" si="16"/>
        <v>10685</v>
      </c>
      <c r="H263" s="354"/>
      <c r="I263" s="355"/>
      <c r="J263" s="358"/>
      <c r="K263" s="4"/>
    </row>
    <row r="264" spans="1:11" x14ac:dyDescent="0.2">
      <c r="A264" s="28">
        <v>255</v>
      </c>
      <c r="B264" s="348" t="s">
        <v>430</v>
      </c>
      <c r="C264" s="349" t="s">
        <v>753</v>
      </c>
      <c r="D264" s="350" t="s">
        <v>23</v>
      </c>
      <c r="E264" s="356"/>
      <c r="F264" s="357"/>
      <c r="G264" s="358"/>
      <c r="H264" s="354">
        <v>8.9999999999999998E-4</v>
      </c>
      <c r="I264" s="355">
        <v>88290.6</v>
      </c>
      <c r="J264" s="358">
        <f t="shared" si="7"/>
        <v>79</v>
      </c>
      <c r="K264" s="4"/>
    </row>
    <row r="265" spans="1:11" x14ac:dyDescent="0.2">
      <c r="A265" s="28">
        <v>256</v>
      </c>
      <c r="B265" s="348" t="s">
        <v>431</v>
      </c>
      <c r="C265" s="349" t="s">
        <v>754</v>
      </c>
      <c r="D265" s="350" t="s">
        <v>58</v>
      </c>
      <c r="E265" s="356"/>
      <c r="F265" s="357"/>
      <c r="G265" s="358"/>
      <c r="H265" s="354">
        <v>10</v>
      </c>
      <c r="I265" s="355">
        <v>77.83</v>
      </c>
      <c r="J265" s="358">
        <f t="shared" si="7"/>
        <v>778</v>
      </c>
      <c r="K265" s="4"/>
    </row>
    <row r="266" spans="1:11" x14ac:dyDescent="0.2">
      <c r="A266" s="28">
        <v>257</v>
      </c>
      <c r="B266" s="348" t="s">
        <v>432</v>
      </c>
      <c r="C266" s="349" t="s">
        <v>755</v>
      </c>
      <c r="D266" s="350" t="s">
        <v>23</v>
      </c>
      <c r="E266" s="354">
        <v>1.559796</v>
      </c>
      <c r="F266" s="355">
        <v>43000</v>
      </c>
      <c r="G266" s="358">
        <f t="shared" ref="G266:G274" si="17">E266*F266</f>
        <v>67071</v>
      </c>
      <c r="H266" s="354"/>
      <c r="I266" s="355"/>
      <c r="J266" s="358"/>
      <c r="K266" s="4"/>
    </row>
    <row r="267" spans="1:11" x14ac:dyDescent="0.2">
      <c r="A267" s="28">
        <v>258</v>
      </c>
      <c r="B267" s="348" t="s">
        <v>432</v>
      </c>
      <c r="C267" s="349" t="s">
        <v>756</v>
      </c>
      <c r="D267" s="350" t="s">
        <v>23</v>
      </c>
      <c r="E267" s="354">
        <v>2.0639999999999999E-3</v>
      </c>
      <c r="F267" s="355">
        <v>43000</v>
      </c>
      <c r="G267" s="358">
        <f t="shared" si="17"/>
        <v>89</v>
      </c>
      <c r="H267" s="354"/>
      <c r="I267" s="355"/>
      <c r="J267" s="358"/>
      <c r="K267" s="4"/>
    </row>
    <row r="268" spans="1:11" x14ac:dyDescent="0.2">
      <c r="A268" s="28">
        <v>259</v>
      </c>
      <c r="B268" s="348" t="s">
        <v>433</v>
      </c>
      <c r="C268" s="349" t="s">
        <v>757</v>
      </c>
      <c r="D268" s="350" t="s">
        <v>23</v>
      </c>
      <c r="E268" s="354">
        <v>0.87334900000000004</v>
      </c>
      <c r="F268" s="355">
        <v>43000</v>
      </c>
      <c r="G268" s="358">
        <f t="shared" si="17"/>
        <v>37554</v>
      </c>
      <c r="H268" s="354"/>
      <c r="I268" s="355"/>
      <c r="J268" s="358"/>
      <c r="K268" s="4"/>
    </row>
    <row r="269" spans="1:11" x14ac:dyDescent="0.2">
      <c r="A269" s="28">
        <v>260</v>
      </c>
      <c r="B269" s="348" t="s">
        <v>434</v>
      </c>
      <c r="C269" s="349" t="s">
        <v>758</v>
      </c>
      <c r="D269" s="350" t="s">
        <v>23</v>
      </c>
      <c r="E269" s="354">
        <v>0.46614</v>
      </c>
      <c r="F269" s="355">
        <v>43000</v>
      </c>
      <c r="G269" s="358">
        <f t="shared" si="17"/>
        <v>20044</v>
      </c>
      <c r="H269" s="354"/>
      <c r="I269" s="355"/>
      <c r="J269" s="358"/>
      <c r="K269" s="4"/>
    </row>
    <row r="270" spans="1:11" x14ac:dyDescent="0.2">
      <c r="A270" s="28">
        <v>261</v>
      </c>
      <c r="B270" s="348" t="s">
        <v>434</v>
      </c>
      <c r="C270" s="349" t="s">
        <v>759</v>
      </c>
      <c r="D270" s="350" t="s">
        <v>23</v>
      </c>
      <c r="E270" s="354">
        <v>1.0893600000000001</v>
      </c>
      <c r="F270" s="355">
        <v>43000</v>
      </c>
      <c r="G270" s="358">
        <f t="shared" si="17"/>
        <v>46842</v>
      </c>
      <c r="H270" s="354"/>
      <c r="I270" s="355"/>
      <c r="J270" s="358"/>
      <c r="K270" s="4"/>
    </row>
    <row r="271" spans="1:11" x14ac:dyDescent="0.2">
      <c r="A271" s="28">
        <v>262</v>
      </c>
      <c r="B271" s="348" t="s">
        <v>435</v>
      </c>
      <c r="C271" s="349" t="s">
        <v>760</v>
      </c>
      <c r="D271" s="350" t="s">
        <v>23</v>
      </c>
      <c r="E271" s="354">
        <v>7.7986149999999999</v>
      </c>
      <c r="F271" s="355">
        <v>33000</v>
      </c>
      <c r="G271" s="358">
        <f t="shared" si="17"/>
        <v>257354</v>
      </c>
      <c r="H271" s="354"/>
      <c r="I271" s="355"/>
      <c r="J271" s="358"/>
      <c r="K271" s="4"/>
    </row>
    <row r="272" spans="1:11" x14ac:dyDescent="0.2">
      <c r="A272" s="28">
        <v>263</v>
      </c>
      <c r="B272" s="348" t="s">
        <v>436</v>
      </c>
      <c r="C272" s="349" t="s">
        <v>761</v>
      </c>
      <c r="D272" s="350" t="s">
        <v>23</v>
      </c>
      <c r="E272" s="354">
        <v>0.17544000000000001</v>
      </c>
      <c r="F272" s="355">
        <v>33000</v>
      </c>
      <c r="G272" s="358">
        <f t="shared" si="17"/>
        <v>5790</v>
      </c>
      <c r="H272" s="354"/>
      <c r="I272" s="355"/>
      <c r="J272" s="358"/>
      <c r="K272" s="4"/>
    </row>
    <row r="273" spans="1:11" x14ac:dyDescent="0.2">
      <c r="A273" s="28">
        <v>264</v>
      </c>
      <c r="B273" s="348" t="s">
        <v>437</v>
      </c>
      <c r="C273" s="349" t="s">
        <v>762</v>
      </c>
      <c r="D273" s="350" t="s">
        <v>23</v>
      </c>
      <c r="E273" s="354">
        <v>0.29927999999999999</v>
      </c>
      <c r="F273" s="355">
        <v>33000</v>
      </c>
      <c r="G273" s="358">
        <f t="shared" si="17"/>
        <v>9876</v>
      </c>
      <c r="H273" s="354"/>
      <c r="I273" s="355"/>
      <c r="J273" s="358"/>
      <c r="K273" s="4"/>
    </row>
    <row r="274" spans="1:11" x14ac:dyDescent="0.2">
      <c r="A274" s="28">
        <v>265</v>
      </c>
      <c r="B274" s="348" t="s">
        <v>437</v>
      </c>
      <c r="C274" s="349" t="s">
        <v>763</v>
      </c>
      <c r="D274" s="350" t="s">
        <v>23</v>
      </c>
      <c r="E274" s="354">
        <v>9.5034519999999993</v>
      </c>
      <c r="F274" s="355">
        <v>33000</v>
      </c>
      <c r="G274" s="358">
        <f t="shared" si="17"/>
        <v>313614</v>
      </c>
      <c r="H274" s="354"/>
      <c r="I274" s="355"/>
      <c r="J274" s="358"/>
      <c r="K274" s="4"/>
    </row>
    <row r="275" spans="1:11" x14ac:dyDescent="0.2">
      <c r="A275" s="28">
        <v>266</v>
      </c>
      <c r="B275" s="348" t="s">
        <v>438</v>
      </c>
      <c r="C275" s="349" t="s">
        <v>764</v>
      </c>
      <c r="D275" s="350" t="s">
        <v>23</v>
      </c>
      <c r="E275" s="356"/>
      <c r="F275" s="357"/>
      <c r="G275" s="358"/>
      <c r="H275" s="354">
        <v>0.23116800000000001</v>
      </c>
      <c r="I275" s="355">
        <v>36000</v>
      </c>
      <c r="J275" s="358">
        <f t="shared" ref="J275:J326" si="18">H275*I275</f>
        <v>8322</v>
      </c>
      <c r="K275" s="4"/>
    </row>
    <row r="276" spans="1:11" x14ac:dyDescent="0.2">
      <c r="A276" s="28">
        <v>267</v>
      </c>
      <c r="B276" s="348" t="s">
        <v>439</v>
      </c>
      <c r="C276" s="349" t="s">
        <v>765</v>
      </c>
      <c r="D276" s="350" t="s">
        <v>23</v>
      </c>
      <c r="E276" s="356"/>
      <c r="F276" s="357"/>
      <c r="G276" s="358"/>
      <c r="H276" s="354">
        <v>0.43756800000000001</v>
      </c>
      <c r="I276" s="355">
        <v>36000</v>
      </c>
      <c r="J276" s="358">
        <f t="shared" si="18"/>
        <v>15752</v>
      </c>
      <c r="K276" s="4"/>
    </row>
    <row r="277" spans="1:11" x14ac:dyDescent="0.2">
      <c r="A277" s="28">
        <v>268</v>
      </c>
      <c r="B277" s="348" t="s">
        <v>439</v>
      </c>
      <c r="C277" s="349" t="s">
        <v>766</v>
      </c>
      <c r="D277" s="350" t="s">
        <v>23</v>
      </c>
      <c r="E277" s="356"/>
      <c r="F277" s="357"/>
      <c r="G277" s="358"/>
      <c r="H277" s="354">
        <v>0.83527200000000001</v>
      </c>
      <c r="I277" s="355">
        <v>36000</v>
      </c>
      <c r="J277" s="358">
        <f t="shared" si="18"/>
        <v>30070</v>
      </c>
      <c r="K277" s="4"/>
    </row>
    <row r="278" spans="1:11" ht="30" x14ac:dyDescent="0.2">
      <c r="A278" s="28">
        <v>269</v>
      </c>
      <c r="B278" s="348" t="s">
        <v>440</v>
      </c>
      <c r="C278" s="349" t="s">
        <v>767</v>
      </c>
      <c r="D278" s="350" t="s">
        <v>52</v>
      </c>
      <c r="E278" s="354">
        <v>523.02</v>
      </c>
      <c r="F278" s="355">
        <v>150</v>
      </c>
      <c r="G278" s="358">
        <f t="shared" ref="G278:G281" si="19">E278*F278</f>
        <v>78453</v>
      </c>
      <c r="H278" s="354"/>
      <c r="I278" s="355"/>
      <c r="J278" s="358"/>
      <c r="K278" s="4"/>
    </row>
    <row r="279" spans="1:11" x14ac:dyDescent="0.2">
      <c r="A279" s="28">
        <v>270</v>
      </c>
      <c r="B279" s="348" t="s">
        <v>441</v>
      </c>
      <c r="C279" s="349" t="s">
        <v>768</v>
      </c>
      <c r="D279" s="350" t="s">
        <v>23</v>
      </c>
      <c r="E279" s="354">
        <v>3.2199999999999999E-2</v>
      </c>
      <c r="F279" s="355">
        <v>175000</v>
      </c>
      <c r="G279" s="358">
        <f t="shared" si="19"/>
        <v>5635</v>
      </c>
      <c r="H279" s="354"/>
      <c r="I279" s="355"/>
      <c r="J279" s="358"/>
      <c r="K279" s="4"/>
    </row>
    <row r="280" spans="1:11" x14ac:dyDescent="0.2">
      <c r="A280" s="28">
        <v>271</v>
      </c>
      <c r="B280" s="348" t="s">
        <v>442</v>
      </c>
      <c r="C280" s="349" t="s">
        <v>769</v>
      </c>
      <c r="D280" s="350" t="s">
        <v>23</v>
      </c>
      <c r="E280" s="354">
        <v>0.70898399999999995</v>
      </c>
      <c r="F280" s="355">
        <v>42000</v>
      </c>
      <c r="G280" s="358">
        <f t="shared" si="19"/>
        <v>29777</v>
      </c>
      <c r="H280" s="354"/>
      <c r="I280" s="355"/>
      <c r="J280" s="358"/>
      <c r="K280" s="4"/>
    </row>
    <row r="281" spans="1:11" x14ac:dyDescent="0.2">
      <c r="A281" s="28">
        <v>272</v>
      </c>
      <c r="B281" s="348" t="s">
        <v>443</v>
      </c>
      <c r="C281" s="349" t="s">
        <v>770</v>
      </c>
      <c r="D281" s="350" t="s">
        <v>23</v>
      </c>
      <c r="E281" s="354">
        <v>0.301344</v>
      </c>
      <c r="F281" s="355">
        <v>42000</v>
      </c>
      <c r="G281" s="358">
        <f t="shared" si="19"/>
        <v>12656</v>
      </c>
      <c r="H281" s="354"/>
      <c r="I281" s="355"/>
      <c r="J281" s="358"/>
      <c r="K281" s="4"/>
    </row>
    <row r="282" spans="1:11" ht="30" x14ac:dyDescent="0.2">
      <c r="A282" s="28">
        <v>273</v>
      </c>
      <c r="B282" s="348" t="s">
        <v>444</v>
      </c>
      <c r="C282" s="349" t="s">
        <v>771</v>
      </c>
      <c r="D282" s="350" t="s">
        <v>58</v>
      </c>
      <c r="E282" s="356"/>
      <c r="F282" s="357"/>
      <c r="G282" s="358"/>
      <c r="H282" s="354">
        <v>108</v>
      </c>
      <c r="I282" s="355">
        <v>2347.42</v>
      </c>
      <c r="J282" s="358">
        <f t="shared" si="18"/>
        <v>253521</v>
      </c>
      <c r="K282" s="4"/>
    </row>
    <row r="283" spans="1:11" ht="30" x14ac:dyDescent="0.2">
      <c r="A283" s="28">
        <v>274</v>
      </c>
      <c r="B283" s="348" t="s">
        <v>445</v>
      </c>
      <c r="C283" s="349" t="s">
        <v>192</v>
      </c>
      <c r="D283" s="350" t="s">
        <v>24</v>
      </c>
      <c r="E283" s="356"/>
      <c r="F283" s="357"/>
      <c r="G283" s="358"/>
      <c r="H283" s="354">
        <v>37.5</v>
      </c>
      <c r="I283" s="355">
        <v>2365.3000000000002</v>
      </c>
      <c r="J283" s="358">
        <f t="shared" si="18"/>
        <v>88699</v>
      </c>
      <c r="K283" s="4"/>
    </row>
    <row r="284" spans="1:11" ht="45" x14ac:dyDescent="0.2">
      <c r="A284" s="28">
        <v>275</v>
      </c>
      <c r="B284" s="348" t="s">
        <v>446</v>
      </c>
      <c r="C284" s="349" t="s">
        <v>772</v>
      </c>
      <c r="D284" s="350" t="s">
        <v>58</v>
      </c>
      <c r="E284" s="354">
        <v>10</v>
      </c>
      <c r="F284" s="355">
        <v>80</v>
      </c>
      <c r="G284" s="358">
        <f t="shared" ref="G284" si="20">E284*F284</f>
        <v>800</v>
      </c>
      <c r="H284" s="354"/>
      <c r="I284" s="355"/>
      <c r="J284" s="358"/>
      <c r="K284" s="4"/>
    </row>
    <row r="285" spans="1:11" ht="45" x14ac:dyDescent="0.2">
      <c r="A285" s="28">
        <v>276</v>
      </c>
      <c r="B285" s="348" t="s">
        <v>447</v>
      </c>
      <c r="C285" s="349" t="s">
        <v>773</v>
      </c>
      <c r="D285" s="350" t="s">
        <v>58</v>
      </c>
      <c r="E285" s="356"/>
      <c r="F285" s="357"/>
      <c r="G285" s="358"/>
      <c r="H285" s="354">
        <v>0.1042</v>
      </c>
      <c r="I285" s="355">
        <v>110</v>
      </c>
      <c r="J285" s="358">
        <f t="shared" si="18"/>
        <v>11</v>
      </c>
      <c r="K285" s="4"/>
    </row>
    <row r="286" spans="1:11" ht="45" x14ac:dyDescent="0.2">
      <c r="A286" s="28">
        <v>277</v>
      </c>
      <c r="B286" s="348" t="s">
        <v>448</v>
      </c>
      <c r="C286" s="349" t="s">
        <v>774</v>
      </c>
      <c r="D286" s="350" t="s">
        <v>58</v>
      </c>
      <c r="E286" s="356"/>
      <c r="F286" s="357"/>
      <c r="G286" s="358"/>
      <c r="H286" s="354">
        <v>45.408000000000001</v>
      </c>
      <c r="I286" s="355">
        <v>281.97000000000003</v>
      </c>
      <c r="J286" s="358">
        <f t="shared" si="18"/>
        <v>12804</v>
      </c>
      <c r="K286" s="4"/>
    </row>
    <row r="287" spans="1:11" ht="45" x14ac:dyDescent="0.2">
      <c r="A287" s="28">
        <v>278</v>
      </c>
      <c r="B287" s="348" t="s">
        <v>449</v>
      </c>
      <c r="C287" s="349" t="s">
        <v>775</v>
      </c>
      <c r="D287" s="350" t="s">
        <v>58</v>
      </c>
      <c r="E287" s="356"/>
      <c r="F287" s="357"/>
      <c r="G287" s="358"/>
      <c r="H287" s="354">
        <v>0.46889999999999998</v>
      </c>
      <c r="I287" s="355">
        <v>369.1</v>
      </c>
      <c r="J287" s="358">
        <f t="shared" si="18"/>
        <v>173</v>
      </c>
      <c r="K287" s="4"/>
    </row>
    <row r="288" spans="1:11" ht="45" x14ac:dyDescent="0.2">
      <c r="A288" s="28">
        <v>279</v>
      </c>
      <c r="B288" s="348" t="s">
        <v>181</v>
      </c>
      <c r="C288" s="349" t="s">
        <v>776</v>
      </c>
      <c r="D288" s="350" t="s">
        <v>58</v>
      </c>
      <c r="E288" s="354">
        <v>7.43</v>
      </c>
      <c r="F288" s="355">
        <v>400</v>
      </c>
      <c r="G288" s="358">
        <f t="shared" ref="G288:G289" si="21">E288*F288</f>
        <v>2972</v>
      </c>
      <c r="H288" s="354"/>
      <c r="I288" s="355"/>
      <c r="J288" s="358"/>
      <c r="K288" s="4"/>
    </row>
    <row r="289" spans="1:11" ht="45" x14ac:dyDescent="0.2">
      <c r="A289" s="28">
        <v>280</v>
      </c>
      <c r="B289" s="348" t="s">
        <v>450</v>
      </c>
      <c r="C289" s="349" t="s">
        <v>777</v>
      </c>
      <c r="D289" s="350" t="s">
        <v>58</v>
      </c>
      <c r="E289" s="354">
        <v>394</v>
      </c>
      <c r="F289" s="355">
        <v>400</v>
      </c>
      <c r="G289" s="358">
        <f t="shared" si="21"/>
        <v>157600</v>
      </c>
      <c r="H289" s="354"/>
      <c r="I289" s="355"/>
      <c r="J289" s="358"/>
      <c r="K289" s="4"/>
    </row>
    <row r="290" spans="1:11" ht="45" x14ac:dyDescent="0.2">
      <c r="A290" s="28">
        <v>281</v>
      </c>
      <c r="B290" s="348" t="s">
        <v>451</v>
      </c>
      <c r="C290" s="349" t="s">
        <v>778</v>
      </c>
      <c r="D290" s="350" t="s">
        <v>58</v>
      </c>
      <c r="E290" s="356"/>
      <c r="F290" s="357"/>
      <c r="G290" s="358"/>
      <c r="H290" s="354">
        <v>539.46889999999996</v>
      </c>
      <c r="I290" s="355">
        <v>450</v>
      </c>
      <c r="J290" s="358">
        <f t="shared" si="18"/>
        <v>242761</v>
      </c>
      <c r="K290" s="4"/>
    </row>
    <row r="291" spans="1:11" ht="45" x14ac:dyDescent="0.2">
      <c r="A291" s="28">
        <v>282</v>
      </c>
      <c r="B291" s="348" t="s">
        <v>86</v>
      </c>
      <c r="C291" s="349" t="s">
        <v>779</v>
      </c>
      <c r="D291" s="350" t="s">
        <v>58</v>
      </c>
      <c r="E291" s="354">
        <v>3.4060000000000001</v>
      </c>
      <c r="F291" s="355">
        <v>850</v>
      </c>
      <c r="G291" s="358">
        <f t="shared" ref="G291" si="22">E291*F291</f>
        <v>2895</v>
      </c>
      <c r="H291" s="354"/>
      <c r="I291" s="355"/>
      <c r="J291" s="358"/>
      <c r="K291" s="4"/>
    </row>
    <row r="292" spans="1:11" ht="45" x14ac:dyDescent="0.2">
      <c r="A292" s="28">
        <v>283</v>
      </c>
      <c r="B292" s="348" t="s">
        <v>86</v>
      </c>
      <c r="C292" s="349" t="s">
        <v>194</v>
      </c>
      <c r="D292" s="350" t="s">
        <v>58</v>
      </c>
      <c r="E292" s="354">
        <v>63.364800000000002</v>
      </c>
      <c r="F292" s="355">
        <v>850</v>
      </c>
      <c r="G292" s="358">
        <f t="shared" ref="G292:G297" si="23">E292*F292</f>
        <v>53860</v>
      </c>
      <c r="H292" s="354"/>
      <c r="I292" s="355"/>
      <c r="J292" s="358"/>
      <c r="K292" s="4"/>
    </row>
    <row r="293" spans="1:11" ht="45" x14ac:dyDescent="0.2">
      <c r="A293" s="28">
        <v>284</v>
      </c>
      <c r="B293" s="348" t="s">
        <v>452</v>
      </c>
      <c r="C293" s="349" t="s">
        <v>780</v>
      </c>
      <c r="D293" s="350" t="s">
        <v>58</v>
      </c>
      <c r="E293" s="354">
        <v>1530.1244999999999</v>
      </c>
      <c r="F293" s="355">
        <v>1400</v>
      </c>
      <c r="G293" s="358">
        <f t="shared" si="23"/>
        <v>2142174</v>
      </c>
      <c r="H293" s="354"/>
      <c r="I293" s="355"/>
      <c r="J293" s="358"/>
      <c r="K293" s="4"/>
    </row>
    <row r="294" spans="1:11" ht="45" x14ac:dyDescent="0.2">
      <c r="A294" s="28">
        <v>285</v>
      </c>
      <c r="B294" s="348" t="s">
        <v>452</v>
      </c>
      <c r="C294" s="349" t="s">
        <v>781</v>
      </c>
      <c r="D294" s="350" t="s">
        <v>58</v>
      </c>
      <c r="E294" s="354">
        <v>50.5</v>
      </c>
      <c r="F294" s="355">
        <v>1400</v>
      </c>
      <c r="G294" s="358">
        <f t="shared" si="23"/>
        <v>70700</v>
      </c>
      <c r="H294" s="354"/>
      <c r="I294" s="355"/>
      <c r="J294" s="358"/>
      <c r="K294" s="4"/>
    </row>
    <row r="295" spans="1:11" ht="45" x14ac:dyDescent="0.2">
      <c r="A295" s="28">
        <v>286</v>
      </c>
      <c r="B295" s="348" t="s">
        <v>453</v>
      </c>
      <c r="C295" s="349" t="s">
        <v>782</v>
      </c>
      <c r="D295" s="350" t="s">
        <v>58</v>
      </c>
      <c r="E295" s="354">
        <v>11.6149</v>
      </c>
      <c r="F295" s="355">
        <v>2000</v>
      </c>
      <c r="G295" s="358">
        <f t="shared" si="23"/>
        <v>23230</v>
      </c>
      <c r="H295" s="354"/>
      <c r="I295" s="355"/>
      <c r="J295" s="358"/>
      <c r="K295" s="4"/>
    </row>
    <row r="296" spans="1:11" ht="45" x14ac:dyDescent="0.2">
      <c r="A296" s="28">
        <v>287</v>
      </c>
      <c r="B296" s="348" t="s">
        <v>454</v>
      </c>
      <c r="C296" s="349" t="s">
        <v>783</v>
      </c>
      <c r="D296" s="350" t="s">
        <v>58</v>
      </c>
      <c r="E296" s="354">
        <v>2.1882000000000001</v>
      </c>
      <c r="F296" s="355">
        <v>2000</v>
      </c>
      <c r="G296" s="358">
        <f t="shared" si="23"/>
        <v>4376</v>
      </c>
      <c r="H296" s="354"/>
      <c r="I296" s="355"/>
      <c r="J296" s="358"/>
      <c r="K296" s="4"/>
    </row>
    <row r="297" spans="1:11" ht="45" x14ac:dyDescent="0.2">
      <c r="A297" s="28">
        <v>288</v>
      </c>
      <c r="B297" s="348" t="s">
        <v>455</v>
      </c>
      <c r="C297" s="349" t="s">
        <v>784</v>
      </c>
      <c r="D297" s="350" t="s">
        <v>58</v>
      </c>
      <c r="E297" s="354">
        <v>96.96</v>
      </c>
      <c r="F297" s="355">
        <v>2500</v>
      </c>
      <c r="G297" s="358">
        <f t="shared" si="23"/>
        <v>242400</v>
      </c>
      <c r="H297" s="354"/>
      <c r="I297" s="355"/>
      <c r="J297" s="358"/>
      <c r="K297" s="4"/>
    </row>
    <row r="298" spans="1:11" ht="45" x14ac:dyDescent="0.2">
      <c r="A298" s="28">
        <v>289</v>
      </c>
      <c r="B298" s="348" t="s">
        <v>456</v>
      </c>
      <c r="C298" s="349" t="s">
        <v>621</v>
      </c>
      <c r="D298" s="350" t="s">
        <v>58</v>
      </c>
      <c r="E298" s="356"/>
      <c r="F298" s="357"/>
      <c r="G298" s="358"/>
      <c r="H298" s="354">
        <v>10.795199999999999</v>
      </c>
      <c r="I298" s="355">
        <v>4518.84</v>
      </c>
      <c r="J298" s="358">
        <f t="shared" si="18"/>
        <v>48782</v>
      </c>
      <c r="K298" s="4"/>
    </row>
    <row r="299" spans="1:11" ht="45" x14ac:dyDescent="0.2">
      <c r="A299" s="28">
        <v>290</v>
      </c>
      <c r="B299" s="348" t="s">
        <v>457</v>
      </c>
      <c r="C299" s="349" t="s">
        <v>623</v>
      </c>
      <c r="D299" s="350" t="s">
        <v>58</v>
      </c>
      <c r="E299" s="356"/>
      <c r="F299" s="357"/>
      <c r="G299" s="358"/>
      <c r="H299" s="354">
        <v>1.0524199999999999</v>
      </c>
      <c r="I299" s="355">
        <v>8868.81</v>
      </c>
      <c r="J299" s="358">
        <f t="shared" si="18"/>
        <v>9334</v>
      </c>
      <c r="K299" s="4"/>
    </row>
    <row r="300" spans="1:11" ht="45" x14ac:dyDescent="0.2">
      <c r="A300" s="28">
        <v>291</v>
      </c>
      <c r="B300" s="348" t="s">
        <v>458</v>
      </c>
      <c r="C300" s="349" t="s">
        <v>785</v>
      </c>
      <c r="D300" s="350" t="s">
        <v>58</v>
      </c>
      <c r="E300" s="356"/>
      <c r="F300" s="357"/>
      <c r="G300" s="358"/>
      <c r="H300" s="354">
        <v>6.8980399999999999</v>
      </c>
      <c r="I300" s="355">
        <v>13555.13</v>
      </c>
      <c r="J300" s="358">
        <f t="shared" si="18"/>
        <v>93504</v>
      </c>
      <c r="K300" s="4"/>
    </row>
    <row r="301" spans="1:11" ht="45" x14ac:dyDescent="0.2">
      <c r="A301" s="28">
        <v>292</v>
      </c>
      <c r="B301" s="348" t="s">
        <v>459</v>
      </c>
      <c r="C301" s="349" t="s">
        <v>786</v>
      </c>
      <c r="D301" s="350" t="s">
        <v>58</v>
      </c>
      <c r="E301" s="354">
        <v>1.038</v>
      </c>
      <c r="F301" s="355">
        <v>250</v>
      </c>
      <c r="G301" s="358">
        <f t="shared" ref="G301:G303" si="24">E301*F301</f>
        <v>260</v>
      </c>
      <c r="H301" s="354"/>
      <c r="I301" s="355"/>
      <c r="J301" s="358"/>
      <c r="K301" s="4"/>
    </row>
    <row r="302" spans="1:11" ht="45" x14ac:dyDescent="0.2">
      <c r="A302" s="28">
        <v>293</v>
      </c>
      <c r="B302" s="348" t="s">
        <v>460</v>
      </c>
      <c r="C302" s="349" t="s">
        <v>787</v>
      </c>
      <c r="D302" s="350" t="s">
        <v>58</v>
      </c>
      <c r="E302" s="354">
        <v>46.71</v>
      </c>
      <c r="F302" s="355">
        <v>250</v>
      </c>
      <c r="G302" s="358">
        <f t="shared" si="24"/>
        <v>11678</v>
      </c>
      <c r="H302" s="354"/>
      <c r="I302" s="355"/>
      <c r="J302" s="358"/>
      <c r="K302" s="4"/>
    </row>
    <row r="303" spans="1:11" ht="45" x14ac:dyDescent="0.2">
      <c r="A303" s="28">
        <v>294</v>
      </c>
      <c r="B303" s="348" t="s">
        <v>460</v>
      </c>
      <c r="C303" s="349" t="s">
        <v>788</v>
      </c>
      <c r="D303" s="350" t="s">
        <v>58</v>
      </c>
      <c r="E303" s="354">
        <v>0.51900000000000002</v>
      </c>
      <c r="F303" s="355">
        <v>250</v>
      </c>
      <c r="G303" s="358">
        <f t="shared" si="24"/>
        <v>130</v>
      </c>
      <c r="H303" s="354"/>
      <c r="I303" s="355"/>
      <c r="J303" s="358"/>
      <c r="K303" s="4"/>
    </row>
    <row r="304" spans="1:11" ht="45" x14ac:dyDescent="0.2">
      <c r="A304" s="28">
        <v>295</v>
      </c>
      <c r="B304" s="348" t="s">
        <v>461</v>
      </c>
      <c r="C304" s="349" t="s">
        <v>789</v>
      </c>
      <c r="D304" s="350" t="s">
        <v>58</v>
      </c>
      <c r="E304" s="356"/>
      <c r="F304" s="357"/>
      <c r="G304" s="358"/>
      <c r="H304" s="354">
        <v>421.428</v>
      </c>
      <c r="I304" s="355">
        <v>450</v>
      </c>
      <c r="J304" s="358">
        <f t="shared" si="18"/>
        <v>189643</v>
      </c>
      <c r="K304" s="4"/>
    </row>
    <row r="305" spans="1:11" ht="45" x14ac:dyDescent="0.2">
      <c r="A305" s="28">
        <v>296</v>
      </c>
      <c r="B305" s="348" t="s">
        <v>462</v>
      </c>
      <c r="C305" s="349" t="s">
        <v>790</v>
      </c>
      <c r="D305" s="350" t="s">
        <v>58</v>
      </c>
      <c r="E305" s="354">
        <v>20.76</v>
      </c>
      <c r="F305" s="355">
        <v>1100</v>
      </c>
      <c r="G305" s="358">
        <f t="shared" ref="G305:G309" si="25">E305*F305</f>
        <v>22836</v>
      </c>
      <c r="H305" s="354"/>
      <c r="I305" s="355"/>
      <c r="J305" s="358"/>
      <c r="K305" s="4"/>
    </row>
    <row r="306" spans="1:11" ht="45" x14ac:dyDescent="0.2">
      <c r="A306" s="28">
        <v>297</v>
      </c>
      <c r="B306" s="348" t="s">
        <v>462</v>
      </c>
      <c r="C306" s="349" t="s">
        <v>791</v>
      </c>
      <c r="D306" s="350" t="s">
        <v>58</v>
      </c>
      <c r="E306" s="354">
        <v>6.2279999999999998</v>
      </c>
      <c r="F306" s="355">
        <v>1100</v>
      </c>
      <c r="G306" s="358">
        <f t="shared" si="25"/>
        <v>6851</v>
      </c>
      <c r="H306" s="354"/>
      <c r="I306" s="355"/>
      <c r="J306" s="358"/>
      <c r="K306" s="4"/>
    </row>
    <row r="307" spans="1:11" ht="45" x14ac:dyDescent="0.2">
      <c r="A307" s="28">
        <v>298</v>
      </c>
      <c r="B307" s="348" t="s">
        <v>463</v>
      </c>
      <c r="C307" s="349" t="s">
        <v>792</v>
      </c>
      <c r="D307" s="350" t="s">
        <v>58</v>
      </c>
      <c r="E307" s="354">
        <v>1.038</v>
      </c>
      <c r="F307" s="355">
        <v>1350</v>
      </c>
      <c r="G307" s="358">
        <f t="shared" si="25"/>
        <v>1401</v>
      </c>
      <c r="H307" s="354"/>
      <c r="I307" s="355"/>
      <c r="J307" s="358"/>
      <c r="K307" s="4"/>
    </row>
    <row r="308" spans="1:11" ht="45" x14ac:dyDescent="0.2">
      <c r="A308" s="28">
        <v>299</v>
      </c>
      <c r="B308" s="348" t="s">
        <v>464</v>
      </c>
      <c r="C308" s="349" t="s">
        <v>793</v>
      </c>
      <c r="D308" s="350" t="s">
        <v>58</v>
      </c>
      <c r="E308" s="354">
        <v>24.911999999999999</v>
      </c>
      <c r="F308" s="355">
        <v>1800</v>
      </c>
      <c r="G308" s="358">
        <f t="shared" si="25"/>
        <v>44842</v>
      </c>
      <c r="H308" s="354"/>
      <c r="I308" s="355"/>
      <c r="J308" s="358"/>
      <c r="K308" s="4"/>
    </row>
    <row r="309" spans="1:11" ht="45" x14ac:dyDescent="0.2">
      <c r="A309" s="28">
        <v>300</v>
      </c>
      <c r="B309" s="348" t="s">
        <v>465</v>
      </c>
      <c r="C309" s="349" t="s">
        <v>794</v>
      </c>
      <c r="D309" s="350" t="s">
        <v>58</v>
      </c>
      <c r="E309" s="354">
        <v>47.722000000000001</v>
      </c>
      <c r="F309" s="355">
        <v>2800</v>
      </c>
      <c r="G309" s="358">
        <f t="shared" si="25"/>
        <v>133622</v>
      </c>
      <c r="H309" s="354"/>
      <c r="I309" s="355"/>
      <c r="J309" s="358"/>
      <c r="K309" s="4"/>
    </row>
    <row r="310" spans="1:11" ht="45" x14ac:dyDescent="0.2">
      <c r="A310" s="28">
        <v>301</v>
      </c>
      <c r="B310" s="348" t="s">
        <v>466</v>
      </c>
      <c r="C310" s="349" t="s">
        <v>795</v>
      </c>
      <c r="D310" s="350" t="s">
        <v>58</v>
      </c>
      <c r="E310" s="356"/>
      <c r="F310" s="357"/>
      <c r="G310" s="358"/>
      <c r="H310" s="354">
        <v>126.636</v>
      </c>
      <c r="I310" s="355">
        <v>4800</v>
      </c>
      <c r="J310" s="358">
        <f t="shared" si="18"/>
        <v>607853</v>
      </c>
      <c r="K310" s="4"/>
    </row>
    <row r="311" spans="1:11" ht="30" x14ac:dyDescent="0.2">
      <c r="A311" s="28">
        <v>302</v>
      </c>
      <c r="B311" s="348" t="s">
        <v>467</v>
      </c>
      <c r="C311" s="349" t="s">
        <v>796</v>
      </c>
      <c r="D311" s="350" t="s">
        <v>24</v>
      </c>
      <c r="E311" s="356"/>
      <c r="F311" s="357"/>
      <c r="G311" s="358"/>
      <c r="H311" s="354">
        <v>12.87</v>
      </c>
      <c r="I311" s="355">
        <v>5496.5</v>
      </c>
      <c r="J311" s="358">
        <f t="shared" si="18"/>
        <v>70740</v>
      </c>
      <c r="K311" s="4"/>
    </row>
    <row r="312" spans="1:11" ht="30" x14ac:dyDescent="0.2">
      <c r="A312" s="28">
        <v>303</v>
      </c>
      <c r="B312" s="348" t="s">
        <v>468</v>
      </c>
      <c r="C312" s="349" t="s">
        <v>797</v>
      </c>
      <c r="D312" s="350" t="s">
        <v>138</v>
      </c>
      <c r="E312" s="356"/>
      <c r="F312" s="357"/>
      <c r="G312" s="358"/>
      <c r="H312" s="354">
        <v>90</v>
      </c>
      <c r="I312" s="355">
        <v>413.15</v>
      </c>
      <c r="J312" s="358">
        <f t="shared" si="18"/>
        <v>37184</v>
      </c>
      <c r="K312" s="4"/>
    </row>
    <row r="313" spans="1:11" ht="30" x14ac:dyDescent="0.2">
      <c r="A313" s="28">
        <v>304</v>
      </c>
      <c r="B313" s="348" t="s">
        <v>469</v>
      </c>
      <c r="C313" s="349" t="s">
        <v>798</v>
      </c>
      <c r="D313" s="350" t="s">
        <v>138</v>
      </c>
      <c r="E313" s="356"/>
      <c r="F313" s="357"/>
      <c r="G313" s="358"/>
      <c r="H313" s="354">
        <v>84</v>
      </c>
      <c r="I313" s="355">
        <v>467.59</v>
      </c>
      <c r="J313" s="358">
        <f t="shared" si="18"/>
        <v>39278</v>
      </c>
      <c r="K313" s="4"/>
    </row>
    <row r="314" spans="1:11" x14ac:dyDescent="0.2">
      <c r="A314" s="28">
        <v>305</v>
      </c>
      <c r="B314" s="348" t="s">
        <v>470</v>
      </c>
      <c r="C314" s="349" t="s">
        <v>799</v>
      </c>
      <c r="D314" s="350" t="s">
        <v>23</v>
      </c>
      <c r="E314" s="356"/>
      <c r="F314" s="357"/>
      <c r="G314" s="358"/>
      <c r="H314" s="354">
        <v>9.9299999999999999E-2</v>
      </c>
      <c r="I314" s="355">
        <v>78836.649999999994</v>
      </c>
      <c r="J314" s="358">
        <f t="shared" si="18"/>
        <v>7828</v>
      </c>
      <c r="K314" s="4"/>
    </row>
    <row r="315" spans="1:11" x14ac:dyDescent="0.2">
      <c r="A315" s="28">
        <v>306</v>
      </c>
      <c r="B315" s="348" t="s">
        <v>471</v>
      </c>
      <c r="C315" s="349" t="s">
        <v>800</v>
      </c>
      <c r="D315" s="350" t="s">
        <v>25</v>
      </c>
      <c r="E315" s="354">
        <v>32</v>
      </c>
      <c r="F315" s="355">
        <v>132</v>
      </c>
      <c r="G315" s="358">
        <f t="shared" ref="G315" si="26">E315*F315</f>
        <v>4224</v>
      </c>
      <c r="H315" s="354"/>
      <c r="I315" s="355"/>
      <c r="J315" s="358"/>
      <c r="K315" s="4"/>
    </row>
    <row r="316" spans="1:11" x14ac:dyDescent="0.2">
      <c r="A316" s="28">
        <v>307</v>
      </c>
      <c r="B316" s="348" t="s">
        <v>472</v>
      </c>
      <c r="C316" s="349" t="s">
        <v>801</v>
      </c>
      <c r="D316" s="350" t="s">
        <v>23</v>
      </c>
      <c r="E316" s="356"/>
      <c r="F316" s="357"/>
      <c r="G316" s="358"/>
      <c r="H316" s="354">
        <v>0.7</v>
      </c>
      <c r="I316" s="355">
        <v>45231.69</v>
      </c>
      <c r="J316" s="358">
        <f t="shared" si="18"/>
        <v>31662</v>
      </c>
      <c r="K316" s="4"/>
    </row>
    <row r="317" spans="1:11" x14ac:dyDescent="0.2">
      <c r="A317" s="28">
        <v>308</v>
      </c>
      <c r="B317" s="348" t="s">
        <v>473</v>
      </c>
      <c r="C317" s="349" t="s">
        <v>802</v>
      </c>
      <c r="D317" s="350" t="s">
        <v>23</v>
      </c>
      <c r="E317" s="356"/>
      <c r="F317" s="357"/>
      <c r="G317" s="358"/>
      <c r="H317" s="354">
        <v>0.224</v>
      </c>
      <c r="I317" s="355">
        <v>46457.08</v>
      </c>
      <c r="J317" s="358">
        <f t="shared" si="18"/>
        <v>10406</v>
      </c>
      <c r="K317" s="4"/>
    </row>
    <row r="318" spans="1:11" ht="30" x14ac:dyDescent="0.2">
      <c r="A318" s="28">
        <v>309</v>
      </c>
      <c r="B318" s="348" t="s">
        <v>474</v>
      </c>
      <c r="C318" s="349" t="s">
        <v>803</v>
      </c>
      <c r="D318" s="350" t="s">
        <v>23</v>
      </c>
      <c r="E318" s="356"/>
      <c r="F318" s="357"/>
      <c r="G318" s="358"/>
      <c r="H318" s="354">
        <v>8.8500000000000002E-3</v>
      </c>
      <c r="I318" s="355">
        <v>33000</v>
      </c>
      <c r="J318" s="358">
        <f t="shared" si="18"/>
        <v>292</v>
      </c>
      <c r="K318" s="4"/>
    </row>
    <row r="319" spans="1:11" ht="30" x14ac:dyDescent="0.2">
      <c r="A319" s="28">
        <v>310</v>
      </c>
      <c r="B319" s="348" t="s">
        <v>475</v>
      </c>
      <c r="C319" s="349" t="s">
        <v>804</v>
      </c>
      <c r="D319" s="350" t="s">
        <v>23</v>
      </c>
      <c r="E319" s="356"/>
      <c r="F319" s="357"/>
      <c r="G319" s="358"/>
      <c r="H319" s="354">
        <v>9.7999999999999997E-3</v>
      </c>
      <c r="I319" s="355">
        <v>45000</v>
      </c>
      <c r="J319" s="358">
        <f t="shared" si="18"/>
        <v>441</v>
      </c>
      <c r="K319" s="4"/>
    </row>
    <row r="320" spans="1:11" ht="30" x14ac:dyDescent="0.2">
      <c r="A320" s="28">
        <v>311</v>
      </c>
      <c r="B320" s="348" t="s">
        <v>476</v>
      </c>
      <c r="C320" s="349" t="s">
        <v>805</v>
      </c>
      <c r="D320" s="350" t="s">
        <v>23</v>
      </c>
      <c r="E320" s="356"/>
      <c r="F320" s="357"/>
      <c r="G320" s="358"/>
      <c r="H320" s="354">
        <v>1.042E-3</v>
      </c>
      <c r="I320" s="355">
        <v>33000</v>
      </c>
      <c r="J320" s="358">
        <f t="shared" si="18"/>
        <v>34</v>
      </c>
      <c r="K320" s="4"/>
    </row>
    <row r="321" spans="1:11" ht="30" x14ac:dyDescent="0.2">
      <c r="A321" s="28">
        <v>312</v>
      </c>
      <c r="B321" s="348" t="s">
        <v>477</v>
      </c>
      <c r="C321" s="349" t="s">
        <v>806</v>
      </c>
      <c r="D321" s="350" t="s">
        <v>23</v>
      </c>
      <c r="E321" s="356"/>
      <c r="F321" s="357"/>
      <c r="G321" s="358"/>
      <c r="H321" s="354">
        <v>6.1920000000000003E-2</v>
      </c>
      <c r="I321" s="355">
        <v>33000</v>
      </c>
      <c r="J321" s="358">
        <f t="shared" si="18"/>
        <v>2043</v>
      </c>
      <c r="K321" s="4"/>
    </row>
    <row r="322" spans="1:11" ht="30" x14ac:dyDescent="0.2">
      <c r="A322" s="28">
        <v>313</v>
      </c>
      <c r="B322" s="348" t="s">
        <v>478</v>
      </c>
      <c r="C322" s="349" t="s">
        <v>807</v>
      </c>
      <c r="D322" s="350" t="s">
        <v>23</v>
      </c>
      <c r="E322" s="356"/>
      <c r="F322" s="357"/>
      <c r="G322" s="358"/>
      <c r="H322" s="354">
        <v>4.5013999999999998E-2</v>
      </c>
      <c r="I322" s="355">
        <v>33000</v>
      </c>
      <c r="J322" s="358">
        <f t="shared" si="18"/>
        <v>1485</v>
      </c>
      <c r="K322" s="4"/>
    </row>
    <row r="323" spans="1:11" ht="30" x14ac:dyDescent="0.2">
      <c r="A323" s="28">
        <v>314</v>
      </c>
      <c r="B323" s="348" t="s">
        <v>479</v>
      </c>
      <c r="C323" s="349" t="s">
        <v>808</v>
      </c>
      <c r="D323" s="350" t="s">
        <v>23</v>
      </c>
      <c r="E323" s="356"/>
      <c r="F323" s="357"/>
      <c r="G323" s="358"/>
      <c r="H323" s="354">
        <v>0.1142</v>
      </c>
      <c r="I323" s="355">
        <v>33000</v>
      </c>
      <c r="J323" s="358">
        <f t="shared" si="18"/>
        <v>3769</v>
      </c>
      <c r="K323" s="4"/>
    </row>
    <row r="324" spans="1:11" ht="30" x14ac:dyDescent="0.2">
      <c r="A324" s="28">
        <v>315</v>
      </c>
      <c r="B324" s="348" t="s">
        <v>480</v>
      </c>
      <c r="C324" s="349" t="s">
        <v>809</v>
      </c>
      <c r="D324" s="350" t="s">
        <v>23</v>
      </c>
      <c r="E324" s="356"/>
      <c r="F324" s="357"/>
      <c r="G324" s="358"/>
      <c r="H324" s="354">
        <v>0.294516</v>
      </c>
      <c r="I324" s="355">
        <v>29465.43</v>
      </c>
      <c r="J324" s="358">
        <f t="shared" si="18"/>
        <v>8678</v>
      </c>
      <c r="K324" s="4"/>
    </row>
    <row r="325" spans="1:11" x14ac:dyDescent="0.2">
      <c r="A325" s="28">
        <v>316</v>
      </c>
      <c r="B325" s="348" t="s">
        <v>481</v>
      </c>
      <c r="C325" s="349" t="s">
        <v>810</v>
      </c>
      <c r="D325" s="350" t="s">
        <v>23</v>
      </c>
      <c r="E325" s="356"/>
      <c r="F325" s="357"/>
      <c r="G325" s="358"/>
      <c r="H325" s="354">
        <v>0.32300000000000001</v>
      </c>
      <c r="I325" s="355">
        <v>43847.67</v>
      </c>
      <c r="J325" s="358">
        <f t="shared" si="18"/>
        <v>14163</v>
      </c>
      <c r="K325" s="4"/>
    </row>
    <row r="326" spans="1:11" x14ac:dyDescent="0.2">
      <c r="A326" s="28">
        <v>317</v>
      </c>
      <c r="B326" s="348" t="s">
        <v>482</v>
      </c>
      <c r="C326" s="349" t="s">
        <v>811</v>
      </c>
      <c r="D326" s="350" t="s">
        <v>58</v>
      </c>
      <c r="E326" s="356"/>
      <c r="F326" s="357"/>
      <c r="G326" s="358"/>
      <c r="H326" s="354">
        <v>1.2</v>
      </c>
      <c r="I326" s="355">
        <v>208.04</v>
      </c>
      <c r="J326" s="358">
        <f t="shared" si="18"/>
        <v>250</v>
      </c>
      <c r="K326" s="4"/>
    </row>
    <row r="327" spans="1:11" ht="45" x14ac:dyDescent="0.2">
      <c r="A327" s="28">
        <v>318</v>
      </c>
      <c r="B327" s="348" t="s">
        <v>483</v>
      </c>
      <c r="C327" s="349" t="s">
        <v>812</v>
      </c>
      <c r="D327" s="350" t="s">
        <v>59</v>
      </c>
      <c r="E327" s="354">
        <v>25</v>
      </c>
      <c r="F327" s="355">
        <v>7700</v>
      </c>
      <c r="G327" s="358">
        <f t="shared" ref="G327:G331" si="27">E327*F327</f>
        <v>192500</v>
      </c>
      <c r="H327" s="354"/>
      <c r="I327" s="355"/>
      <c r="J327" s="358"/>
      <c r="K327" s="4"/>
    </row>
    <row r="328" spans="1:11" ht="45" x14ac:dyDescent="0.2">
      <c r="A328" s="28">
        <v>319</v>
      </c>
      <c r="B328" s="348" t="s">
        <v>483</v>
      </c>
      <c r="C328" s="349" t="s">
        <v>813</v>
      </c>
      <c r="D328" s="350" t="s">
        <v>59</v>
      </c>
      <c r="E328" s="354">
        <v>12</v>
      </c>
      <c r="F328" s="355">
        <v>7700</v>
      </c>
      <c r="G328" s="358">
        <f t="shared" si="27"/>
        <v>92400</v>
      </c>
      <c r="H328" s="354"/>
      <c r="I328" s="355"/>
      <c r="J328" s="358"/>
      <c r="K328" s="4"/>
    </row>
    <row r="329" spans="1:11" ht="45" x14ac:dyDescent="0.2">
      <c r="A329" s="28">
        <v>320</v>
      </c>
      <c r="B329" s="348" t="s">
        <v>484</v>
      </c>
      <c r="C329" s="349" t="s">
        <v>814</v>
      </c>
      <c r="D329" s="350" t="s">
        <v>59</v>
      </c>
      <c r="E329" s="354">
        <v>10</v>
      </c>
      <c r="F329" s="355">
        <v>15400</v>
      </c>
      <c r="G329" s="358">
        <f t="shared" si="27"/>
        <v>154000</v>
      </c>
      <c r="H329" s="354"/>
      <c r="I329" s="355"/>
      <c r="J329" s="358"/>
      <c r="K329" s="4"/>
    </row>
    <row r="330" spans="1:11" ht="45" x14ac:dyDescent="0.2">
      <c r="A330" s="28">
        <v>321</v>
      </c>
      <c r="B330" s="348" t="s">
        <v>484</v>
      </c>
      <c r="C330" s="349" t="s">
        <v>815</v>
      </c>
      <c r="D330" s="350" t="s">
        <v>59</v>
      </c>
      <c r="E330" s="354">
        <v>2</v>
      </c>
      <c r="F330" s="355">
        <v>15400</v>
      </c>
      <c r="G330" s="358">
        <f t="shared" si="27"/>
        <v>30800</v>
      </c>
      <c r="H330" s="354"/>
      <c r="I330" s="355"/>
      <c r="J330" s="358"/>
      <c r="K330" s="4"/>
    </row>
    <row r="331" spans="1:11" ht="45" x14ac:dyDescent="0.2">
      <c r="A331" s="28">
        <v>322</v>
      </c>
      <c r="B331" s="348" t="s">
        <v>484</v>
      </c>
      <c r="C331" s="349" t="s">
        <v>816</v>
      </c>
      <c r="D331" s="350" t="s">
        <v>59</v>
      </c>
      <c r="E331" s="354">
        <v>2</v>
      </c>
      <c r="F331" s="355">
        <v>15400</v>
      </c>
      <c r="G331" s="358">
        <f t="shared" si="27"/>
        <v>30800</v>
      </c>
      <c r="H331" s="354"/>
      <c r="I331" s="355"/>
      <c r="J331" s="358"/>
      <c r="K331" s="4"/>
    </row>
    <row r="332" spans="1:11" x14ac:dyDescent="0.2">
      <c r="A332" s="28">
        <v>323</v>
      </c>
      <c r="B332" s="348" t="s">
        <v>485</v>
      </c>
      <c r="C332" s="349" t="s">
        <v>817</v>
      </c>
      <c r="D332" s="350" t="s">
        <v>24</v>
      </c>
      <c r="E332" s="356"/>
      <c r="F332" s="357"/>
      <c r="G332" s="358"/>
      <c r="H332" s="354">
        <v>29.478000000000002</v>
      </c>
      <c r="I332" s="355">
        <v>4627.12</v>
      </c>
      <c r="J332" s="358">
        <f t="shared" ref="J332:J384" si="28">H332*I332</f>
        <v>136398</v>
      </c>
      <c r="K332" s="4"/>
    </row>
    <row r="333" spans="1:11" x14ac:dyDescent="0.2">
      <c r="A333" s="28">
        <v>324</v>
      </c>
      <c r="B333" s="348" t="s">
        <v>486</v>
      </c>
      <c r="C333" s="349" t="s">
        <v>818</v>
      </c>
      <c r="D333" s="350" t="s">
        <v>24</v>
      </c>
      <c r="E333" s="356"/>
      <c r="F333" s="357"/>
      <c r="G333" s="358"/>
      <c r="H333" s="354">
        <v>7.0039999999999996</v>
      </c>
      <c r="I333" s="355">
        <v>5235.0600000000004</v>
      </c>
      <c r="J333" s="358">
        <f t="shared" si="28"/>
        <v>36666</v>
      </c>
      <c r="K333" s="4"/>
    </row>
    <row r="334" spans="1:11" ht="30" x14ac:dyDescent="0.2">
      <c r="A334" s="28">
        <v>325</v>
      </c>
      <c r="B334" s="348" t="s">
        <v>487</v>
      </c>
      <c r="C334" s="349" t="s">
        <v>819</v>
      </c>
      <c r="D334" s="350" t="s">
        <v>59</v>
      </c>
      <c r="E334" s="356"/>
      <c r="F334" s="357"/>
      <c r="G334" s="358"/>
      <c r="H334" s="354">
        <v>8</v>
      </c>
      <c r="I334" s="355">
        <v>25000</v>
      </c>
      <c r="J334" s="358">
        <f t="shared" si="28"/>
        <v>200000</v>
      </c>
      <c r="K334" s="4"/>
    </row>
    <row r="335" spans="1:11" x14ac:dyDescent="0.2">
      <c r="A335" s="28">
        <v>326</v>
      </c>
      <c r="B335" s="348" t="s">
        <v>488</v>
      </c>
      <c r="C335" s="349" t="s">
        <v>656</v>
      </c>
      <c r="D335" s="350" t="s">
        <v>24</v>
      </c>
      <c r="E335" s="356"/>
      <c r="F335" s="357"/>
      <c r="G335" s="358"/>
      <c r="H335" s="354">
        <v>11.3</v>
      </c>
      <c r="I335" s="355">
        <v>2778.95</v>
      </c>
      <c r="J335" s="358">
        <f t="shared" si="28"/>
        <v>31402</v>
      </c>
      <c r="K335" s="4"/>
    </row>
    <row r="336" spans="1:11" x14ac:dyDescent="0.2">
      <c r="A336" s="28">
        <v>327</v>
      </c>
      <c r="B336" s="348" t="s">
        <v>489</v>
      </c>
      <c r="C336" s="349" t="s">
        <v>820</v>
      </c>
      <c r="D336" s="350" t="s">
        <v>24</v>
      </c>
      <c r="E336" s="356"/>
      <c r="F336" s="357"/>
      <c r="G336" s="358"/>
      <c r="H336" s="354">
        <v>47.6</v>
      </c>
      <c r="I336" s="355">
        <v>2143.61</v>
      </c>
      <c r="J336" s="358">
        <f t="shared" si="28"/>
        <v>102036</v>
      </c>
      <c r="K336" s="4"/>
    </row>
    <row r="337" spans="1:11" x14ac:dyDescent="0.2">
      <c r="A337" s="28">
        <v>328</v>
      </c>
      <c r="B337" s="348" t="s">
        <v>490</v>
      </c>
      <c r="C337" s="349" t="s">
        <v>821</v>
      </c>
      <c r="D337" s="350" t="s">
        <v>25</v>
      </c>
      <c r="E337" s="356"/>
      <c r="F337" s="357"/>
      <c r="G337" s="358"/>
      <c r="H337" s="354">
        <v>27.2104</v>
      </c>
      <c r="I337" s="355">
        <v>314.05</v>
      </c>
      <c r="J337" s="358">
        <f t="shared" si="28"/>
        <v>8545</v>
      </c>
      <c r="K337" s="4"/>
    </row>
    <row r="338" spans="1:11" ht="45" x14ac:dyDescent="0.2">
      <c r="A338" s="28">
        <v>329</v>
      </c>
      <c r="B338" s="348" t="s">
        <v>491</v>
      </c>
      <c r="C338" s="349" t="s">
        <v>822</v>
      </c>
      <c r="D338" s="350" t="s">
        <v>880</v>
      </c>
      <c r="E338" s="354">
        <v>0.45500000000000002</v>
      </c>
      <c r="F338" s="355">
        <v>81847.75</v>
      </c>
      <c r="G338" s="358">
        <f t="shared" ref="G338:G342" si="29">E338*F338</f>
        <v>37241</v>
      </c>
      <c r="H338" s="354"/>
      <c r="I338" s="355"/>
      <c r="J338" s="358"/>
      <c r="K338" s="4"/>
    </row>
    <row r="339" spans="1:11" ht="45" x14ac:dyDescent="0.2">
      <c r="A339" s="28">
        <v>330</v>
      </c>
      <c r="B339" s="348" t="s">
        <v>492</v>
      </c>
      <c r="C339" s="349" t="s">
        <v>823</v>
      </c>
      <c r="D339" s="350" t="s">
        <v>880</v>
      </c>
      <c r="E339" s="354">
        <v>0.45500000000000002</v>
      </c>
      <c r="F339" s="355">
        <v>112632.41</v>
      </c>
      <c r="G339" s="358">
        <f t="shared" si="29"/>
        <v>51248</v>
      </c>
      <c r="H339" s="354"/>
      <c r="I339" s="355"/>
      <c r="J339" s="358"/>
      <c r="K339" s="4"/>
    </row>
    <row r="340" spans="1:11" ht="45" x14ac:dyDescent="0.2">
      <c r="A340" s="28">
        <v>331</v>
      </c>
      <c r="B340" s="348" t="s">
        <v>493</v>
      </c>
      <c r="C340" s="349" t="s">
        <v>824</v>
      </c>
      <c r="D340" s="350" t="s">
        <v>880</v>
      </c>
      <c r="E340" s="354">
        <v>0.28999999999999998</v>
      </c>
      <c r="F340" s="355">
        <v>165119.29999999999</v>
      </c>
      <c r="G340" s="358">
        <f t="shared" si="29"/>
        <v>47885</v>
      </c>
      <c r="H340" s="354"/>
      <c r="I340" s="355"/>
      <c r="J340" s="358"/>
      <c r="K340" s="4"/>
    </row>
    <row r="341" spans="1:11" ht="45" x14ac:dyDescent="0.2">
      <c r="A341" s="28">
        <v>332</v>
      </c>
      <c r="B341" s="348" t="s">
        <v>494</v>
      </c>
      <c r="C341" s="349" t="s">
        <v>825</v>
      </c>
      <c r="D341" s="350" t="s">
        <v>880</v>
      </c>
      <c r="E341" s="354">
        <v>0.67500000000000004</v>
      </c>
      <c r="F341" s="355">
        <v>215059.19</v>
      </c>
      <c r="G341" s="358">
        <f t="shared" si="29"/>
        <v>145165</v>
      </c>
      <c r="H341" s="354"/>
      <c r="I341" s="355"/>
      <c r="J341" s="358"/>
      <c r="K341" s="4"/>
    </row>
    <row r="342" spans="1:11" ht="45" x14ac:dyDescent="0.2">
      <c r="A342" s="28">
        <v>333</v>
      </c>
      <c r="B342" s="348" t="s">
        <v>495</v>
      </c>
      <c r="C342" s="349" t="s">
        <v>826</v>
      </c>
      <c r="D342" s="350" t="s">
        <v>880</v>
      </c>
      <c r="E342" s="354">
        <v>0.56000000000000005</v>
      </c>
      <c r="F342" s="355">
        <v>461451.35</v>
      </c>
      <c r="G342" s="358">
        <f t="shared" si="29"/>
        <v>258413</v>
      </c>
      <c r="H342" s="354"/>
      <c r="I342" s="355"/>
      <c r="J342" s="358"/>
      <c r="K342" s="4"/>
    </row>
    <row r="343" spans="1:11" ht="30" x14ac:dyDescent="0.2">
      <c r="A343" s="28">
        <v>334</v>
      </c>
      <c r="B343" s="348" t="s">
        <v>496</v>
      </c>
      <c r="C343" s="349" t="s">
        <v>827</v>
      </c>
      <c r="D343" s="350" t="s">
        <v>23</v>
      </c>
      <c r="E343" s="356"/>
      <c r="F343" s="357"/>
      <c r="G343" s="358"/>
      <c r="H343" s="354">
        <v>5.7959999999999998E-2</v>
      </c>
      <c r="I343" s="355">
        <v>85000</v>
      </c>
      <c r="J343" s="358">
        <f t="shared" si="28"/>
        <v>4927</v>
      </c>
      <c r="K343" s="4"/>
    </row>
    <row r="344" spans="1:11" ht="30" x14ac:dyDescent="0.2">
      <c r="A344" s="28">
        <v>335</v>
      </c>
      <c r="B344" s="348" t="s">
        <v>497</v>
      </c>
      <c r="C344" s="349" t="s">
        <v>828</v>
      </c>
      <c r="D344" s="350" t="s">
        <v>23</v>
      </c>
      <c r="E344" s="356"/>
      <c r="F344" s="357"/>
      <c r="G344" s="358"/>
      <c r="H344" s="354">
        <v>6.4199999999999993E-2</v>
      </c>
      <c r="I344" s="355">
        <v>91000</v>
      </c>
      <c r="J344" s="358">
        <f t="shared" si="28"/>
        <v>5842</v>
      </c>
      <c r="K344" s="4"/>
    </row>
    <row r="345" spans="1:11" ht="30" x14ac:dyDescent="0.2">
      <c r="A345" s="28">
        <v>336</v>
      </c>
      <c r="B345" s="348" t="s">
        <v>498</v>
      </c>
      <c r="C345" s="349" t="s">
        <v>829</v>
      </c>
      <c r="D345" s="350" t="s">
        <v>23</v>
      </c>
      <c r="E345" s="356"/>
      <c r="F345" s="357"/>
      <c r="G345" s="358"/>
      <c r="H345" s="354">
        <v>1.155E-2</v>
      </c>
      <c r="I345" s="355">
        <v>484398.47</v>
      </c>
      <c r="J345" s="358">
        <f t="shared" si="28"/>
        <v>5595</v>
      </c>
      <c r="K345" s="4"/>
    </row>
    <row r="346" spans="1:11" ht="45" x14ac:dyDescent="0.2">
      <c r="A346" s="28">
        <v>337</v>
      </c>
      <c r="B346" s="348" t="s">
        <v>499</v>
      </c>
      <c r="C346" s="349" t="s">
        <v>830</v>
      </c>
      <c r="D346" s="350" t="s">
        <v>59</v>
      </c>
      <c r="E346" s="354">
        <v>12</v>
      </c>
      <c r="F346" s="355">
        <v>250</v>
      </c>
      <c r="G346" s="358">
        <f t="shared" ref="G346:G350" si="30">E346*F346</f>
        <v>3000</v>
      </c>
      <c r="H346" s="354"/>
      <c r="I346" s="355"/>
      <c r="J346" s="358"/>
      <c r="K346" s="4"/>
    </row>
    <row r="347" spans="1:11" ht="45" x14ac:dyDescent="0.2">
      <c r="A347" s="28">
        <v>338</v>
      </c>
      <c r="B347" s="348" t="s">
        <v>499</v>
      </c>
      <c r="C347" s="349" t="s">
        <v>831</v>
      </c>
      <c r="D347" s="350" t="s">
        <v>59</v>
      </c>
      <c r="E347" s="354">
        <v>145</v>
      </c>
      <c r="F347" s="355">
        <v>250</v>
      </c>
      <c r="G347" s="358">
        <f t="shared" si="30"/>
        <v>36250</v>
      </c>
      <c r="H347" s="354"/>
      <c r="I347" s="355"/>
      <c r="J347" s="358"/>
      <c r="K347" s="4"/>
    </row>
    <row r="348" spans="1:11" ht="45" x14ac:dyDescent="0.2">
      <c r="A348" s="28">
        <v>339</v>
      </c>
      <c r="B348" s="348" t="s">
        <v>500</v>
      </c>
      <c r="C348" s="349" t="s">
        <v>832</v>
      </c>
      <c r="D348" s="350" t="s">
        <v>59</v>
      </c>
      <c r="E348" s="354">
        <v>10</v>
      </c>
      <c r="F348" s="355">
        <v>450</v>
      </c>
      <c r="G348" s="358">
        <f t="shared" si="30"/>
        <v>4500</v>
      </c>
      <c r="H348" s="354"/>
      <c r="I348" s="355"/>
      <c r="J348" s="358"/>
      <c r="K348" s="4"/>
    </row>
    <row r="349" spans="1:11" ht="45" x14ac:dyDescent="0.2">
      <c r="A349" s="28">
        <v>340</v>
      </c>
      <c r="B349" s="348" t="s">
        <v>500</v>
      </c>
      <c r="C349" s="349" t="s">
        <v>833</v>
      </c>
      <c r="D349" s="350" t="s">
        <v>59</v>
      </c>
      <c r="E349" s="354">
        <v>18</v>
      </c>
      <c r="F349" s="355">
        <v>550</v>
      </c>
      <c r="G349" s="358">
        <f t="shared" si="30"/>
        <v>9900</v>
      </c>
      <c r="H349" s="354"/>
      <c r="I349" s="355"/>
      <c r="J349" s="358"/>
      <c r="K349" s="4"/>
    </row>
    <row r="350" spans="1:11" ht="45" x14ac:dyDescent="0.2">
      <c r="A350" s="28">
        <v>341</v>
      </c>
      <c r="B350" s="348" t="s">
        <v>501</v>
      </c>
      <c r="C350" s="349" t="s">
        <v>834</v>
      </c>
      <c r="D350" s="350" t="s">
        <v>59</v>
      </c>
      <c r="E350" s="354">
        <v>6</v>
      </c>
      <c r="F350" s="355">
        <v>950</v>
      </c>
      <c r="G350" s="358">
        <f t="shared" si="30"/>
        <v>5700</v>
      </c>
      <c r="H350" s="354"/>
      <c r="I350" s="355"/>
      <c r="J350" s="358"/>
      <c r="K350" s="4"/>
    </row>
    <row r="351" spans="1:11" ht="45" x14ac:dyDescent="0.2">
      <c r="A351" s="28">
        <v>342</v>
      </c>
      <c r="B351" s="348" t="s">
        <v>502</v>
      </c>
      <c r="C351" s="349" t="s">
        <v>835</v>
      </c>
      <c r="D351" s="350" t="s">
        <v>59</v>
      </c>
      <c r="E351" s="356"/>
      <c r="F351" s="357"/>
      <c r="G351" s="358"/>
      <c r="H351" s="354">
        <v>4</v>
      </c>
      <c r="I351" s="355">
        <v>23500</v>
      </c>
      <c r="J351" s="358">
        <f t="shared" si="28"/>
        <v>94000</v>
      </c>
      <c r="K351" s="4"/>
    </row>
    <row r="352" spans="1:11" ht="45" x14ac:dyDescent="0.2">
      <c r="A352" s="28">
        <v>343</v>
      </c>
      <c r="B352" s="348" t="s">
        <v>502</v>
      </c>
      <c r="C352" s="349" t="s">
        <v>836</v>
      </c>
      <c r="D352" s="350" t="s">
        <v>59</v>
      </c>
      <c r="E352" s="356"/>
      <c r="F352" s="357"/>
      <c r="G352" s="358"/>
      <c r="H352" s="354">
        <v>2</v>
      </c>
      <c r="I352" s="355">
        <v>21500</v>
      </c>
      <c r="J352" s="358">
        <f t="shared" si="28"/>
        <v>43000</v>
      </c>
      <c r="K352" s="4"/>
    </row>
    <row r="353" spans="1:11" ht="45" x14ac:dyDescent="0.2">
      <c r="A353" s="28">
        <v>344</v>
      </c>
      <c r="B353" s="348" t="s">
        <v>502</v>
      </c>
      <c r="C353" s="349" t="s">
        <v>837</v>
      </c>
      <c r="D353" s="350" t="s">
        <v>59</v>
      </c>
      <c r="E353" s="356"/>
      <c r="F353" s="357"/>
      <c r="G353" s="358"/>
      <c r="H353" s="354">
        <v>33</v>
      </c>
      <c r="I353" s="355">
        <v>23500</v>
      </c>
      <c r="J353" s="358">
        <f t="shared" si="28"/>
        <v>775500</v>
      </c>
      <c r="K353" s="4"/>
    </row>
    <row r="354" spans="1:11" ht="45" x14ac:dyDescent="0.2">
      <c r="A354" s="28">
        <v>345</v>
      </c>
      <c r="B354" s="348" t="s">
        <v>503</v>
      </c>
      <c r="C354" s="349" t="s">
        <v>838</v>
      </c>
      <c r="D354" s="350" t="s">
        <v>59</v>
      </c>
      <c r="E354" s="354">
        <v>22</v>
      </c>
      <c r="F354" s="355">
        <v>1000</v>
      </c>
      <c r="G354" s="358">
        <f t="shared" ref="G354:G365" si="31">E354*F354</f>
        <v>22000</v>
      </c>
      <c r="H354" s="354"/>
      <c r="I354" s="355"/>
      <c r="J354" s="358"/>
      <c r="K354" s="4"/>
    </row>
    <row r="355" spans="1:11" ht="45" x14ac:dyDescent="0.2">
      <c r="A355" s="28">
        <v>346</v>
      </c>
      <c r="B355" s="348" t="s">
        <v>503</v>
      </c>
      <c r="C355" s="349" t="s">
        <v>839</v>
      </c>
      <c r="D355" s="350" t="s">
        <v>59</v>
      </c>
      <c r="E355" s="354">
        <v>5</v>
      </c>
      <c r="F355" s="355">
        <v>1000</v>
      </c>
      <c r="G355" s="358">
        <f t="shared" si="31"/>
        <v>5000</v>
      </c>
      <c r="H355" s="354"/>
      <c r="I355" s="355"/>
      <c r="J355" s="358"/>
      <c r="K355" s="4"/>
    </row>
    <row r="356" spans="1:11" ht="45" x14ac:dyDescent="0.2">
      <c r="A356" s="28">
        <v>347</v>
      </c>
      <c r="B356" s="348" t="s">
        <v>504</v>
      </c>
      <c r="C356" s="349" t="s">
        <v>840</v>
      </c>
      <c r="D356" s="350" t="s">
        <v>59</v>
      </c>
      <c r="E356" s="354">
        <v>1</v>
      </c>
      <c r="F356" s="355">
        <v>2000</v>
      </c>
      <c r="G356" s="358">
        <f t="shared" si="31"/>
        <v>2000</v>
      </c>
      <c r="H356" s="354"/>
      <c r="I356" s="355"/>
      <c r="J356" s="358"/>
      <c r="K356" s="4"/>
    </row>
    <row r="357" spans="1:11" ht="45" x14ac:dyDescent="0.2">
      <c r="A357" s="28">
        <v>348</v>
      </c>
      <c r="B357" s="348" t="s">
        <v>505</v>
      </c>
      <c r="C357" s="349" t="s">
        <v>841</v>
      </c>
      <c r="D357" s="350" t="s">
        <v>59</v>
      </c>
      <c r="E357" s="354">
        <v>3</v>
      </c>
      <c r="F357" s="355">
        <v>6500</v>
      </c>
      <c r="G357" s="358">
        <f t="shared" si="31"/>
        <v>19500</v>
      </c>
      <c r="H357" s="354"/>
      <c r="I357" s="355"/>
      <c r="J357" s="358"/>
      <c r="K357" s="4"/>
    </row>
    <row r="358" spans="1:11" ht="45" x14ac:dyDescent="0.2">
      <c r="A358" s="28">
        <v>349</v>
      </c>
      <c r="B358" s="348" t="s">
        <v>506</v>
      </c>
      <c r="C358" s="349" t="s">
        <v>842</v>
      </c>
      <c r="D358" s="350" t="s">
        <v>59</v>
      </c>
      <c r="E358" s="354">
        <v>8</v>
      </c>
      <c r="F358" s="355">
        <v>22000</v>
      </c>
      <c r="G358" s="358">
        <f t="shared" si="31"/>
        <v>176000</v>
      </c>
      <c r="H358" s="354"/>
      <c r="I358" s="355"/>
      <c r="J358" s="358"/>
      <c r="K358" s="4"/>
    </row>
    <row r="359" spans="1:11" ht="45" x14ac:dyDescent="0.2">
      <c r="A359" s="28">
        <v>350</v>
      </c>
      <c r="B359" s="348" t="s">
        <v>507</v>
      </c>
      <c r="C359" s="349" t="s">
        <v>843</v>
      </c>
      <c r="D359" s="350" t="s">
        <v>59</v>
      </c>
      <c r="E359" s="354">
        <v>2</v>
      </c>
      <c r="F359" s="355">
        <v>2500</v>
      </c>
      <c r="G359" s="358">
        <f t="shared" si="31"/>
        <v>5000</v>
      </c>
      <c r="H359" s="354"/>
      <c r="I359" s="355"/>
      <c r="J359" s="358"/>
      <c r="K359" s="4"/>
    </row>
    <row r="360" spans="1:11" ht="45" x14ac:dyDescent="0.2">
      <c r="A360" s="28">
        <v>351</v>
      </c>
      <c r="B360" s="348" t="s">
        <v>508</v>
      </c>
      <c r="C360" s="349" t="s">
        <v>844</v>
      </c>
      <c r="D360" s="350" t="s">
        <v>59</v>
      </c>
      <c r="E360" s="354">
        <v>1</v>
      </c>
      <c r="F360" s="355">
        <v>4000</v>
      </c>
      <c r="G360" s="358">
        <f t="shared" si="31"/>
        <v>4000</v>
      </c>
      <c r="H360" s="354"/>
      <c r="I360" s="355"/>
      <c r="J360" s="358"/>
      <c r="K360" s="4"/>
    </row>
    <row r="361" spans="1:11" ht="45" x14ac:dyDescent="0.2">
      <c r="A361" s="28">
        <v>352</v>
      </c>
      <c r="B361" s="348" t="s">
        <v>509</v>
      </c>
      <c r="C361" s="349" t="s">
        <v>845</v>
      </c>
      <c r="D361" s="350" t="s">
        <v>59</v>
      </c>
      <c r="E361" s="354">
        <v>1</v>
      </c>
      <c r="F361" s="355">
        <v>38000</v>
      </c>
      <c r="G361" s="358">
        <f t="shared" si="31"/>
        <v>38000</v>
      </c>
      <c r="H361" s="354"/>
      <c r="I361" s="355"/>
      <c r="J361" s="358"/>
      <c r="K361" s="4"/>
    </row>
    <row r="362" spans="1:11" ht="45" x14ac:dyDescent="0.2">
      <c r="A362" s="28">
        <v>353</v>
      </c>
      <c r="B362" s="348" t="s">
        <v>510</v>
      </c>
      <c r="C362" s="349" t="s">
        <v>846</v>
      </c>
      <c r="D362" s="350" t="s">
        <v>59</v>
      </c>
      <c r="E362" s="354">
        <v>1</v>
      </c>
      <c r="F362" s="355">
        <v>450</v>
      </c>
      <c r="G362" s="358">
        <f t="shared" si="31"/>
        <v>450</v>
      </c>
      <c r="H362" s="354"/>
      <c r="I362" s="355"/>
      <c r="J362" s="358"/>
      <c r="K362" s="4"/>
    </row>
    <row r="363" spans="1:11" ht="45" x14ac:dyDescent="0.2">
      <c r="A363" s="28">
        <v>354</v>
      </c>
      <c r="B363" s="348" t="s">
        <v>511</v>
      </c>
      <c r="C363" s="349" t="s">
        <v>847</v>
      </c>
      <c r="D363" s="350" t="s">
        <v>59</v>
      </c>
      <c r="E363" s="354">
        <v>1</v>
      </c>
      <c r="F363" s="355">
        <v>850</v>
      </c>
      <c r="G363" s="358">
        <f t="shared" si="31"/>
        <v>850</v>
      </c>
      <c r="H363" s="354"/>
      <c r="I363" s="355"/>
      <c r="J363" s="358"/>
      <c r="K363" s="4"/>
    </row>
    <row r="364" spans="1:11" ht="45" x14ac:dyDescent="0.2">
      <c r="A364" s="28">
        <v>355</v>
      </c>
      <c r="B364" s="348" t="s">
        <v>512</v>
      </c>
      <c r="C364" s="349" t="s">
        <v>848</v>
      </c>
      <c r="D364" s="350" t="s">
        <v>59</v>
      </c>
      <c r="E364" s="354">
        <v>1</v>
      </c>
      <c r="F364" s="355">
        <v>1450</v>
      </c>
      <c r="G364" s="358">
        <f t="shared" si="31"/>
        <v>1450</v>
      </c>
      <c r="H364" s="354"/>
      <c r="I364" s="355"/>
      <c r="J364" s="358"/>
      <c r="K364" s="4"/>
    </row>
    <row r="365" spans="1:11" ht="45" x14ac:dyDescent="0.2">
      <c r="A365" s="28">
        <v>356</v>
      </c>
      <c r="B365" s="348" t="s">
        <v>513</v>
      </c>
      <c r="C365" s="349" t="s">
        <v>849</v>
      </c>
      <c r="D365" s="350" t="s">
        <v>59</v>
      </c>
      <c r="E365" s="354">
        <v>1</v>
      </c>
      <c r="F365" s="355">
        <v>3300</v>
      </c>
      <c r="G365" s="358">
        <f t="shared" si="31"/>
        <v>3300</v>
      </c>
      <c r="H365" s="354"/>
      <c r="I365" s="355"/>
      <c r="J365" s="358"/>
      <c r="K365" s="4"/>
    </row>
    <row r="366" spans="1:11" ht="45" x14ac:dyDescent="0.2">
      <c r="A366" s="28">
        <v>357</v>
      </c>
      <c r="B366" s="348" t="s">
        <v>514</v>
      </c>
      <c r="C366" s="349" t="s">
        <v>850</v>
      </c>
      <c r="D366" s="350" t="s">
        <v>59</v>
      </c>
      <c r="E366" s="356"/>
      <c r="F366" s="357"/>
      <c r="G366" s="358"/>
      <c r="H366" s="354">
        <v>2</v>
      </c>
      <c r="I366" s="355">
        <v>3800</v>
      </c>
      <c r="J366" s="358">
        <f t="shared" si="28"/>
        <v>7600</v>
      </c>
      <c r="K366" s="4"/>
    </row>
    <row r="367" spans="1:11" ht="45" x14ac:dyDescent="0.2">
      <c r="A367" s="28">
        <v>358</v>
      </c>
      <c r="B367" s="348" t="s">
        <v>515</v>
      </c>
      <c r="C367" s="349" t="s">
        <v>851</v>
      </c>
      <c r="D367" s="350" t="s">
        <v>59</v>
      </c>
      <c r="E367" s="354">
        <v>3</v>
      </c>
      <c r="F367" s="355">
        <v>3000</v>
      </c>
      <c r="G367" s="358">
        <f t="shared" ref="G367" si="32">E367*F367</f>
        <v>9000</v>
      </c>
      <c r="H367" s="354"/>
      <c r="I367" s="355"/>
      <c r="J367" s="358"/>
      <c r="K367" s="4"/>
    </row>
    <row r="368" spans="1:11" ht="45" x14ac:dyDescent="0.2">
      <c r="A368" s="28">
        <v>359</v>
      </c>
      <c r="B368" s="348" t="s">
        <v>516</v>
      </c>
      <c r="C368" s="349" t="s">
        <v>852</v>
      </c>
      <c r="D368" s="350" t="s">
        <v>59</v>
      </c>
      <c r="E368" s="356"/>
      <c r="F368" s="357"/>
      <c r="G368" s="358"/>
      <c r="H368" s="354">
        <v>6</v>
      </c>
      <c r="I368" s="355">
        <v>81.94</v>
      </c>
      <c r="J368" s="358">
        <f t="shared" si="28"/>
        <v>492</v>
      </c>
      <c r="K368" s="4"/>
    </row>
    <row r="369" spans="1:11" ht="45" x14ac:dyDescent="0.2">
      <c r="A369" s="28">
        <v>360</v>
      </c>
      <c r="B369" s="348" t="s">
        <v>517</v>
      </c>
      <c r="C369" s="349" t="s">
        <v>853</v>
      </c>
      <c r="D369" s="350" t="s">
        <v>59</v>
      </c>
      <c r="E369" s="356"/>
      <c r="F369" s="357"/>
      <c r="G369" s="358"/>
      <c r="H369" s="354">
        <v>30</v>
      </c>
      <c r="I369" s="355">
        <v>94.58</v>
      </c>
      <c r="J369" s="358">
        <f t="shared" si="28"/>
        <v>2837</v>
      </c>
      <c r="K369" s="4"/>
    </row>
    <row r="370" spans="1:11" ht="45" x14ac:dyDescent="0.2">
      <c r="A370" s="28">
        <v>361</v>
      </c>
      <c r="B370" s="348" t="s">
        <v>518</v>
      </c>
      <c r="C370" s="349" t="s">
        <v>854</v>
      </c>
      <c r="D370" s="350" t="s">
        <v>59</v>
      </c>
      <c r="E370" s="356"/>
      <c r="F370" s="357"/>
      <c r="G370" s="358"/>
      <c r="H370" s="354">
        <v>32</v>
      </c>
      <c r="I370" s="355">
        <v>107.44</v>
      </c>
      <c r="J370" s="358">
        <f t="shared" si="28"/>
        <v>3438</v>
      </c>
      <c r="K370" s="4"/>
    </row>
    <row r="371" spans="1:11" ht="45" x14ac:dyDescent="0.2">
      <c r="A371" s="28">
        <v>362</v>
      </c>
      <c r="B371" s="348" t="s">
        <v>519</v>
      </c>
      <c r="C371" s="349" t="s">
        <v>855</v>
      </c>
      <c r="D371" s="350" t="s">
        <v>59</v>
      </c>
      <c r="E371" s="356"/>
      <c r="F371" s="357"/>
      <c r="G371" s="358"/>
      <c r="H371" s="354">
        <v>25</v>
      </c>
      <c r="I371" s="355">
        <v>556.29</v>
      </c>
      <c r="J371" s="358">
        <f t="shared" si="28"/>
        <v>13907</v>
      </c>
      <c r="K371" s="4"/>
    </row>
    <row r="372" spans="1:11" ht="45" x14ac:dyDescent="0.2">
      <c r="A372" s="28">
        <v>363</v>
      </c>
      <c r="B372" s="348" t="s">
        <v>520</v>
      </c>
      <c r="C372" s="349" t="s">
        <v>856</v>
      </c>
      <c r="D372" s="350" t="s">
        <v>59</v>
      </c>
      <c r="E372" s="356"/>
      <c r="F372" s="357"/>
      <c r="G372" s="358"/>
      <c r="H372" s="354">
        <v>8</v>
      </c>
      <c r="I372" s="355">
        <v>152.5</v>
      </c>
      <c r="J372" s="358">
        <f t="shared" si="28"/>
        <v>1220</v>
      </c>
      <c r="K372" s="4"/>
    </row>
    <row r="373" spans="1:11" ht="45" x14ac:dyDescent="0.2">
      <c r="A373" s="28">
        <v>364</v>
      </c>
      <c r="B373" s="348" t="s">
        <v>521</v>
      </c>
      <c r="C373" s="349" t="s">
        <v>857</v>
      </c>
      <c r="D373" s="350" t="s">
        <v>59</v>
      </c>
      <c r="E373" s="356"/>
      <c r="F373" s="357"/>
      <c r="G373" s="358"/>
      <c r="H373" s="354">
        <v>3</v>
      </c>
      <c r="I373" s="355">
        <v>147.21</v>
      </c>
      <c r="J373" s="358">
        <f t="shared" si="28"/>
        <v>442</v>
      </c>
      <c r="K373" s="4"/>
    </row>
    <row r="374" spans="1:11" ht="45" x14ac:dyDescent="0.2">
      <c r="A374" s="28">
        <v>365</v>
      </c>
      <c r="B374" s="348" t="s">
        <v>522</v>
      </c>
      <c r="C374" s="349" t="s">
        <v>858</v>
      </c>
      <c r="D374" s="350" t="s">
        <v>59</v>
      </c>
      <c r="E374" s="356"/>
      <c r="F374" s="357"/>
      <c r="G374" s="358"/>
      <c r="H374" s="354">
        <v>38</v>
      </c>
      <c r="I374" s="355">
        <v>138.72999999999999</v>
      </c>
      <c r="J374" s="358">
        <f t="shared" si="28"/>
        <v>5272</v>
      </c>
      <c r="K374" s="4"/>
    </row>
    <row r="375" spans="1:11" ht="45" x14ac:dyDescent="0.2">
      <c r="A375" s="28">
        <v>366</v>
      </c>
      <c r="B375" s="348" t="s">
        <v>523</v>
      </c>
      <c r="C375" s="349" t="s">
        <v>859</v>
      </c>
      <c r="D375" s="350" t="s">
        <v>59</v>
      </c>
      <c r="E375" s="356"/>
      <c r="F375" s="357"/>
      <c r="G375" s="358"/>
      <c r="H375" s="354">
        <v>5</v>
      </c>
      <c r="I375" s="355">
        <v>388.33</v>
      </c>
      <c r="J375" s="358">
        <f t="shared" si="28"/>
        <v>1942</v>
      </c>
      <c r="K375" s="4"/>
    </row>
    <row r="376" spans="1:11" x14ac:dyDescent="0.2">
      <c r="A376" s="28">
        <v>367</v>
      </c>
      <c r="B376" s="348" t="s">
        <v>524</v>
      </c>
      <c r="C376" s="349" t="s">
        <v>860</v>
      </c>
      <c r="D376" s="350" t="s">
        <v>52</v>
      </c>
      <c r="E376" s="354">
        <v>1.5248999999999999</v>
      </c>
      <c r="F376" s="355">
        <v>125</v>
      </c>
      <c r="G376" s="358">
        <f t="shared" ref="G376:G377" si="33">E376*F376</f>
        <v>191</v>
      </c>
      <c r="H376" s="354"/>
      <c r="I376" s="355"/>
      <c r="J376" s="358"/>
      <c r="K376" s="4"/>
    </row>
    <row r="377" spans="1:11" ht="30" x14ac:dyDescent="0.2">
      <c r="A377" s="28">
        <v>368</v>
      </c>
      <c r="B377" s="348" t="s">
        <v>524</v>
      </c>
      <c r="C377" s="349" t="s">
        <v>861</v>
      </c>
      <c r="D377" s="350" t="s">
        <v>52</v>
      </c>
      <c r="E377" s="354">
        <v>46</v>
      </c>
      <c r="F377" s="355">
        <v>125</v>
      </c>
      <c r="G377" s="358">
        <f t="shared" si="33"/>
        <v>5750</v>
      </c>
      <c r="H377" s="354"/>
      <c r="I377" s="355"/>
      <c r="J377" s="358"/>
      <c r="K377" s="4"/>
    </row>
    <row r="378" spans="1:11" ht="30" x14ac:dyDescent="0.2">
      <c r="A378" s="28">
        <v>369</v>
      </c>
      <c r="B378" s="348" t="s">
        <v>525</v>
      </c>
      <c r="C378" s="349" t="s">
        <v>862</v>
      </c>
      <c r="D378" s="350" t="s">
        <v>59</v>
      </c>
      <c r="E378" s="356"/>
      <c r="F378" s="357"/>
      <c r="G378" s="358"/>
      <c r="H378" s="354">
        <v>5</v>
      </c>
      <c r="I378" s="355">
        <v>461.29</v>
      </c>
      <c r="J378" s="358">
        <f t="shared" si="28"/>
        <v>2306</v>
      </c>
      <c r="K378" s="4"/>
    </row>
    <row r="379" spans="1:11" ht="30" x14ac:dyDescent="0.2">
      <c r="A379" s="28">
        <v>370</v>
      </c>
      <c r="B379" s="348" t="s">
        <v>526</v>
      </c>
      <c r="C379" s="349" t="s">
        <v>863</v>
      </c>
      <c r="D379" s="350" t="s">
        <v>59</v>
      </c>
      <c r="E379" s="356"/>
      <c r="F379" s="357"/>
      <c r="G379" s="358"/>
      <c r="H379" s="354">
        <v>1</v>
      </c>
      <c r="I379" s="355">
        <v>95.89</v>
      </c>
      <c r="J379" s="358">
        <f t="shared" si="28"/>
        <v>96</v>
      </c>
      <c r="K379" s="4"/>
    </row>
    <row r="380" spans="1:11" ht="30" x14ac:dyDescent="0.2">
      <c r="A380" s="28">
        <v>371</v>
      </c>
      <c r="B380" s="348" t="s">
        <v>526</v>
      </c>
      <c r="C380" s="349" t="s">
        <v>864</v>
      </c>
      <c r="D380" s="350" t="s">
        <v>59</v>
      </c>
      <c r="E380" s="356"/>
      <c r="F380" s="357"/>
      <c r="G380" s="358"/>
      <c r="H380" s="354">
        <v>1</v>
      </c>
      <c r="I380" s="355">
        <v>95.89</v>
      </c>
      <c r="J380" s="358">
        <f t="shared" si="28"/>
        <v>96</v>
      </c>
      <c r="K380" s="4"/>
    </row>
    <row r="381" spans="1:11" ht="30" x14ac:dyDescent="0.2">
      <c r="A381" s="28">
        <v>372</v>
      </c>
      <c r="B381" s="348" t="s">
        <v>527</v>
      </c>
      <c r="C381" s="349" t="s">
        <v>865</v>
      </c>
      <c r="D381" s="350" t="s">
        <v>59</v>
      </c>
      <c r="E381" s="356"/>
      <c r="F381" s="357"/>
      <c r="G381" s="358"/>
      <c r="H381" s="354">
        <v>3</v>
      </c>
      <c r="I381" s="355">
        <v>286.89999999999998</v>
      </c>
      <c r="J381" s="358">
        <f t="shared" si="28"/>
        <v>861</v>
      </c>
      <c r="K381" s="4"/>
    </row>
    <row r="382" spans="1:11" ht="30" x14ac:dyDescent="0.2">
      <c r="A382" s="28">
        <v>373</v>
      </c>
      <c r="B382" s="348" t="s">
        <v>527</v>
      </c>
      <c r="C382" s="349" t="s">
        <v>866</v>
      </c>
      <c r="D382" s="350" t="s">
        <v>59</v>
      </c>
      <c r="E382" s="356"/>
      <c r="F382" s="357"/>
      <c r="G382" s="358"/>
      <c r="H382" s="354">
        <v>3</v>
      </c>
      <c r="I382" s="355">
        <v>286.89999999999998</v>
      </c>
      <c r="J382" s="358">
        <f t="shared" si="28"/>
        <v>861</v>
      </c>
      <c r="K382" s="4"/>
    </row>
    <row r="383" spans="1:11" ht="30" x14ac:dyDescent="0.2">
      <c r="A383" s="28">
        <v>374</v>
      </c>
      <c r="B383" s="348" t="s">
        <v>527</v>
      </c>
      <c r="C383" s="349" t="s">
        <v>867</v>
      </c>
      <c r="D383" s="350" t="s">
        <v>59</v>
      </c>
      <c r="E383" s="356"/>
      <c r="F383" s="357"/>
      <c r="G383" s="358"/>
      <c r="H383" s="354">
        <v>2</v>
      </c>
      <c r="I383" s="355">
        <v>286.89999999999998</v>
      </c>
      <c r="J383" s="358">
        <f t="shared" si="28"/>
        <v>574</v>
      </c>
      <c r="K383" s="4"/>
    </row>
    <row r="384" spans="1:11" ht="30" x14ac:dyDescent="0.2">
      <c r="A384" s="28">
        <v>375</v>
      </c>
      <c r="B384" s="348" t="s">
        <v>528</v>
      </c>
      <c r="C384" s="349" t="s">
        <v>868</v>
      </c>
      <c r="D384" s="350" t="s">
        <v>59</v>
      </c>
      <c r="E384" s="356"/>
      <c r="F384" s="357"/>
      <c r="G384" s="358"/>
      <c r="H384" s="354">
        <v>1</v>
      </c>
      <c r="I384" s="355">
        <v>229.19</v>
      </c>
      <c r="J384" s="358">
        <f t="shared" si="28"/>
        <v>229</v>
      </c>
      <c r="K384" s="4"/>
    </row>
    <row r="385" spans="1:12" ht="30" x14ac:dyDescent="0.2">
      <c r="A385" s="28">
        <v>376</v>
      </c>
      <c r="B385" s="348" t="s">
        <v>529</v>
      </c>
      <c r="C385" s="349" t="s">
        <v>869</v>
      </c>
      <c r="D385" s="350" t="s">
        <v>875</v>
      </c>
      <c r="E385" s="354">
        <v>10.65</v>
      </c>
      <c r="F385" s="355">
        <v>36000</v>
      </c>
      <c r="G385" s="358">
        <f t="shared" ref="G385:G387" si="34">E385*F385</f>
        <v>383400</v>
      </c>
      <c r="H385" s="354"/>
      <c r="I385" s="355"/>
      <c r="J385" s="358"/>
      <c r="K385" s="4"/>
    </row>
    <row r="386" spans="1:12" ht="30" x14ac:dyDescent="0.2">
      <c r="A386" s="28">
        <v>377</v>
      </c>
      <c r="B386" s="348" t="s">
        <v>530</v>
      </c>
      <c r="C386" s="349" t="s">
        <v>870</v>
      </c>
      <c r="D386" s="350" t="s">
        <v>875</v>
      </c>
      <c r="E386" s="354">
        <v>0.35499999999999998</v>
      </c>
      <c r="F386" s="355">
        <v>70000</v>
      </c>
      <c r="G386" s="358">
        <f t="shared" si="34"/>
        <v>24850</v>
      </c>
      <c r="H386" s="354"/>
      <c r="I386" s="355"/>
      <c r="J386" s="358"/>
      <c r="K386" s="4"/>
    </row>
    <row r="387" spans="1:12" ht="30.75" thickBot="1" x14ac:dyDescent="0.25">
      <c r="A387" s="28">
        <v>378</v>
      </c>
      <c r="B387" s="348" t="s">
        <v>531</v>
      </c>
      <c r="C387" s="349" t="s">
        <v>871</v>
      </c>
      <c r="D387" s="350" t="s">
        <v>25</v>
      </c>
      <c r="E387" s="354">
        <v>4.5999999999999996</v>
      </c>
      <c r="F387" s="355">
        <v>132</v>
      </c>
      <c r="G387" s="358">
        <f t="shared" si="34"/>
        <v>607</v>
      </c>
      <c r="H387" s="354"/>
      <c r="I387" s="355"/>
      <c r="J387" s="358"/>
      <c r="K387" s="4"/>
    </row>
    <row r="388" spans="1:12" ht="17.25" customHeight="1" thickBot="1" x14ac:dyDescent="0.25">
      <c r="A388" s="548"/>
      <c r="B388" s="549"/>
      <c r="C388" s="549"/>
      <c r="D388" s="550"/>
      <c r="E388" s="38" t="s">
        <v>60</v>
      </c>
      <c r="F388" s="29"/>
      <c r="G388" s="30">
        <f>SUM(G10:G387)</f>
        <v>72956476</v>
      </c>
      <c r="H388" s="551" t="s">
        <v>60</v>
      </c>
      <c r="I388" s="552"/>
      <c r="J388" s="31">
        <f>SUM(J10:J387)</f>
        <v>27369159</v>
      </c>
      <c r="K388" s="4"/>
    </row>
    <row r="389" spans="1:12" ht="17.25" customHeight="1" thickBot="1" x14ac:dyDescent="0.25">
      <c r="A389" s="553" t="s">
        <v>61</v>
      </c>
      <c r="B389" s="554"/>
      <c r="C389" s="554"/>
      <c r="D389" s="555"/>
      <c r="E389" s="556">
        <f>G388+J388</f>
        <v>100325635</v>
      </c>
      <c r="F389" s="557"/>
      <c r="G389" s="557"/>
      <c r="H389" s="557"/>
      <c r="I389" s="557"/>
      <c r="J389" s="558"/>
      <c r="K389" s="4"/>
    </row>
    <row r="390" spans="1:12" x14ac:dyDescent="0.2">
      <c r="A390" s="67"/>
      <c r="C390" s="17"/>
      <c r="D390" s="17"/>
      <c r="E390" s="17"/>
      <c r="F390" s="17"/>
      <c r="G390" s="17"/>
      <c r="H390" s="17"/>
      <c r="I390" s="13"/>
    </row>
    <row r="391" spans="1:12" x14ac:dyDescent="0.2">
      <c r="A391" s="67"/>
      <c r="C391" s="17"/>
      <c r="D391" s="17"/>
      <c r="E391" s="17"/>
      <c r="F391" s="17"/>
      <c r="G391" s="17"/>
      <c r="H391" s="17"/>
      <c r="I391" s="13"/>
    </row>
    <row r="392" spans="1:12" x14ac:dyDescent="0.2">
      <c r="A392" s="67"/>
      <c r="C392" s="17"/>
      <c r="D392" s="17"/>
      <c r="E392" s="17"/>
      <c r="F392" s="17"/>
      <c r="G392" s="17"/>
      <c r="H392" s="17"/>
      <c r="I392" s="13"/>
    </row>
    <row r="393" spans="1:12" x14ac:dyDescent="0.2">
      <c r="A393" s="67"/>
      <c r="C393" s="17"/>
      <c r="D393" s="17"/>
      <c r="E393" s="17"/>
      <c r="F393" s="17"/>
      <c r="G393" s="17"/>
      <c r="H393" s="17"/>
      <c r="I393" s="13"/>
    </row>
    <row r="394" spans="1:12" x14ac:dyDescent="0.2">
      <c r="A394" s="67"/>
      <c r="B394" s="404" t="s">
        <v>224</v>
      </c>
      <c r="C394" s="405"/>
      <c r="D394" s="514" t="s">
        <v>919</v>
      </c>
      <c r="E394" s="514"/>
      <c r="F394" s="405"/>
      <c r="G394" s="514" t="s">
        <v>920</v>
      </c>
      <c r="H394" s="514"/>
      <c r="I394" s="514"/>
    </row>
    <row r="395" spans="1:12" x14ac:dyDescent="0.2">
      <c r="A395" s="67"/>
      <c r="B395" s="405"/>
      <c r="C395" s="405"/>
      <c r="D395" s="405"/>
      <c r="E395" s="405"/>
      <c r="F395" s="405"/>
      <c r="G395" s="508" t="s">
        <v>921</v>
      </c>
      <c r="H395" s="508"/>
      <c r="I395" s="508"/>
      <c r="K395" s="83"/>
      <c r="L395" s="84"/>
    </row>
    <row r="396" spans="1:12" x14ac:dyDescent="0.2">
      <c r="C396" s="69"/>
      <c r="D396" s="17"/>
      <c r="E396" s="17"/>
      <c r="F396" s="68"/>
      <c r="G396" s="68"/>
      <c r="H396" s="70"/>
      <c r="K396" s="83"/>
      <c r="L396" s="84"/>
    </row>
    <row r="397" spans="1:12" x14ac:dyDescent="0.2">
      <c r="L397" s="84"/>
    </row>
  </sheetData>
  <mergeCells count="15">
    <mergeCell ref="D394:E394"/>
    <mergeCell ref="G394:I394"/>
    <mergeCell ref="G395:I395"/>
    <mergeCell ref="A388:D388"/>
    <mergeCell ref="H388:I388"/>
    <mergeCell ref="A389:D389"/>
    <mergeCell ref="E389:J389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58"/>
  <sheetViews>
    <sheetView showGridLines="0" view="pageBreakPreview" topLeftCell="A10" zoomScale="70" zoomScaleNormal="100" zoomScaleSheetLayoutView="70" workbookViewId="0">
      <selection activeCell="C44" sqref="C44"/>
    </sheetView>
  </sheetViews>
  <sheetFormatPr defaultRowHeight="16.5" x14ac:dyDescent="0.2"/>
  <cols>
    <col min="1" max="1" width="7.5703125" style="11" customWidth="1"/>
    <col min="2" max="2" width="21.7109375" style="15" customWidth="1"/>
    <col min="3" max="3" width="85" style="13" customWidth="1"/>
    <col min="4" max="4" width="9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0.85546875" style="16" customWidth="1"/>
    <col min="9" max="9" width="12.140625" style="17" customWidth="1"/>
    <col min="10" max="10" width="13.42578125" style="17" customWidth="1"/>
    <col min="11" max="11" width="11.42578125" style="61" customWidth="1"/>
    <col min="12" max="16384" width="9.140625" style="4"/>
  </cols>
  <sheetData>
    <row r="1" spans="1:11" x14ac:dyDescent="0.2">
      <c r="B1" s="12"/>
      <c r="J1" s="18"/>
    </row>
    <row r="2" spans="1:11" x14ac:dyDescent="0.2">
      <c r="A2" s="534" t="s">
        <v>164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1" x14ac:dyDescent="0.2">
      <c r="B3" s="19" t="s">
        <v>17</v>
      </c>
      <c r="C3" s="559" t="str">
        <f>'Форма 8.1'!C2:W2</f>
        <v>Газопровод ДНС-2 Аганского месторождения-Аганский КСП</v>
      </c>
      <c r="D3" s="559"/>
      <c r="E3" s="559"/>
      <c r="F3" s="559"/>
      <c r="G3" s="559"/>
      <c r="H3" s="559"/>
      <c r="I3" s="559"/>
      <c r="J3" s="559"/>
    </row>
    <row r="4" spans="1:11" x14ac:dyDescent="0.2">
      <c r="B4" s="20" t="s">
        <v>18</v>
      </c>
      <c r="C4" s="569" t="str">
        <f>'Форма 8.1'!C3:W3</f>
        <v>Газопровод ДНС-2 Аганского месторождения-Аганский КСП</v>
      </c>
      <c r="D4" s="559"/>
      <c r="E4" s="559"/>
      <c r="F4" s="559"/>
      <c r="G4" s="559"/>
      <c r="H4" s="559"/>
      <c r="I4" s="559"/>
      <c r="J4" s="559"/>
    </row>
    <row r="5" spans="1:11" ht="17.25" thickBot="1" x14ac:dyDescent="0.25"/>
    <row r="6" spans="1:11" ht="18" thickBot="1" x14ac:dyDescent="0.25">
      <c r="A6" s="560" t="s">
        <v>130</v>
      </c>
      <c r="B6" s="561"/>
      <c r="C6" s="561"/>
      <c r="D6" s="561"/>
      <c r="E6" s="561"/>
      <c r="F6" s="561"/>
      <c r="G6" s="561"/>
      <c r="H6" s="561"/>
      <c r="I6" s="561"/>
      <c r="J6" s="562"/>
      <c r="K6" s="4"/>
    </row>
    <row r="7" spans="1:11" ht="17.25" customHeight="1" thickBot="1" x14ac:dyDescent="0.25">
      <c r="A7" s="535" t="s">
        <v>15</v>
      </c>
      <c r="B7" s="538" t="s">
        <v>37</v>
      </c>
      <c r="C7" s="538" t="s">
        <v>132</v>
      </c>
      <c r="D7" s="541" t="s">
        <v>22</v>
      </c>
      <c r="E7" s="566" t="s">
        <v>39</v>
      </c>
      <c r="F7" s="567"/>
      <c r="G7" s="567"/>
      <c r="H7" s="567"/>
      <c r="I7" s="567"/>
      <c r="J7" s="568"/>
      <c r="K7" s="4"/>
    </row>
    <row r="8" spans="1:11" ht="17.25" customHeight="1" x14ac:dyDescent="0.2">
      <c r="A8" s="536"/>
      <c r="B8" s="539"/>
      <c r="C8" s="539"/>
      <c r="D8" s="542"/>
      <c r="E8" s="544" t="s">
        <v>41</v>
      </c>
      <c r="F8" s="538"/>
      <c r="G8" s="545"/>
      <c r="H8" s="544" t="s">
        <v>40</v>
      </c>
      <c r="I8" s="538"/>
      <c r="J8" s="545"/>
      <c r="K8" s="4"/>
    </row>
    <row r="9" spans="1:11" ht="33.75" thickBot="1" x14ac:dyDescent="0.25">
      <c r="A9" s="563"/>
      <c r="B9" s="564"/>
      <c r="C9" s="564"/>
      <c r="D9" s="565"/>
      <c r="E9" s="37" t="s">
        <v>21</v>
      </c>
      <c r="F9" s="64" t="s">
        <v>42</v>
      </c>
      <c r="G9" s="35" t="s">
        <v>43</v>
      </c>
      <c r="H9" s="37" t="s">
        <v>21</v>
      </c>
      <c r="I9" s="64" t="s">
        <v>44</v>
      </c>
      <c r="J9" s="35" t="s">
        <v>43</v>
      </c>
      <c r="K9" s="4"/>
    </row>
    <row r="10" spans="1:11" ht="30" x14ac:dyDescent="0.2">
      <c r="A10" s="28">
        <v>1</v>
      </c>
      <c r="B10" s="348" t="s">
        <v>408</v>
      </c>
      <c r="C10" s="349" t="s">
        <v>882</v>
      </c>
      <c r="D10" s="350" t="s">
        <v>59</v>
      </c>
      <c r="E10" s="354"/>
      <c r="F10" s="361"/>
      <c r="G10" s="362"/>
      <c r="H10" s="354">
        <v>1</v>
      </c>
      <c r="I10" s="363">
        <v>6850</v>
      </c>
      <c r="J10" s="374">
        <f>H10*I10</f>
        <v>6850</v>
      </c>
      <c r="K10" s="4"/>
    </row>
    <row r="11" spans="1:11" ht="30" x14ac:dyDescent="0.2">
      <c r="A11" s="65">
        <v>2</v>
      </c>
      <c r="B11" s="348" t="s">
        <v>408</v>
      </c>
      <c r="C11" s="349" t="s">
        <v>883</v>
      </c>
      <c r="D11" s="350" t="s">
        <v>59</v>
      </c>
      <c r="E11" s="354"/>
      <c r="F11" s="364"/>
      <c r="G11" s="365"/>
      <c r="H11" s="354">
        <v>1</v>
      </c>
      <c r="I11" s="366">
        <v>6850</v>
      </c>
      <c r="J11" s="374">
        <f t="shared" ref="J11:J13" si="0">H11*I11</f>
        <v>6850</v>
      </c>
      <c r="K11" s="4"/>
    </row>
    <row r="12" spans="1:11" ht="45" x14ac:dyDescent="0.2">
      <c r="A12" s="254">
        <v>3</v>
      </c>
      <c r="B12" s="348" t="s">
        <v>408</v>
      </c>
      <c r="C12" s="349" t="s">
        <v>884</v>
      </c>
      <c r="D12" s="350" t="s">
        <v>59</v>
      </c>
      <c r="E12" s="354"/>
      <c r="F12" s="364"/>
      <c r="G12" s="365"/>
      <c r="H12" s="354">
        <v>1</v>
      </c>
      <c r="I12" s="366">
        <v>112850</v>
      </c>
      <c r="J12" s="374">
        <f t="shared" si="0"/>
        <v>112850</v>
      </c>
      <c r="K12" s="4"/>
    </row>
    <row r="13" spans="1:11" x14ac:dyDescent="0.2">
      <c r="A13" s="28">
        <v>4</v>
      </c>
      <c r="B13" s="348" t="s">
        <v>80</v>
      </c>
      <c r="C13" s="349" t="s">
        <v>720</v>
      </c>
      <c r="D13" s="350" t="s">
        <v>59</v>
      </c>
      <c r="E13" s="354"/>
      <c r="F13" s="364"/>
      <c r="G13" s="365"/>
      <c r="H13" s="354" t="s">
        <v>16</v>
      </c>
      <c r="I13" s="366">
        <v>28000</v>
      </c>
      <c r="J13" s="374">
        <f t="shared" si="0"/>
        <v>56000</v>
      </c>
      <c r="K13" s="4"/>
    </row>
    <row r="14" spans="1:11" x14ac:dyDescent="0.2">
      <c r="A14" s="370">
        <v>5</v>
      </c>
      <c r="B14" s="348" t="s">
        <v>80</v>
      </c>
      <c r="C14" s="349" t="s">
        <v>885</v>
      </c>
      <c r="D14" s="350" t="s">
        <v>59</v>
      </c>
      <c r="E14" s="354">
        <v>1</v>
      </c>
      <c r="F14" s="364"/>
      <c r="G14" s="365"/>
      <c r="H14" s="354"/>
      <c r="I14" s="366"/>
      <c r="J14" s="39"/>
      <c r="K14" s="4"/>
    </row>
    <row r="15" spans="1:11" x14ac:dyDescent="0.2">
      <c r="A15" s="370">
        <v>6</v>
      </c>
      <c r="B15" s="348" t="s">
        <v>80</v>
      </c>
      <c r="C15" s="349" t="s">
        <v>904</v>
      </c>
      <c r="D15" s="350" t="s">
        <v>59</v>
      </c>
      <c r="E15" s="354">
        <v>1</v>
      </c>
      <c r="F15" s="364"/>
      <c r="G15" s="365"/>
      <c r="H15" s="354"/>
      <c r="I15" s="366"/>
      <c r="J15" s="39"/>
      <c r="K15" s="4"/>
    </row>
    <row r="16" spans="1:11" x14ac:dyDescent="0.2">
      <c r="A16" s="28">
        <v>7</v>
      </c>
      <c r="B16" s="348" t="s">
        <v>80</v>
      </c>
      <c r="C16" s="349" t="s">
        <v>886</v>
      </c>
      <c r="D16" s="350" t="s">
        <v>878</v>
      </c>
      <c r="E16" s="354">
        <v>1</v>
      </c>
      <c r="F16" s="364"/>
      <c r="G16" s="365"/>
      <c r="H16" s="354"/>
      <c r="I16" s="366"/>
      <c r="J16" s="39"/>
      <c r="K16" s="4"/>
    </row>
    <row r="17" spans="1:11" x14ac:dyDescent="0.2">
      <c r="A17" s="370">
        <v>8</v>
      </c>
      <c r="B17" s="348" t="s">
        <v>80</v>
      </c>
      <c r="C17" s="349" t="s">
        <v>887</v>
      </c>
      <c r="D17" s="350" t="s">
        <v>879</v>
      </c>
      <c r="E17" s="354">
        <v>1</v>
      </c>
      <c r="F17" s="364"/>
      <c r="G17" s="365"/>
      <c r="H17" s="354"/>
      <c r="I17" s="366"/>
      <c r="J17" s="39"/>
      <c r="K17" s="4"/>
    </row>
    <row r="18" spans="1:11" x14ac:dyDescent="0.2">
      <c r="A18" s="370">
        <v>9</v>
      </c>
      <c r="B18" s="348" t="s">
        <v>80</v>
      </c>
      <c r="C18" s="349" t="s">
        <v>888</v>
      </c>
      <c r="D18" s="350" t="s">
        <v>59</v>
      </c>
      <c r="E18" s="354">
        <v>1</v>
      </c>
      <c r="F18" s="364"/>
      <c r="G18" s="365"/>
      <c r="H18" s="354"/>
      <c r="I18" s="366"/>
      <c r="J18" s="39"/>
      <c r="K18" s="4"/>
    </row>
    <row r="19" spans="1:11" x14ac:dyDescent="0.2">
      <c r="A19" s="28">
        <v>10</v>
      </c>
      <c r="B19" s="348" t="s">
        <v>80</v>
      </c>
      <c r="C19" s="349" t="s">
        <v>889</v>
      </c>
      <c r="D19" s="350" t="s">
        <v>57</v>
      </c>
      <c r="E19" s="354">
        <v>1</v>
      </c>
      <c r="F19" s="364"/>
      <c r="G19" s="365"/>
      <c r="H19" s="354"/>
      <c r="I19" s="366"/>
      <c r="J19" s="39"/>
      <c r="K19" s="4"/>
    </row>
    <row r="20" spans="1:11" x14ac:dyDescent="0.2">
      <c r="A20" s="370">
        <v>11</v>
      </c>
      <c r="B20" s="348" t="s">
        <v>80</v>
      </c>
      <c r="C20" s="349" t="s">
        <v>890</v>
      </c>
      <c r="D20" s="350" t="s">
        <v>59</v>
      </c>
      <c r="E20" s="354">
        <v>1</v>
      </c>
      <c r="F20" s="364"/>
      <c r="G20" s="365"/>
      <c r="H20" s="354"/>
      <c r="I20" s="366"/>
      <c r="J20" s="39"/>
      <c r="K20" s="4"/>
    </row>
    <row r="21" spans="1:11" x14ac:dyDescent="0.2">
      <c r="A21" s="370">
        <v>12</v>
      </c>
      <c r="B21" s="348" t="s">
        <v>80</v>
      </c>
      <c r="C21" s="349" t="s">
        <v>891</v>
      </c>
      <c r="D21" s="350" t="s">
        <v>59</v>
      </c>
      <c r="E21" s="354">
        <v>1</v>
      </c>
      <c r="F21" s="364"/>
      <c r="G21" s="365"/>
      <c r="H21" s="354"/>
      <c r="I21" s="366"/>
      <c r="J21" s="39"/>
      <c r="K21" s="4"/>
    </row>
    <row r="22" spans="1:11" x14ac:dyDescent="0.2">
      <c r="A22" s="28">
        <v>13</v>
      </c>
      <c r="B22" s="348" t="s">
        <v>80</v>
      </c>
      <c r="C22" s="349" t="s">
        <v>892</v>
      </c>
      <c r="D22" s="350" t="s">
        <v>57</v>
      </c>
      <c r="E22" s="354">
        <v>1</v>
      </c>
      <c r="F22" s="364"/>
      <c r="G22" s="365"/>
      <c r="H22" s="354"/>
      <c r="I22" s="366"/>
      <c r="J22" s="39"/>
      <c r="K22" s="4"/>
    </row>
    <row r="23" spans="1:11" ht="45" x14ac:dyDescent="0.2">
      <c r="A23" s="370">
        <v>14</v>
      </c>
      <c r="B23" s="348" t="s">
        <v>80</v>
      </c>
      <c r="C23" s="349" t="s">
        <v>893</v>
      </c>
      <c r="D23" s="350" t="s">
        <v>59</v>
      </c>
      <c r="E23" s="354">
        <v>12</v>
      </c>
      <c r="F23" s="364"/>
      <c r="G23" s="365"/>
      <c r="H23" s="354"/>
      <c r="I23" s="366"/>
      <c r="J23" s="39"/>
      <c r="K23" s="4"/>
    </row>
    <row r="24" spans="1:11" ht="30" x14ac:dyDescent="0.2">
      <c r="A24" s="370">
        <v>15</v>
      </c>
      <c r="B24" s="348" t="s">
        <v>80</v>
      </c>
      <c r="C24" s="349" t="s">
        <v>894</v>
      </c>
      <c r="D24" s="350" t="s">
        <v>59</v>
      </c>
      <c r="E24" s="354">
        <v>4</v>
      </c>
      <c r="F24" s="364"/>
      <c r="G24" s="365"/>
      <c r="H24" s="354"/>
      <c r="I24" s="366"/>
      <c r="J24" s="39"/>
      <c r="K24" s="4"/>
    </row>
    <row r="25" spans="1:11" x14ac:dyDescent="0.2">
      <c r="A25" s="28">
        <v>16</v>
      </c>
      <c r="B25" s="348" t="s">
        <v>80</v>
      </c>
      <c r="C25" s="349" t="s">
        <v>895</v>
      </c>
      <c r="D25" s="350" t="s">
        <v>57</v>
      </c>
      <c r="E25" s="354">
        <v>10</v>
      </c>
      <c r="F25" s="364"/>
      <c r="G25" s="365"/>
      <c r="H25" s="354"/>
      <c r="I25" s="366"/>
      <c r="J25" s="39"/>
      <c r="K25" s="4"/>
    </row>
    <row r="26" spans="1:11" x14ac:dyDescent="0.2">
      <c r="A26" s="370">
        <v>17</v>
      </c>
      <c r="B26" s="348" t="s">
        <v>80</v>
      </c>
      <c r="C26" s="349" t="s">
        <v>896</v>
      </c>
      <c r="D26" s="350" t="s">
        <v>59</v>
      </c>
      <c r="E26" s="354">
        <v>1</v>
      </c>
      <c r="F26" s="364"/>
      <c r="G26" s="365"/>
      <c r="H26" s="354"/>
      <c r="I26" s="366"/>
      <c r="J26" s="39"/>
      <c r="K26" s="4"/>
    </row>
    <row r="27" spans="1:11" x14ac:dyDescent="0.2">
      <c r="A27" s="370">
        <v>18</v>
      </c>
      <c r="B27" s="348" t="s">
        <v>80</v>
      </c>
      <c r="C27" s="349" t="s">
        <v>897</v>
      </c>
      <c r="D27" s="350" t="s">
        <v>59</v>
      </c>
      <c r="E27" s="354">
        <v>1</v>
      </c>
      <c r="F27" s="364"/>
      <c r="G27" s="365"/>
      <c r="H27" s="354"/>
      <c r="I27" s="366"/>
      <c r="J27" s="39"/>
      <c r="K27" s="4"/>
    </row>
    <row r="28" spans="1:11" x14ac:dyDescent="0.2">
      <c r="A28" s="28">
        <v>19</v>
      </c>
      <c r="B28" s="348" t="s">
        <v>80</v>
      </c>
      <c r="C28" s="349" t="s">
        <v>898</v>
      </c>
      <c r="D28" s="350" t="s">
        <v>59</v>
      </c>
      <c r="E28" s="354">
        <v>1</v>
      </c>
      <c r="F28" s="364"/>
      <c r="G28" s="365"/>
      <c r="H28" s="354"/>
      <c r="I28" s="366"/>
      <c r="J28" s="39"/>
      <c r="K28" s="4"/>
    </row>
    <row r="29" spans="1:11" ht="30" x14ac:dyDescent="0.2">
      <c r="A29" s="370">
        <v>20</v>
      </c>
      <c r="B29" s="348" t="s">
        <v>80</v>
      </c>
      <c r="C29" s="349" t="s">
        <v>899</v>
      </c>
      <c r="D29" s="350" t="s">
        <v>59</v>
      </c>
      <c r="E29" s="354">
        <v>2</v>
      </c>
      <c r="F29" s="364"/>
      <c r="G29" s="365"/>
      <c r="H29" s="354"/>
      <c r="I29" s="366"/>
      <c r="J29" s="39"/>
      <c r="K29" s="4"/>
    </row>
    <row r="30" spans="1:11" ht="30" x14ac:dyDescent="0.2">
      <c r="A30" s="370">
        <v>21</v>
      </c>
      <c r="B30" s="348" t="s">
        <v>80</v>
      </c>
      <c r="C30" s="349" t="s">
        <v>900</v>
      </c>
      <c r="D30" s="350" t="s">
        <v>59</v>
      </c>
      <c r="E30" s="354">
        <v>3</v>
      </c>
      <c r="F30" s="364"/>
      <c r="G30" s="365"/>
      <c r="H30" s="354"/>
      <c r="I30" s="366"/>
      <c r="J30" s="39"/>
      <c r="K30" s="4"/>
    </row>
    <row r="31" spans="1:11" ht="45.75" thickBot="1" x14ac:dyDescent="0.25">
      <c r="A31" s="28">
        <v>22</v>
      </c>
      <c r="B31" s="348" t="s">
        <v>881</v>
      </c>
      <c r="C31" s="349" t="s">
        <v>901</v>
      </c>
      <c r="D31" s="350" t="s">
        <v>59</v>
      </c>
      <c r="E31" s="354">
        <v>5</v>
      </c>
      <c r="F31" s="364"/>
      <c r="G31" s="365"/>
      <c r="H31" s="354"/>
      <c r="I31" s="366"/>
      <c r="J31" s="39"/>
      <c r="K31" s="4"/>
    </row>
    <row r="32" spans="1:11" ht="17.25" thickBot="1" x14ac:dyDescent="0.25">
      <c r="A32" s="66"/>
      <c r="B32" s="33" t="s">
        <v>104</v>
      </c>
      <c r="C32" s="34"/>
      <c r="D32" s="36"/>
      <c r="E32" s="38" t="s">
        <v>60</v>
      </c>
      <c r="F32" s="29"/>
      <c r="G32" s="30">
        <f>SUM(G10:G31)</f>
        <v>0</v>
      </c>
      <c r="H32" s="551" t="s">
        <v>60</v>
      </c>
      <c r="I32" s="552"/>
      <c r="J32" s="31">
        <f>SUM(J10:J31)</f>
        <v>182550</v>
      </c>
      <c r="K32" s="4"/>
    </row>
    <row r="33" spans="1:13" ht="17.25" thickBot="1" x14ac:dyDescent="0.25">
      <c r="A33" s="553" t="s">
        <v>131</v>
      </c>
      <c r="B33" s="554"/>
      <c r="C33" s="554"/>
      <c r="D33" s="555"/>
      <c r="E33" s="556">
        <f>G32+J32</f>
        <v>182550</v>
      </c>
      <c r="F33" s="557"/>
      <c r="G33" s="557"/>
      <c r="H33" s="557"/>
      <c r="I33" s="557"/>
      <c r="J33" s="558"/>
      <c r="K33" s="4"/>
    </row>
    <row r="37" spans="1:13" x14ac:dyDescent="0.2">
      <c r="A37" s="67"/>
      <c r="B37" s="404" t="s">
        <v>224</v>
      </c>
      <c r="C37" s="405"/>
      <c r="D37" s="514" t="s">
        <v>919</v>
      </c>
      <c r="E37" s="514"/>
      <c r="F37" s="405"/>
      <c r="G37" s="514" t="s">
        <v>920</v>
      </c>
      <c r="H37" s="514"/>
      <c r="I37" s="514"/>
      <c r="K37" s="83"/>
      <c r="L37" s="84"/>
    </row>
    <row r="38" spans="1:13" x14ac:dyDescent="0.2">
      <c r="B38" s="405"/>
      <c r="C38" s="405"/>
      <c r="D38" s="405"/>
      <c r="E38" s="405"/>
      <c r="F38" s="405"/>
      <c r="G38" s="508" t="s">
        <v>921</v>
      </c>
      <c r="H38" s="508"/>
      <c r="I38" s="508"/>
      <c r="K38" s="83"/>
      <c r="L38" s="84"/>
    </row>
    <row r="39" spans="1:13" x14ac:dyDescent="0.2">
      <c r="B39" s="11"/>
      <c r="C39" s="69"/>
      <c r="D39" s="17"/>
      <c r="E39" s="17"/>
      <c r="F39" s="68"/>
      <c r="G39" s="68"/>
      <c r="H39" s="70"/>
      <c r="I39" s="15"/>
      <c r="K39" s="32"/>
      <c r="L39" s="85"/>
      <c r="M39" s="10"/>
    </row>
    <row r="40" spans="1:13" x14ac:dyDescent="0.2">
      <c r="B40" s="71"/>
      <c r="C40" s="72"/>
      <c r="D40" s="73"/>
      <c r="E40" s="74"/>
      <c r="F40" s="12"/>
      <c r="K40" s="10"/>
      <c r="L40" s="63"/>
      <c r="M40" s="10"/>
    </row>
    <row r="41" spans="1:13" x14ac:dyDescent="0.2">
      <c r="B41" s="71"/>
      <c r="C41" s="72"/>
      <c r="D41" s="73"/>
      <c r="E41" s="74"/>
      <c r="F41" s="12"/>
      <c r="K41" s="59"/>
      <c r="L41" s="62"/>
      <c r="M41" s="10"/>
    </row>
    <row r="42" spans="1:13" x14ac:dyDescent="0.2">
      <c r="B42" s="71"/>
      <c r="C42" s="72"/>
      <c r="D42" s="73"/>
      <c r="E42" s="74"/>
      <c r="F42" s="12"/>
      <c r="K42" s="10"/>
      <c r="L42" s="60"/>
      <c r="M42" s="10"/>
    </row>
    <row r="43" spans="1:13" x14ac:dyDescent="0.2">
      <c r="B43" s="71"/>
      <c r="C43" s="72"/>
      <c r="D43" s="73"/>
      <c r="E43" s="74"/>
      <c r="F43" s="12"/>
      <c r="K43" s="10"/>
      <c r="L43" s="60"/>
      <c r="M43" s="10"/>
    </row>
    <row r="44" spans="1:13" x14ac:dyDescent="0.2">
      <c r="B44" s="71"/>
      <c r="C44" s="72"/>
      <c r="D44" s="73"/>
      <c r="E44" s="74"/>
      <c r="F44" s="12"/>
    </row>
    <row r="45" spans="1:13" x14ac:dyDescent="0.2">
      <c r="B45" s="71"/>
      <c r="C45" s="72"/>
      <c r="D45" s="73"/>
      <c r="E45" s="74"/>
      <c r="F45" s="12"/>
    </row>
    <row r="46" spans="1:13" x14ac:dyDescent="0.2">
      <c r="B46" s="71"/>
      <c r="C46" s="72"/>
      <c r="D46" s="73"/>
      <c r="E46" s="74"/>
      <c r="F46" s="12"/>
    </row>
    <row r="47" spans="1:13" x14ac:dyDescent="0.2">
      <c r="B47" s="71"/>
      <c r="C47" s="72"/>
      <c r="D47" s="73"/>
      <c r="E47" s="74"/>
      <c r="F47" s="12"/>
    </row>
    <row r="48" spans="1:13" x14ac:dyDescent="0.2">
      <c r="B48" s="71"/>
      <c r="C48" s="72"/>
      <c r="D48" s="73"/>
      <c r="E48" s="74"/>
      <c r="F48" s="12"/>
    </row>
    <row r="49" spans="2:6" x14ac:dyDescent="0.2">
      <c r="B49" s="71"/>
      <c r="C49" s="72"/>
      <c r="D49" s="73"/>
      <c r="E49" s="74"/>
      <c r="F49" s="12"/>
    </row>
    <row r="50" spans="2:6" x14ac:dyDescent="0.2">
      <c r="B50" s="71"/>
      <c r="C50" s="72"/>
      <c r="D50" s="73"/>
      <c r="E50" s="74"/>
      <c r="F50" s="12"/>
    </row>
    <row r="51" spans="2:6" x14ac:dyDescent="0.2">
      <c r="B51" s="71"/>
      <c r="C51" s="72"/>
      <c r="D51" s="73"/>
      <c r="E51" s="74"/>
      <c r="F51" s="12"/>
    </row>
    <row r="52" spans="2:6" x14ac:dyDescent="0.2">
      <c r="B52" s="71"/>
      <c r="C52" s="72"/>
      <c r="D52" s="73"/>
      <c r="E52" s="74"/>
      <c r="F52" s="12"/>
    </row>
    <row r="53" spans="2:6" x14ac:dyDescent="0.2">
      <c r="B53" s="71"/>
      <c r="C53" s="72"/>
      <c r="D53" s="73"/>
      <c r="E53" s="74"/>
      <c r="F53" s="12"/>
    </row>
    <row r="54" spans="2:6" x14ac:dyDescent="0.2">
      <c r="B54" s="71"/>
      <c r="C54" s="72"/>
      <c r="D54" s="73"/>
      <c r="E54" s="74"/>
      <c r="F54" s="12"/>
    </row>
    <row r="55" spans="2:6" x14ac:dyDescent="0.2">
      <c r="B55" s="71"/>
      <c r="C55" s="72"/>
      <c r="D55" s="73"/>
      <c r="E55" s="74"/>
      <c r="F55" s="12"/>
    </row>
    <row r="56" spans="2:6" x14ac:dyDescent="0.2">
      <c r="B56" s="71"/>
      <c r="C56" s="72"/>
      <c r="D56" s="73"/>
      <c r="E56" s="74"/>
      <c r="F56" s="12"/>
    </row>
    <row r="57" spans="2:6" x14ac:dyDescent="0.2">
      <c r="B57" s="75"/>
      <c r="C57" s="76"/>
      <c r="D57" s="77"/>
      <c r="E57" s="78"/>
      <c r="F57" s="12"/>
    </row>
    <row r="58" spans="2:6" x14ac:dyDescent="0.2">
      <c r="B58" s="12"/>
      <c r="C58" s="79"/>
      <c r="D58" s="80"/>
      <c r="E58" s="81"/>
      <c r="F58" s="12"/>
    </row>
  </sheetData>
  <mergeCells count="17">
    <mergeCell ref="D37:E37"/>
    <mergeCell ref="G37:I37"/>
    <mergeCell ref="G38:I38"/>
    <mergeCell ref="H32:I32"/>
    <mergeCell ref="A33:D33"/>
    <mergeCell ref="E33:J3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8.1</vt:lpstr>
      <vt:lpstr>Приложение 1 к форме 8</vt:lpstr>
      <vt:lpstr>прил. №2 к ф.8</vt:lpstr>
      <vt:lpstr>Приложение 3 к форме 8</vt:lpstr>
      <vt:lpstr>Оборудование</vt:lpstr>
      <vt:lpstr>Оборудование!Область_печати</vt:lpstr>
      <vt:lpstr>'Приложение 3 к форме 8'!Область_печати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2016-03-15T09:21:16Z</cp:lastPrinted>
  <dcterms:created xsi:type="dcterms:W3CDTF">2014-07-13T09:38:46Z</dcterms:created>
  <dcterms:modified xsi:type="dcterms:W3CDTF">2016-04-12T05:56:49Z</dcterms:modified>
</cp:coreProperties>
</file>