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2" sheetId="17" r:id="rId1"/>
    <sheet name="Пр. 1 к ф. 8.2" sheetId="34" r:id="rId2"/>
    <sheet name="Пр. 2 к ф. 8.2" sheetId="36" r:id="rId3"/>
    <sheet name="Пр. 3 к ф. 8.2" sheetId="19" r:id="rId4"/>
    <sheet name="Оборудование" sheetId="3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2">#REF!</definedName>
    <definedName name="_2Excel_BuiltIn_Print_Area_5_1">#REF!</definedName>
    <definedName name="_3Excel_BuiltIn_Print_Titles_2_1" localSheetId="4">#REF!</definedName>
    <definedName name="_3Excel_BuiltIn_Print_Titles_2_1" localSheetId="2">#REF!</definedName>
    <definedName name="_3Excel_BuiltIn_Print_Titles_2_1">#REF!</definedName>
    <definedName name="_4Excel_BuiltIn_Print_Titles_3_1" localSheetId="4">#REF!</definedName>
    <definedName name="_4Excel_BuiltIn_Print_Titles_3_1" localSheetId="2">#REF!</definedName>
    <definedName name="_4Excel_BuiltIn_Print_Titles_3_1">#REF!</definedName>
    <definedName name="_xlnm._FilterDatabase" localSheetId="3" hidden="1">'Пр. 3 к ф. 8.2'!$A$9:$J$59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2">#REF!</definedName>
    <definedName name="Excel_BuiltIn_Print_Area_4">#REF!</definedName>
    <definedName name="Excel_BuiltIn_Print_Area_5" localSheetId="4">#REF!</definedName>
    <definedName name="Excel_BuiltIn_Print_Area_5" localSheetId="2">#REF!</definedName>
    <definedName name="Excel_BuiltIn_Print_Area_5">#REF!</definedName>
    <definedName name="Excel_BuiltIn_Print_Area_6" localSheetId="4">#REF!</definedName>
    <definedName name="Excel_BuiltIn_Print_Area_6" localSheetId="2">#REF!</definedName>
    <definedName name="Excel_BuiltIn_Print_Area_6">#REF!</definedName>
    <definedName name="Excel_BuiltIn_Print_Titles_2" localSheetId="4">#REF!</definedName>
    <definedName name="Excel_BuiltIn_Print_Titles_2" localSheetId="2">#REF!</definedName>
    <definedName name="Excel_BuiltIn_Print_Titles_2">#REF!</definedName>
    <definedName name="Excel_BuiltIn_Print_Titles_3" localSheetId="4">#REF!</definedName>
    <definedName name="Excel_BuiltIn_Print_Titles_3" localSheetId="2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 localSheetId="2">#REF!</definedName>
    <definedName name="ггг">#REF!</definedName>
    <definedName name="город" localSheetId="4">#REF!</definedName>
    <definedName name="город" localSheetId="2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 localSheetId="4">#REF!</definedName>
    <definedName name="дллл" localSheetId="2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 localSheetId="2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>#REF!</definedName>
    <definedName name="кве" localSheetId="4">#REF!</definedName>
    <definedName name="кве" localSheetId="2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>#REF!</definedName>
    <definedName name="_xlnm.Print_Area" localSheetId="4">Оборудование!$A$1:$J$26</definedName>
    <definedName name="_xlnm.Print_Area" localSheetId="3">'Пр. 3 к ф. 8.2'!$A$1:$J$77</definedName>
    <definedName name="_xlnm.Print_Area" localSheetId="0">'Форма 8.2'!$A$1:$W$47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>#REF!</definedName>
    <definedName name="сева" localSheetId="4">#REF!</definedName>
    <definedName name="сева" localSheetId="2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 localSheetId="2">#REF!</definedName>
    <definedName name="шшшшшшшшш">#REF!</definedName>
    <definedName name="ьж" localSheetId="4">#REF!</definedName>
    <definedName name="ьж" localSheetId="2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1" i="19" l="1"/>
  <c r="G57" i="19"/>
  <c r="G56" i="19"/>
  <c r="G55" i="19"/>
  <c r="G54" i="19"/>
  <c r="G53" i="19"/>
  <c r="G52" i="19"/>
  <c r="G50" i="19"/>
  <c r="G49" i="19"/>
  <c r="G48" i="19"/>
  <c r="G42" i="19"/>
  <c r="G41" i="19"/>
  <c r="G40" i="19"/>
  <c r="G39" i="19"/>
  <c r="G38" i="19"/>
  <c r="G37" i="19"/>
  <c r="G36" i="19"/>
  <c r="G35" i="19"/>
  <c r="G34" i="19"/>
  <c r="J23" i="19" l="1"/>
  <c r="J24" i="19"/>
  <c r="J25" i="19"/>
  <c r="J26" i="19"/>
  <c r="J27" i="19"/>
  <c r="J28" i="19"/>
  <c r="J29" i="19"/>
  <c r="J30" i="19"/>
  <c r="J31" i="19"/>
  <c r="J32" i="19"/>
  <c r="J33" i="19"/>
  <c r="J43" i="19"/>
  <c r="J44" i="19"/>
  <c r="J45" i="19"/>
  <c r="J46" i="19"/>
  <c r="J47" i="19"/>
  <c r="C4" i="38"/>
  <c r="C3" i="38"/>
  <c r="J11" i="38"/>
  <c r="J10" i="38"/>
  <c r="E13" i="38" l="1"/>
  <c r="E34" i="36" l="1"/>
  <c r="L32" i="36"/>
  <c r="K32" i="36"/>
  <c r="M32" i="36" s="1"/>
  <c r="N32" i="36" s="1"/>
  <c r="J32" i="36"/>
  <c r="B32" i="36"/>
  <c r="L31" i="36"/>
  <c r="K31" i="36"/>
  <c r="M31" i="36" s="1"/>
  <c r="N31" i="36" s="1"/>
  <c r="J31" i="36"/>
  <c r="B31" i="36"/>
  <c r="L30" i="36"/>
  <c r="K30" i="36"/>
  <c r="M30" i="36" s="1"/>
  <c r="N30" i="36" s="1"/>
  <c r="N33" i="36" s="1"/>
  <c r="J30" i="36"/>
  <c r="L27" i="36"/>
  <c r="K27" i="36"/>
  <c r="M27" i="36" s="1"/>
  <c r="N27" i="36" s="1"/>
  <c r="J27" i="36"/>
  <c r="L26" i="36"/>
  <c r="K26" i="36"/>
  <c r="M26" i="36" s="1"/>
  <c r="N26" i="36" s="1"/>
  <c r="J26" i="36"/>
  <c r="L25" i="36"/>
  <c r="K25" i="36"/>
  <c r="M25" i="36" s="1"/>
  <c r="N25" i="36" s="1"/>
  <c r="N28" i="36" s="1"/>
  <c r="J25" i="36"/>
  <c r="L22" i="36"/>
  <c r="K22" i="36"/>
  <c r="M22" i="36" s="1"/>
  <c r="N22" i="36" s="1"/>
  <c r="J22" i="36"/>
  <c r="L21" i="36"/>
  <c r="K21" i="36"/>
  <c r="M21" i="36" s="1"/>
  <c r="N21" i="36" s="1"/>
  <c r="J21" i="36"/>
  <c r="B21" i="36"/>
  <c r="B22" i="36" s="1"/>
  <c r="L20" i="36"/>
  <c r="K20" i="36"/>
  <c r="M20" i="36" s="1"/>
  <c r="N20" i="36" s="1"/>
  <c r="N23" i="36" s="1"/>
  <c r="J20" i="36"/>
  <c r="L17" i="36"/>
  <c r="K17" i="36"/>
  <c r="M17" i="36" s="1"/>
  <c r="N17" i="36" s="1"/>
  <c r="J17" i="36"/>
  <c r="L16" i="36"/>
  <c r="K16" i="36"/>
  <c r="M16" i="36" s="1"/>
  <c r="N16" i="36" s="1"/>
  <c r="J16" i="36"/>
  <c r="B16" i="36"/>
  <c r="B17" i="36" s="1"/>
  <c r="L15" i="36"/>
  <c r="K15" i="36"/>
  <c r="M15" i="36" s="1"/>
  <c r="N15" i="36" s="1"/>
  <c r="N18" i="36" s="1"/>
  <c r="J15" i="36"/>
  <c r="L12" i="36"/>
  <c r="K12" i="36"/>
  <c r="M12" i="36" s="1"/>
  <c r="N12" i="36" s="1"/>
  <c r="J12" i="36"/>
  <c r="L11" i="36"/>
  <c r="K11" i="36"/>
  <c r="M11" i="36" s="1"/>
  <c r="N11" i="36" s="1"/>
  <c r="J11" i="36"/>
  <c r="L10" i="36"/>
  <c r="K10" i="36"/>
  <c r="M10" i="36" s="1"/>
  <c r="N10" i="36" s="1"/>
  <c r="N13" i="36" s="1"/>
  <c r="J10" i="36"/>
  <c r="N34" i="36" l="1"/>
  <c r="J12" i="34" l="1"/>
  <c r="C12" i="17" l="1"/>
  <c r="C4" i="19" l="1"/>
  <c r="C3" i="19"/>
  <c r="L13" i="17" l="1"/>
  <c r="K13" i="17"/>
  <c r="J13" i="17"/>
  <c r="I13" i="17"/>
  <c r="H13" i="17"/>
  <c r="G13" i="17"/>
  <c r="F13" i="17"/>
  <c r="E13" i="17"/>
  <c r="D13" i="17"/>
  <c r="M12" i="17"/>
  <c r="C13" i="17" l="1"/>
  <c r="C18" i="17" s="1"/>
  <c r="C24" i="17" s="1"/>
  <c r="D47" i="17"/>
  <c r="D46" i="17"/>
  <c r="J12" i="19" l="1"/>
  <c r="J13" i="19"/>
  <c r="J14" i="19"/>
  <c r="J15" i="19"/>
  <c r="J16" i="19"/>
  <c r="J17" i="19"/>
  <c r="J18" i="19"/>
  <c r="J19" i="19"/>
  <c r="J20" i="19"/>
  <c r="J21" i="19"/>
  <c r="J22" i="19"/>
  <c r="J11" i="19"/>
  <c r="J10" i="19" l="1"/>
  <c r="G58" i="19" l="1"/>
  <c r="J58" i="19"/>
  <c r="E59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<sst xmlns="http://schemas.openxmlformats.org/spreadsheetml/2006/main" count="365" uniqueCount="258">
  <si>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</si>
  <si>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</si>
  <si>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</si>
  <si>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</si>
  <si>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</si>
  <si>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</si>
  <si>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</si>
  <si>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</si>
  <si>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</si>
  <si>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</si>
  <si>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</si>
  <si>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</si>
  <si>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</si>
  <si>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</si>
  <si>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</si>
  <si>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</si>
  <si>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</si>
  <si>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</si>
  <si>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</si>
  <si>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</si>
  <si>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</si>
  <si>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</si>
  <si>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</si>
  <si>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</si>
  <si>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</si>
  <si>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</si>
  <si>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</si>
  <si>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</si>
  <si>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</si>
  <si>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</si>
  <si>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</si>
  <si>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</si>
  <si>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</si>
  <si>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</si>
  <si>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</si>
  <si>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</si>
  <si>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</si>
  <si>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</si>
  <si>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</si>
  <si>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</si>
  <si>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</si>
  <si>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</si>
  <si>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</si>
  <si>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</si>
  <si>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</si>
  <si>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</si>
  <si>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101-1602</t>
  </si>
  <si>
    <t>101-2278</t>
  </si>
  <si>
    <t>113-0021</t>
  </si>
  <si>
    <t>113-0077</t>
  </si>
  <si>
    <t>113-0246</t>
  </si>
  <si>
    <t>м</t>
  </si>
  <si>
    <t>шт.</t>
  </si>
  <si>
    <t>Итого:</t>
  </si>
  <si>
    <t>Общая стоимость материалов</t>
  </si>
  <si>
    <t>101-0388</t>
  </si>
  <si>
    <t>101-0782</t>
  </si>
  <si>
    <t>102-0008</t>
  </si>
  <si>
    <t>201-0774</t>
  </si>
  <si>
    <t>113-0079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</si>
  <si>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</si>
  <si>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</si>
  <si>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</si>
  <si>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</si>
  <si>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</si>
  <si>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</si>
  <si>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</si>
  <si>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</si>
  <si>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>Ксилол нефтяной марки А</t>
  </si>
  <si>
    <t>Эмаль ПФ-115 серая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</si>
  <si>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</si>
  <si>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</si>
  <si>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</si>
  <si>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</si>
  <si>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</si>
  <si>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</si>
  <si>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</si>
  <si>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</si>
  <si>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</si>
  <si>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</si>
  <si>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</si>
  <si>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</si>
  <si>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</si>
  <si>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</si>
  <si>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</si>
  <si>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</si>
  <si>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</si>
  <si>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</si>
  <si>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</si>
  <si>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</si>
  <si>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</si>
  <si>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</si>
  <si>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</si>
  <si>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</si>
  <si>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</si>
  <si>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</si>
  <si>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</si>
  <si>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</si>
  <si>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</si>
  <si>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</si>
  <si>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</si>
  <si>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</si>
  <si>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</si>
  <si>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</si>
  <si>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</si>
  <si>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</si>
  <si>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</si>
  <si>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</si>
  <si>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Поковки из квадратных заготовок, масса: 1,8 кг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</si>
  <si>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</si>
  <si>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</si>
  <si>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101-1757</t>
  </si>
  <si>
    <t>Ветошь</t>
  </si>
  <si>
    <t xml:space="preserve"> </t>
  </si>
  <si>
    <t>101-1522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</si>
  <si>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</si>
  <si>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</si>
  <si>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</si>
  <si>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</si>
  <si>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</si>
  <si>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Лак БТ-577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</si>
  <si>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</si>
  <si>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</si>
  <si>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</si>
  <si>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</si>
  <si>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</si>
  <si>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</si>
  <si>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</si>
  <si>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</si>
  <si>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</si>
  <si>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</si>
  <si>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</si>
  <si>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</si>
  <si>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</si>
  <si>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</si>
  <si>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</si>
  <si>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</si>
  <si>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</si>
  <si>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</si>
  <si>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</si>
  <si>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</si>
  <si>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</si>
  <si>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</si>
  <si>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</si>
  <si>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</si>
  <si>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</si>
  <si>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</si>
  <si>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</si>
  <si>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</si>
  <si>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</si>
  <si>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</si>
  <si>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Труба</t>
  </si>
  <si>
    <t>Автосамосвал из карьера</t>
  </si>
  <si>
    <t>Песок</t>
  </si>
  <si>
    <t>Итого труба</t>
  </si>
  <si>
    <t>Лесоматериалы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</si>
  <si>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</si>
  <si>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</si>
  <si>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</si>
  <si>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</si>
  <si>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</si>
  <si>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</si>
  <si>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</si>
  <si>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</si>
  <si>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</si>
  <si>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</si>
  <si>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</si>
  <si>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</si>
  <si>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</si>
  <si>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</si>
  <si>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</si>
  <si>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</si>
  <si>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Объект: Двухцепная ВЛ-6 кВ в габаритах 220 кВ ПС "Каркатеевы" - РУ ДНС ЗУБ</t>
  </si>
  <si>
    <t>101-1521</t>
  </si>
  <si>
    <t>101-1795</t>
  </si>
  <si>
    <t>101-2468</t>
  </si>
  <si>
    <t>ТСЦ-101-2217</t>
  </si>
  <si>
    <t>ТСЦ-103-0190</t>
  </si>
  <si>
    <t>Уайт-спирит</t>
  </si>
  <si>
    <t>Электроды диаметром: 5 мм Э42</t>
  </si>
  <si>
    <t>Краска БТ-177 серебристая</t>
  </si>
  <si>
    <t>Растворитель марки: Р-5</t>
  </si>
  <si>
    <t>Ведущий инженер ПО-1</t>
  </si>
  <si>
    <t>Галанкин А. П.</t>
  </si>
  <si>
    <t>Обустройство Северо-Покурского месторождения.  Кусты скважин № 57 бис, 62 бис</t>
  </si>
  <si>
    <t xml:space="preserve">04-06-01  </t>
  </si>
  <si>
    <t>Перечень оборудования</t>
  </si>
  <si>
    <t xml:space="preserve">               Оборудование</t>
  </si>
  <si>
    <t>Наименование оборудования</t>
  </si>
  <si>
    <t>шт</t>
  </si>
  <si>
    <t/>
  </si>
  <si>
    <t>Общая стоимость оборудования</t>
  </si>
  <si>
    <t>101-0404</t>
  </si>
  <si>
    <t>101-0962</t>
  </si>
  <si>
    <t>101-1517</t>
  </si>
  <si>
    <t>101-2349</t>
  </si>
  <si>
    <t>204-0025</t>
  </si>
  <si>
    <t>506-0853</t>
  </si>
  <si>
    <t>509-0455</t>
  </si>
  <si>
    <t>509-1073</t>
  </si>
  <si>
    <t>прайс-лист</t>
  </si>
  <si>
    <t>ТСЦ-101-1614</t>
  </si>
  <si>
    <t>ТСЦ-101-1619</t>
  </si>
  <si>
    <t>ТСЦ-101-1620 прим.</t>
  </si>
  <si>
    <t>ТСЦ-101-1977</t>
  </si>
  <si>
    <t>ТСЦ-101-3686</t>
  </si>
  <si>
    <t>ТСЦ-101-3775</t>
  </si>
  <si>
    <t>ТСЦ-101-3777</t>
  </si>
  <si>
    <t>ТСЦ-103-0178</t>
  </si>
  <si>
    <t>ТСЦ-103-0192</t>
  </si>
  <si>
    <t>ТСЦ-113-0263</t>
  </si>
  <si>
    <t>ТСЦ-502-0271</t>
  </si>
  <si>
    <t>ТСЦ-509-0129 прим.</t>
  </si>
  <si>
    <t>ТСЦ-509-0262</t>
  </si>
  <si>
    <t>ТСЦ-509-0438</t>
  </si>
  <si>
    <t>ТСЦ-509-0441</t>
  </si>
  <si>
    <t>ТСЦ-509-0449 прим.</t>
  </si>
  <si>
    <t>Краска для наружных работ: черная, марок МА-015, ПФ-014</t>
  </si>
  <si>
    <t>Смазка солидол жировой марки "Ж"</t>
  </si>
  <si>
    <t>Электроды диаметром: 4 мм Э50</t>
  </si>
  <si>
    <t>Смазка ЗЭС</t>
  </si>
  <si>
    <t>Горячекатаная арматурная сталь периодического профиля класса: А-III, диаметром 20-22 мм</t>
  </si>
  <si>
    <t>Проволока из алюминия диаметром 3 мм</t>
  </si>
  <si>
    <t>Соединитель алюминиевых и сталеалюминиевых проводов (СОАС) 062-3</t>
  </si>
  <si>
    <t>Колпачки: полиэтиленовые</t>
  </si>
  <si>
    <t>Звенья промежуточные ПРТ- 7-1 (120/3,32)</t>
  </si>
  <si>
    <t>Изоляторы  подвесные ПС-70Е (422,9/3,32)</t>
  </si>
  <si>
    <t>Изоляторы штыревые ШС-10Г (235/1,18/3,32)</t>
  </si>
  <si>
    <t>Серьга СР-7-16  (61,81/3,32)</t>
  </si>
  <si>
    <t>Скоба СК-7-1а  (93,20/3,32)</t>
  </si>
  <si>
    <t>Сталь круглая д-16 мм</t>
  </si>
  <si>
    <t>Сталь круглая д-18 мм</t>
  </si>
  <si>
    <t>Сталь круглая д-22-24 мм</t>
  </si>
  <si>
    <t>Болты с гайками и шайбами</t>
  </si>
  <si>
    <t>Сталь листовая 8 мм</t>
  </si>
  <si>
    <t>Швеллеры: № 12</t>
  </si>
  <si>
    <t>Сталь листовая  6 мм</t>
  </si>
  <si>
    <t>Сталь листовая 10 мм</t>
  </si>
  <si>
    <t>Трубы стальные электросварные д-159*6 мм</t>
  </si>
  <si>
    <t>Трубы стальные электросварные д-219*6 мм</t>
  </si>
  <si>
    <t>Трубы стальные электросварные д-219*8 мм</t>
  </si>
  <si>
    <t>Эмаль кремнийорганическая: КО-174</t>
  </si>
  <si>
    <t>Провода неизолированные для воздушных линий электропередачи алюминиевые марки: А, сечением 120 мм2</t>
  </si>
  <si>
    <t>Ушки У1-7-16</t>
  </si>
  <si>
    <t>Зажим: плашечный ПА-3-2</t>
  </si>
  <si>
    <t>Зажимы соединительные  СОАС-120-3</t>
  </si>
  <si>
    <t>Зажимы натяжные болтовые НБН-2-6</t>
  </si>
  <si>
    <t>Зажим петлевой  ПА-3-1В</t>
  </si>
  <si>
    <t>ТСЦ-509-1409</t>
  </si>
  <si>
    <t>Разъединитель с приводом РЛНД-10</t>
  </si>
  <si>
    <t xml:space="preserve">Ограничители перенапряжения ОПН-6  </t>
  </si>
  <si>
    <t>Электрическая воздушная линия 6 кВ № 2 на куст скважин № 57 бис.</t>
  </si>
  <si>
    <t>Электрические воздушные линии 6 кВ  № 2</t>
  </si>
  <si>
    <t>Приложение №3 к форме 8.2</t>
  </si>
  <si>
    <t>Приложение № 2 к форме 8.2</t>
  </si>
  <si>
    <t>Приложение 1 к форме 8.2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</si>
  <si>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</si>
  <si>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Стройка: Обустройство Северо-Покурского месторождения.  Кусты скважин № 57 бис, 62 бис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</si>
</sst>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name val="Segoe U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5" fillId="0" borderId="0"/>
    <xf numFmtId="0" fontId="11" fillId="0" borderId="0"/>
    <xf numFmtId="4" fontId="17" fillId="0" borderId="0">
      <alignment vertical="center"/>
    </xf>
    <xf numFmtId="0" fontId="102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55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88" fontId="67" fillId="0" borderId="0" xfId="908" applyNumberFormat="1" applyFont="1" applyFill="1" applyBorder="1" applyAlignment="1">
      <alignment horizontal="center" vertical="center" wrapText="1"/>
    </xf>
    <xf numFmtId="0" fontId="11" fillId="0" borderId="0" xfId="0" applyFont="1"/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2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3" fillId="0" borderId="2" xfId="0" applyFont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3" fillId="0" borderId="1" xfId="0" applyFont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8" xfId="1567" applyFont="1" applyFill="1" applyBorder="1" applyAlignment="1">
      <alignment horizontal="right" vertical="center" wrapText="1"/>
    </xf>
    <xf numFmtId="3" fontId="69" fillId="30" borderId="68" xfId="908" applyNumberFormat="1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2" fontId="69" fillId="30" borderId="68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8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8" xfId="908" applyNumberFormat="1" applyFont="1" applyFill="1" applyBorder="1" applyAlignment="1">
      <alignment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68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1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4" fontId="67" fillId="0" borderId="70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1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9" xfId="908" applyNumberFormat="1" applyFont="1" applyFill="1" applyBorder="1" applyAlignment="1">
      <alignment horizontal="right" vertical="center" wrapText="1"/>
    </xf>
    <xf numFmtId="4" fontId="70" fillId="0" borderId="69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1" xfId="908" applyNumberFormat="1" applyFont="1" applyFill="1" applyBorder="1" applyAlignment="1">
      <alignment horizontal="right" vertical="center" wrapText="1"/>
    </xf>
    <xf numFmtId="4" fontId="70" fillId="0" borderId="71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1" xfId="1567" applyFont="1" applyFill="1" applyBorder="1" applyAlignment="1">
      <alignment horizontal="right" vertical="center" wrapText="1"/>
    </xf>
    <xf numFmtId="3" fontId="12" fillId="32" borderId="68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5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5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5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8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3" fontId="12" fillId="32" borderId="71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70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9" fillId="30" borderId="28" xfId="0" applyNumberFormat="1" applyFont="1" applyFill="1" applyBorder="1" applyAlignment="1">
      <alignment horizontal="center" vertical="center" wrapText="1" shrinkToFit="1"/>
    </xf>
    <xf numFmtId="0" fontId="69" fillId="30" borderId="67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7" xfId="908" applyFont="1" applyFill="1" applyBorder="1" applyAlignment="1">
      <alignment horizontal="center" vertical="center"/>
    </xf>
    <xf numFmtId="4" fontId="67" fillId="32" borderId="70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4" xfId="908" applyFont="1" applyFill="1" applyBorder="1" applyAlignment="1">
      <alignment horizontal="center" vertical="center"/>
    </xf>
    <xf numFmtId="0" fontId="12" fillId="32" borderId="68" xfId="976" applyFont="1" applyFill="1" applyBorder="1" applyAlignment="1">
      <alignment horizontal="left" vertical="center"/>
    </xf>
    <xf numFmtId="0" fontId="12" fillId="32" borderId="68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70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7" xfId="798" applyNumberFormat="1" applyFont="1" applyFill="1" applyBorder="1" applyAlignment="1" applyProtection="1">
      <alignment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8" xfId="798" applyNumberFormat="1" applyFont="1" applyFill="1" applyBorder="1" applyAlignment="1" applyProtection="1">
      <alignment horizontal="left" vertical="center" wrapText="1"/>
    </xf>
    <xf numFmtId="0" fontId="91" fillId="0" borderId="68" xfId="798" applyNumberFormat="1" applyFont="1" applyFill="1" applyBorder="1" applyAlignment="1" applyProtection="1">
      <alignment horizontal="center" vertical="center" wrapText="1"/>
    </xf>
    <xf numFmtId="0" fontId="99" fillId="0" borderId="6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/>
    </xf>
    <xf numFmtId="4" fontId="96" fillId="0" borderId="68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9" xfId="798" applyNumberFormat="1" applyFont="1" applyFill="1" applyBorder="1" applyAlignment="1" applyProtection="1">
      <alignment horizontal="center" vertical="center" wrapText="1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4" fontId="96" fillId="0" borderId="77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7" xfId="798" applyNumberFormat="1" applyFont="1" applyFill="1" applyBorder="1" applyAlignment="1" applyProtection="1">
      <alignment vertical="center" wrapText="1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3" fontId="99" fillId="0" borderId="68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2" applyFont="1"/>
    <xf numFmtId="4" fontId="99" fillId="0" borderId="68" xfId="798" applyNumberFormat="1" applyFont="1" applyFill="1" applyBorder="1" applyAlignment="1" applyProtection="1">
      <alignment horizontal="center" vertical="center"/>
    </xf>
    <xf numFmtId="4" fontId="99" fillId="0" borderId="7" xfId="798" applyNumberFormat="1" applyFont="1" applyFill="1" applyBorder="1" applyAlignment="1" applyProtection="1">
      <alignment horizontal="center" vertical="center"/>
    </xf>
    <xf numFmtId="4" fontId="99" fillId="0" borderId="29" xfId="798" applyNumberFormat="1" applyFont="1" applyFill="1" applyBorder="1" applyAlignment="1" applyProtection="1">
      <alignment horizontal="center" vertical="center"/>
    </xf>
    <xf numFmtId="167" fontId="96" fillId="0" borderId="68" xfId="798" applyNumberFormat="1" applyFont="1" applyFill="1" applyBorder="1" applyAlignment="1" applyProtection="1">
      <alignment horizontal="center" vertical="center"/>
    </xf>
    <xf numFmtId="193" fontId="96" fillId="0" borderId="28" xfId="798" applyNumberFormat="1" applyFont="1" applyFill="1" applyBorder="1" applyAlignment="1" applyProtection="1">
      <alignment horizontal="center" vertical="center"/>
    </xf>
    <xf numFmtId="193" fontId="96" fillId="34" borderId="49" xfId="798" applyNumberFormat="1" applyFont="1" applyFill="1" applyBorder="1" applyAlignment="1" applyProtection="1">
      <alignment horizontal="center" vertical="center" wrapText="1"/>
    </xf>
    <xf numFmtId="193" fontId="96" fillId="0" borderId="13" xfId="798" applyNumberFormat="1" applyFont="1" applyFill="1" applyBorder="1" applyAlignment="1" applyProtection="1">
      <alignment vertical="center" wrapText="1"/>
    </xf>
    <xf numFmtId="193" fontId="96" fillId="0" borderId="26" xfId="798" applyNumberFormat="1" applyFont="1" applyFill="1" applyBorder="1" applyAlignment="1" applyProtection="1">
      <alignment horizontal="center" vertical="center"/>
    </xf>
    <xf numFmtId="193" fontId="96" fillId="0" borderId="48" xfId="798" applyNumberFormat="1" applyFont="1" applyFill="1" applyBorder="1" applyAlignment="1" applyProtection="1">
      <alignment horizontal="center" vertical="center"/>
    </xf>
    <xf numFmtId="4" fontId="94" fillId="0" borderId="13" xfId="798" applyNumberFormat="1" applyFont="1" applyFill="1" applyBorder="1" applyAlignment="1" applyProtection="1">
      <alignment horizontal="left" vertical="center"/>
    </xf>
    <xf numFmtId="3" fontId="94" fillId="0" borderId="13" xfId="798" applyNumberFormat="1" applyFont="1" applyFill="1" applyBorder="1" applyAlignment="1" applyProtection="1">
      <alignment horizontal="left" vertical="center"/>
    </xf>
    <xf numFmtId="193" fontId="96" fillId="0" borderId="68" xfId="798" applyNumberFormat="1" applyFont="1" applyFill="1" applyBorder="1" applyAlignment="1" applyProtection="1">
      <alignment horizontal="center" vertical="center"/>
    </xf>
    <xf numFmtId="193" fontId="96" fillId="0" borderId="7" xfId="798" applyNumberFormat="1" applyFont="1" applyFill="1" applyBorder="1" applyAlignment="1" applyProtection="1">
      <alignment horizontal="center" vertical="center"/>
    </xf>
    <xf numFmtId="193" fontId="96" fillId="0" borderId="38" xfId="798" applyNumberFormat="1" applyFont="1" applyFill="1" applyBorder="1" applyAlignment="1" applyProtection="1">
      <alignment horizontal="center" vertical="center"/>
    </xf>
    <xf numFmtId="4" fontId="99" fillId="0" borderId="38" xfId="798" applyNumberFormat="1" applyFont="1" applyFill="1" applyBorder="1" applyAlignment="1" applyProtection="1">
      <alignment horizontal="center" vertical="center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6" fillId="0" borderId="29" xfId="798" applyNumberFormat="1" applyFont="1" applyFill="1" applyBorder="1" applyAlignment="1" applyProtection="1">
      <alignment horizontal="center" vertical="center"/>
    </xf>
    <xf numFmtId="167" fontId="96" fillId="0" borderId="28" xfId="798" applyNumberFormat="1" applyFont="1" applyFill="1" applyBorder="1" applyAlignment="1" applyProtection="1">
      <alignment horizontal="center" vertical="center"/>
    </xf>
    <xf numFmtId="167" fontId="96" fillId="0" borderId="26" xfId="798" applyNumberFormat="1" applyFont="1" applyFill="1" applyBorder="1" applyAlignment="1" applyProtection="1">
      <alignment horizontal="center" vertical="center"/>
    </xf>
    <xf numFmtId="167" fontId="96" fillId="0" borderId="38" xfId="798" applyNumberFormat="1" applyFont="1" applyFill="1" applyBorder="1" applyAlignment="1" applyProtection="1">
      <alignment horizontal="center" vertical="center"/>
    </xf>
    <xf numFmtId="167" fontId="96" fillId="0" borderId="47" xfId="798" applyNumberFormat="1" applyFont="1" applyFill="1" applyBorder="1" applyAlignment="1" applyProtection="1">
      <alignment horizontal="center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center" vertical="center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0" fontId="108" fillId="0" borderId="74" xfId="0" applyFont="1" applyBorder="1" applyAlignment="1">
      <alignment horizontal="center" vertical="center"/>
    </xf>
    <xf numFmtId="3" fontId="108" fillId="30" borderId="5" xfId="0" applyNumberFormat="1" applyFont="1" applyFill="1" applyBorder="1" applyAlignment="1">
      <alignment vertical="center"/>
    </xf>
    <xf numFmtId="3" fontId="108" fillId="30" borderId="69" xfId="0" applyNumberFormat="1" applyFont="1" applyFill="1" applyBorder="1" applyAlignment="1">
      <alignment vertical="center"/>
    </xf>
    <xf numFmtId="0" fontId="108" fillId="0" borderId="7" xfId="0" applyFont="1" applyBorder="1" applyAlignment="1">
      <alignment horizontal="left" vertical="top" wrapText="1"/>
    </xf>
    <xf numFmtId="0" fontId="108" fillId="0" borderId="7" xfId="0" applyFont="1" applyBorder="1" applyAlignment="1">
      <alignment horizontal="center" vertical="top" wrapText="1"/>
    </xf>
    <xf numFmtId="49" fontId="108" fillId="0" borderId="3" xfId="0" applyNumberFormat="1" applyFont="1" applyBorder="1" applyAlignment="1">
      <alignment horizontal="center" vertical="center" wrapText="1"/>
    </xf>
    <xf numFmtId="0" fontId="108" fillId="0" borderId="4" xfId="0" applyFont="1" applyBorder="1" applyAlignment="1">
      <alignment horizontal="right" vertical="center" wrapText="1"/>
    </xf>
    <xf numFmtId="49" fontId="108" fillId="0" borderId="7" xfId="0" applyNumberFormat="1" applyFont="1" applyBorder="1" applyAlignment="1">
      <alignment horizontal="center" vertical="top" wrapText="1"/>
    </xf>
    <xf numFmtId="0" fontId="108" fillId="0" borderId="7" xfId="0" applyFont="1" applyBorder="1" applyAlignment="1">
      <alignment horizontal="right" vertical="top" wrapText="1"/>
    </xf>
    <xf numFmtId="49" fontId="108" fillId="0" borderId="6" xfId="0" applyNumberFormat="1" applyFont="1" applyBorder="1" applyAlignment="1">
      <alignment horizontal="center" vertical="center" wrapText="1"/>
    </xf>
    <xf numFmtId="0" fontId="108" fillId="0" borderId="7" xfId="0" applyFont="1" applyBorder="1" applyAlignment="1">
      <alignment horizontal="right" vertical="center" wrapText="1"/>
    </xf>
    <xf numFmtId="49" fontId="108" fillId="0" borderId="7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79" fillId="32" borderId="49" xfId="908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74" xfId="0" applyFont="1" applyBorder="1" applyAlignment="1">
      <alignment horizontal="center" vertical="center"/>
    </xf>
    <xf numFmtId="0" fontId="81" fillId="0" borderId="68" xfId="0" applyFont="1" applyBorder="1" applyAlignment="1">
      <alignment horizontal="right" vertical="top" wrapText="1"/>
    </xf>
    <xf numFmtId="0" fontId="81" fillId="30" borderId="28" xfId="0" applyFont="1" applyFill="1" applyBorder="1" applyAlignment="1">
      <alignment horizontal="right" vertical="center"/>
    </xf>
    <xf numFmtId="0" fontId="81" fillId="0" borderId="74" xfId="0" applyFont="1" applyBorder="1" applyAlignment="1">
      <alignment horizontal="center" vertical="center" wrapText="1"/>
    </xf>
    <xf numFmtId="0" fontId="81" fillId="0" borderId="68" xfId="0" applyFont="1" applyBorder="1" applyAlignment="1">
      <alignment vertical="center"/>
    </xf>
    <xf numFmtId="0" fontId="81" fillId="30" borderId="69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3" fillId="0" borderId="49" xfId="0" applyFont="1" applyBorder="1" applyAlignment="1">
      <alignment horizontal="center" vertical="top" wrapText="1"/>
    </xf>
    <xf numFmtId="3" fontId="83" fillId="30" borderId="49" xfId="0" applyNumberFormat="1" applyFont="1" applyFill="1" applyBorder="1" applyAlignment="1">
      <alignment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" fontId="12" fillId="0" borderId="0" xfId="908" applyNumberFormat="1" applyFont="1" applyAlignment="1">
      <alignment vertical="center"/>
    </xf>
    <xf numFmtId="3" fontId="12" fillId="0" borderId="0" xfId="2257" applyNumberFormat="1" applyFont="1" applyFill="1" applyAlignment="1">
      <alignment horizontal="center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49" fontId="108" fillId="0" borderId="7" xfId="0" applyNumberFormat="1" applyFont="1" applyBorder="1" applyAlignment="1">
      <alignment horizontal="right" vertical="top" wrapText="1"/>
    </xf>
    <xf numFmtId="1" fontId="67" fillId="16" borderId="26" xfId="908" applyNumberFormat="1" applyFont="1" applyFill="1" applyBorder="1" applyAlignment="1">
      <alignment horizontal="center" vertical="center" wrapText="1"/>
    </xf>
    <xf numFmtId="1" fontId="67" fillId="16" borderId="14" xfId="908" applyNumberFormat="1" applyFont="1" applyFill="1" applyBorder="1" applyAlignment="1">
      <alignment horizontal="center" vertical="center" wrapText="1"/>
    </xf>
    <xf numFmtId="1" fontId="67" fillId="16" borderId="42" xfId="908" applyNumberFormat="1" applyFont="1" applyFill="1" applyBorder="1" applyAlignment="1">
      <alignment horizontal="center" vertical="center" wrapText="1"/>
    </xf>
    <xf numFmtId="1" fontId="12" fillId="16" borderId="26" xfId="908" applyNumberFormat="1" applyFont="1" applyFill="1" applyBorder="1" applyAlignment="1">
      <alignment horizontal="center" vertical="center"/>
    </xf>
    <xf numFmtId="1" fontId="12" fillId="16" borderId="14" xfId="908" applyNumberFormat="1" applyFont="1" applyFill="1" applyBorder="1" applyAlignment="1">
      <alignment horizontal="center" vertical="center"/>
    </xf>
    <xf numFmtId="1" fontId="12" fillId="16" borderId="42" xfId="908" applyNumberFormat="1" applyFont="1" applyFill="1" applyBorder="1" applyAlignment="1">
      <alignment horizontal="center" vertical="center"/>
    </xf>
    <xf numFmtId="0" fontId="110" fillId="0" borderId="0" xfId="0" applyFont="1" applyAlignment="1">
      <alignment horizontal="left" vertical="center" wrapText="1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6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3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5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1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8" xfId="908" applyNumberFormat="1" applyFont="1" applyFill="1" applyBorder="1" applyAlignment="1">
      <alignment horizontal="center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29" borderId="7" xfId="908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7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5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3" fillId="0" borderId="0" xfId="0" applyNumberFormat="1" applyFont="1" applyAlignment="1">
      <alignment horizontal="left" vertical="center" wrapText="1"/>
    </xf>
    <xf numFmtId="49" fontId="109" fillId="0" borderId="34" xfId="0" applyNumberFormat="1" applyFont="1" applyBorder="1" applyAlignment="1">
      <alignment horizontal="center" vertical="top" wrapText="1"/>
    </xf>
    <xf numFmtId="49" fontId="109" fillId="0" borderId="53" xfId="0" applyNumberFormat="1" applyFont="1" applyBorder="1" applyAlignment="1">
      <alignment horizontal="center" vertical="top" wrapText="1"/>
    </xf>
    <xf numFmtId="49" fontId="109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0" fontId="86" fillId="0" borderId="0" xfId="2260" applyFont="1" applyBorder="1" applyAlignment="1">
      <alignment horizontal="center" wrapText="1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103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7" xfId="798" applyNumberFormat="1" applyFont="1" applyFill="1" applyBorder="1" applyAlignment="1" applyProtection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7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G42" sqref="G42"/>
    </sheetView>
  </sheetViews>
  <sheetFormatPr defaultColWidth="8.85546875" defaultRowHeight="12.75" x14ac:dyDescent="0.2"/>
  <cols>
    <col min="1" max="1" width="14.85546875" style="27" customWidth="1"/>
    <col min="2" max="2" width="39" style="27" customWidth="1"/>
    <col min="3" max="3" width="10.5703125" style="27" customWidth="1"/>
    <col min="4" max="4" width="11.140625" style="27" customWidth="1"/>
    <col min="5" max="5" width="11" style="27" customWidth="1"/>
    <col min="6" max="6" width="13.42578125" style="27" customWidth="1"/>
    <col min="7" max="7" width="11.7109375" style="27" customWidth="1"/>
    <col min="8" max="8" width="11.28515625" style="27" customWidth="1"/>
    <col min="9" max="9" width="10.85546875" style="27" customWidth="1"/>
    <col min="10" max="10" width="11.28515625" style="27" customWidth="1"/>
    <col min="11" max="11" width="14.42578125" style="27" customWidth="1"/>
    <col min="12" max="12" width="14.7109375" style="27" customWidth="1"/>
    <col min="13" max="13" width="12.42578125" style="27" customWidth="1"/>
    <col min="14" max="17" width="11.5703125" style="5" customWidth="1"/>
    <col min="18" max="18" width="11.140625" style="5" customWidth="1"/>
    <col min="19" max="19" width="13" style="5" customWidth="1"/>
    <col min="20" max="20" width="13.7109375" style="27" customWidth="1"/>
    <col min="21" max="21" width="10.7109375" style="5" customWidth="1"/>
    <col min="22" max="22" width="11.28515625" style="27" customWidth="1"/>
    <col min="23" max="23" width="18.85546875" style="27" customWidth="1"/>
    <col min="24" max="24" width="17.85546875" style="27" customWidth="1"/>
    <col min="25" max="25" width="10.140625" style="27" bestFit="1" customWidth="1"/>
    <col min="26" max="16384" width="8.85546875" style="1"/>
  </cols>
  <sheetData>
    <row r="1" spans="1:25" ht="13.5" x14ac:dyDescent="0.2">
      <c r="B1" s="28" t="s">
        <v>25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9"/>
      <c r="U1" s="30"/>
      <c r="V1" s="29"/>
      <c r="W1" s="31" t="s">
        <v>67</v>
      </c>
    </row>
    <row r="2" spans="1:25" ht="13.5" customHeight="1" x14ac:dyDescent="0.2">
      <c r="B2" s="2" t="s">
        <v>16</v>
      </c>
      <c r="C2" s="427" t="s">
        <v>184</v>
      </c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7"/>
      <c r="T2" s="427"/>
      <c r="U2" s="427"/>
      <c r="V2" s="427"/>
      <c r="W2" s="427"/>
      <c r="X2" s="160"/>
    </row>
    <row r="3" spans="1:25" x14ac:dyDescent="0.2">
      <c r="B3" s="2" t="s">
        <v>17</v>
      </c>
      <c r="C3" s="428" t="s">
        <v>251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V3" s="429"/>
      <c r="W3" s="429"/>
      <c r="X3" s="161"/>
    </row>
    <row r="4" spans="1:25" x14ac:dyDescent="0.2">
      <c r="B4" s="2" t="s">
        <v>105</v>
      </c>
      <c r="C4" s="210">
        <v>0.308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</row>
    <row r="5" spans="1:25" ht="13.5" thickBot="1" x14ac:dyDescent="0.25">
      <c r="B5" s="2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</row>
    <row r="6" spans="1:25" ht="12.75" customHeight="1" thickBot="1" x14ac:dyDescent="0.25">
      <c r="A6" s="480" t="s">
        <v>1</v>
      </c>
      <c r="B6" s="480" t="s">
        <v>26</v>
      </c>
      <c r="C6" s="451" t="s">
        <v>27</v>
      </c>
      <c r="D6" s="452"/>
      <c r="E6" s="452"/>
      <c r="F6" s="452"/>
      <c r="G6" s="452"/>
      <c r="H6" s="452"/>
      <c r="I6" s="452"/>
      <c r="J6" s="452"/>
      <c r="K6" s="452"/>
      <c r="L6" s="453"/>
      <c r="M6" s="443" t="s">
        <v>2</v>
      </c>
      <c r="N6" s="444"/>
      <c r="O6" s="444"/>
      <c r="P6" s="444"/>
      <c r="Q6" s="444"/>
      <c r="R6" s="444"/>
      <c r="S6" s="444"/>
      <c r="T6" s="444"/>
      <c r="U6" s="444"/>
      <c r="V6" s="444"/>
      <c r="W6" s="445"/>
      <c r="Y6" s="1"/>
    </row>
    <row r="7" spans="1:25" ht="12.75" customHeight="1" x14ac:dyDescent="0.2">
      <c r="A7" s="481"/>
      <c r="B7" s="481"/>
      <c r="C7" s="464" t="s">
        <v>77</v>
      </c>
      <c r="D7" s="449" t="s">
        <v>3</v>
      </c>
      <c r="E7" s="450"/>
      <c r="F7" s="450"/>
      <c r="G7" s="450"/>
      <c r="H7" s="450"/>
      <c r="I7" s="450"/>
      <c r="J7" s="450"/>
      <c r="K7" s="446" t="s">
        <v>79</v>
      </c>
      <c r="L7" s="432" t="s">
        <v>81</v>
      </c>
      <c r="M7" s="430" t="s">
        <v>78</v>
      </c>
      <c r="N7" s="475" t="s">
        <v>3</v>
      </c>
      <c r="O7" s="476"/>
      <c r="P7" s="476"/>
      <c r="Q7" s="477"/>
      <c r="R7" s="478" t="s">
        <v>60</v>
      </c>
      <c r="S7" s="435" t="s">
        <v>87</v>
      </c>
      <c r="T7" s="435" t="s">
        <v>80</v>
      </c>
      <c r="U7" s="435" t="s">
        <v>61</v>
      </c>
      <c r="V7" s="441" t="s">
        <v>62</v>
      </c>
      <c r="W7" s="437" t="s">
        <v>82</v>
      </c>
      <c r="Y7" s="1"/>
    </row>
    <row r="8" spans="1:25" ht="44.25" customHeight="1" x14ac:dyDescent="0.2">
      <c r="A8" s="481"/>
      <c r="B8" s="481"/>
      <c r="C8" s="465"/>
      <c r="D8" s="467" t="s">
        <v>63</v>
      </c>
      <c r="E8" s="439" t="s">
        <v>83</v>
      </c>
      <c r="F8" s="439" t="s">
        <v>84</v>
      </c>
      <c r="G8" s="439" t="s">
        <v>88</v>
      </c>
      <c r="H8" s="439" t="s">
        <v>28</v>
      </c>
      <c r="I8" s="439" t="s">
        <v>61</v>
      </c>
      <c r="J8" s="439" t="s">
        <v>62</v>
      </c>
      <c r="K8" s="447"/>
      <c r="L8" s="433"/>
      <c r="M8" s="431"/>
      <c r="N8" s="472" t="s">
        <v>29</v>
      </c>
      <c r="O8" s="473"/>
      <c r="P8" s="473" t="s">
        <v>30</v>
      </c>
      <c r="Q8" s="474"/>
      <c r="R8" s="479"/>
      <c r="S8" s="436"/>
      <c r="T8" s="436"/>
      <c r="U8" s="436"/>
      <c r="V8" s="442"/>
      <c r="W8" s="438"/>
      <c r="Y8" s="1"/>
    </row>
    <row r="9" spans="1:25" ht="83.25" customHeight="1" thickBot="1" x14ac:dyDescent="0.25">
      <c r="A9" s="482"/>
      <c r="B9" s="482"/>
      <c r="C9" s="466"/>
      <c r="D9" s="468"/>
      <c r="E9" s="440"/>
      <c r="F9" s="440"/>
      <c r="G9" s="440"/>
      <c r="H9" s="440"/>
      <c r="I9" s="440"/>
      <c r="J9" s="440"/>
      <c r="K9" s="448"/>
      <c r="L9" s="434"/>
      <c r="M9" s="431"/>
      <c r="N9" s="169" t="s">
        <v>85</v>
      </c>
      <c r="O9" s="170" t="s">
        <v>86</v>
      </c>
      <c r="P9" s="170" t="s">
        <v>85</v>
      </c>
      <c r="Q9" s="171" t="s">
        <v>86</v>
      </c>
      <c r="R9" s="479"/>
      <c r="S9" s="436"/>
      <c r="T9" s="436"/>
      <c r="U9" s="436"/>
      <c r="V9" s="442"/>
      <c r="W9" s="438"/>
      <c r="Y9" s="1"/>
    </row>
    <row r="10" spans="1:25" ht="13.5" thickBot="1" x14ac:dyDescent="0.25">
      <c r="A10" s="172">
        <v>1</v>
      </c>
      <c r="B10" s="173">
        <v>2</v>
      </c>
      <c r="C10" s="172">
        <v>5</v>
      </c>
      <c r="D10" s="174">
        <v>6</v>
      </c>
      <c r="E10" s="175">
        <v>7</v>
      </c>
      <c r="F10" s="176">
        <v>8</v>
      </c>
      <c r="G10" s="175">
        <v>9</v>
      </c>
      <c r="H10" s="176">
        <v>10</v>
      </c>
      <c r="I10" s="175">
        <v>11</v>
      </c>
      <c r="J10" s="176">
        <v>12</v>
      </c>
      <c r="K10" s="175">
        <v>13</v>
      </c>
      <c r="L10" s="177">
        <v>14</v>
      </c>
      <c r="M10" s="172">
        <v>15</v>
      </c>
      <c r="N10" s="174">
        <v>16</v>
      </c>
      <c r="O10" s="175">
        <v>17</v>
      </c>
      <c r="P10" s="176">
        <v>18</v>
      </c>
      <c r="Q10" s="178">
        <v>19</v>
      </c>
      <c r="R10" s="174">
        <v>20</v>
      </c>
      <c r="S10" s="175">
        <v>21</v>
      </c>
      <c r="T10" s="176">
        <v>22</v>
      </c>
      <c r="U10" s="175">
        <v>23</v>
      </c>
      <c r="V10" s="179">
        <v>24</v>
      </c>
      <c r="W10" s="180">
        <v>25</v>
      </c>
      <c r="Y10" s="1"/>
    </row>
    <row r="11" spans="1:25" ht="13.5" thickBot="1" x14ac:dyDescent="0.25">
      <c r="A11" s="469" t="s">
        <v>100</v>
      </c>
      <c r="B11" s="470"/>
      <c r="C11" s="470"/>
      <c r="D11" s="470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71"/>
      <c r="Y11" s="1"/>
    </row>
    <row r="12" spans="1:25" ht="15" thickBot="1" x14ac:dyDescent="0.25">
      <c r="A12" s="167" t="s">
        <v>185</v>
      </c>
      <c r="B12" s="168" t="s">
        <v>252</v>
      </c>
      <c r="C12" s="163">
        <f>D12+E12+G12+I12+J12</f>
        <v>329251</v>
      </c>
      <c r="D12" s="124">
        <v>22635</v>
      </c>
      <c r="E12" s="74">
        <v>36715</v>
      </c>
      <c r="F12" s="75">
        <v>3900</v>
      </c>
      <c r="G12" s="75">
        <v>225369</v>
      </c>
      <c r="H12" s="74">
        <v>0</v>
      </c>
      <c r="I12" s="74">
        <v>27846</v>
      </c>
      <c r="J12" s="93">
        <v>16686</v>
      </c>
      <c r="K12" s="77">
        <v>776.97</v>
      </c>
      <c r="L12" s="107">
        <v>94.77</v>
      </c>
      <c r="M12" s="163">
        <f>N12+O12+P12+Q12</f>
        <v>0</v>
      </c>
      <c r="N12" s="120"/>
      <c r="O12" s="76"/>
      <c r="P12" s="76"/>
      <c r="Q12" s="114"/>
      <c r="R12" s="159"/>
      <c r="S12" s="125"/>
      <c r="T12" s="125"/>
      <c r="U12" s="125"/>
      <c r="V12" s="126"/>
      <c r="W12" s="203"/>
      <c r="Y12" s="1"/>
    </row>
    <row r="13" spans="1:25" ht="32.25" customHeight="1" thickBot="1" x14ac:dyDescent="0.25">
      <c r="A13" s="195"/>
      <c r="B13" s="196" t="s">
        <v>94</v>
      </c>
      <c r="C13" s="197">
        <f t="shared" ref="C13:L13" si="0">SUM(C12:C12)</f>
        <v>329251</v>
      </c>
      <c r="D13" s="198">
        <f t="shared" si="0"/>
        <v>22635</v>
      </c>
      <c r="E13" s="199">
        <f t="shared" si="0"/>
        <v>36715</v>
      </c>
      <c r="F13" s="199">
        <f t="shared" si="0"/>
        <v>3900</v>
      </c>
      <c r="G13" s="199">
        <f t="shared" si="0"/>
        <v>225369</v>
      </c>
      <c r="H13" s="199">
        <f t="shared" si="0"/>
        <v>0</v>
      </c>
      <c r="I13" s="199">
        <f t="shared" si="0"/>
        <v>27846</v>
      </c>
      <c r="J13" s="200">
        <f t="shared" si="0"/>
        <v>16686</v>
      </c>
      <c r="K13" s="201">
        <f t="shared" si="0"/>
        <v>776.97</v>
      </c>
      <c r="L13" s="202">
        <f t="shared" si="0"/>
        <v>94.77</v>
      </c>
      <c r="M13" s="227">
        <v>824827</v>
      </c>
      <c r="N13" s="228">
        <v>0</v>
      </c>
      <c r="O13" s="229">
        <v>781131</v>
      </c>
      <c r="P13" s="229">
        <v>0</v>
      </c>
      <c r="Q13" s="230">
        <v>43696</v>
      </c>
      <c r="R13" s="200"/>
      <c r="S13" s="200"/>
      <c r="T13" s="200"/>
      <c r="U13" s="200"/>
      <c r="V13" s="200"/>
      <c r="W13" s="386"/>
      <c r="X13" s="200"/>
      <c r="Y13" s="200"/>
    </row>
    <row r="14" spans="1:25" ht="38.25" x14ac:dyDescent="0.2">
      <c r="A14" s="84"/>
      <c r="B14" s="94" t="s">
        <v>171</v>
      </c>
      <c r="C14" s="181"/>
      <c r="D14" s="86"/>
      <c r="E14" s="81"/>
      <c r="F14" s="81"/>
      <c r="G14" s="81"/>
      <c r="H14" s="81"/>
      <c r="I14" s="81"/>
      <c r="J14" s="81"/>
      <c r="K14" s="81"/>
      <c r="L14" s="108"/>
      <c r="M14" s="94"/>
      <c r="N14" s="121"/>
      <c r="O14" s="82"/>
      <c r="P14" s="83"/>
      <c r="Q14" s="115"/>
      <c r="R14" s="111"/>
      <c r="S14" s="83"/>
      <c r="T14" s="79"/>
      <c r="U14" s="83"/>
      <c r="V14" s="79"/>
      <c r="W14" s="203"/>
    </row>
    <row r="15" spans="1:25" ht="15" x14ac:dyDescent="0.2">
      <c r="A15" s="85"/>
      <c r="B15" s="88" t="s">
        <v>4</v>
      </c>
      <c r="C15" s="164"/>
      <c r="D15" s="87"/>
      <c r="E15" s="32"/>
      <c r="F15" s="32"/>
      <c r="G15" s="32"/>
      <c r="H15" s="32"/>
      <c r="I15" s="32"/>
      <c r="J15" s="32"/>
      <c r="K15" s="32"/>
      <c r="L15" s="109"/>
      <c r="M15" s="89"/>
      <c r="N15" s="122"/>
      <c r="O15" s="33"/>
      <c r="P15" s="34"/>
      <c r="Q15" s="116"/>
      <c r="R15" s="112"/>
      <c r="S15" s="34"/>
      <c r="T15" s="78"/>
      <c r="U15" s="34"/>
      <c r="V15" s="78"/>
      <c r="W15" s="205"/>
    </row>
    <row r="16" spans="1:25" ht="14.25" x14ac:dyDescent="0.2">
      <c r="A16" s="85"/>
      <c r="B16" s="89" t="s">
        <v>103</v>
      </c>
      <c r="C16" s="164"/>
      <c r="D16" s="87"/>
      <c r="E16" s="32"/>
      <c r="F16" s="32"/>
      <c r="G16" s="32"/>
      <c r="H16" s="32"/>
      <c r="I16" s="32"/>
      <c r="J16" s="32"/>
      <c r="K16" s="32"/>
      <c r="L16" s="109"/>
      <c r="M16" s="89"/>
      <c r="N16" s="122"/>
      <c r="O16" s="33"/>
      <c r="P16" s="34"/>
      <c r="Q16" s="116"/>
      <c r="R16" s="112"/>
      <c r="S16" s="34"/>
      <c r="T16" s="78"/>
      <c r="U16" s="34"/>
      <c r="V16" s="78"/>
      <c r="W16" s="206"/>
    </row>
    <row r="17" spans="1:24" ht="14.25" x14ac:dyDescent="0.2">
      <c r="A17" s="85"/>
      <c r="B17" s="90" t="s">
        <v>89</v>
      </c>
      <c r="C17" s="164"/>
      <c r="D17" s="87"/>
      <c r="E17" s="32"/>
      <c r="F17" s="32"/>
      <c r="G17" s="32"/>
      <c r="H17" s="32"/>
      <c r="I17" s="32"/>
      <c r="J17" s="32"/>
      <c r="K17" s="32"/>
      <c r="L17" s="109"/>
      <c r="M17" s="89"/>
      <c r="N17" s="122"/>
      <c r="O17" s="35"/>
      <c r="P17" s="34"/>
      <c r="Q17" s="117"/>
      <c r="R17" s="112"/>
      <c r="S17" s="34"/>
      <c r="T17" s="78"/>
      <c r="U17" s="34"/>
      <c r="V17" s="78"/>
      <c r="W17" s="204"/>
    </row>
    <row r="18" spans="1:24" ht="15" x14ac:dyDescent="0.2">
      <c r="A18" s="85"/>
      <c r="B18" s="88" t="s">
        <v>90</v>
      </c>
      <c r="C18" s="182">
        <f>C13*D42</f>
        <v>20907</v>
      </c>
      <c r="D18" s="87"/>
      <c r="E18" s="32"/>
      <c r="F18" s="32"/>
      <c r="G18" s="32"/>
      <c r="H18" s="32"/>
      <c r="I18" s="32"/>
      <c r="J18" s="32"/>
      <c r="K18" s="32"/>
      <c r="L18" s="109"/>
      <c r="M18" s="89"/>
      <c r="N18" s="122"/>
      <c r="O18" s="36"/>
      <c r="P18" s="34"/>
      <c r="Q18" s="118"/>
      <c r="R18" s="112"/>
      <c r="S18" s="34"/>
      <c r="T18" s="78"/>
      <c r="U18" s="34"/>
      <c r="V18" s="78"/>
      <c r="W18" s="205"/>
    </row>
    <row r="19" spans="1:24" ht="47.25" customHeight="1" x14ac:dyDescent="0.2">
      <c r="A19" s="85"/>
      <c r="B19" s="91" t="s">
        <v>91</v>
      </c>
      <c r="C19" s="164"/>
      <c r="D19" s="87"/>
      <c r="E19" s="32"/>
      <c r="F19" s="32"/>
      <c r="G19" s="32"/>
      <c r="H19" s="32"/>
      <c r="I19" s="32"/>
      <c r="J19" s="32"/>
      <c r="K19" s="32"/>
      <c r="L19" s="109"/>
      <c r="M19" s="89"/>
      <c r="N19" s="122"/>
      <c r="O19" s="36"/>
      <c r="P19" s="34"/>
      <c r="Q19" s="118"/>
      <c r="R19" s="112"/>
      <c r="S19" s="34"/>
      <c r="T19" s="78"/>
      <c r="U19" s="34"/>
      <c r="V19" s="78"/>
      <c r="W19" s="205"/>
    </row>
    <row r="20" spans="1:24" ht="15" x14ac:dyDescent="0.2">
      <c r="A20" s="85"/>
      <c r="B20" s="91" t="s">
        <v>92</v>
      </c>
      <c r="C20" s="164"/>
      <c r="D20" s="87"/>
      <c r="E20" s="32"/>
      <c r="F20" s="32"/>
      <c r="G20" s="32"/>
      <c r="H20" s="32"/>
      <c r="I20" s="32"/>
      <c r="J20" s="32"/>
      <c r="K20" s="32"/>
      <c r="L20" s="109"/>
      <c r="M20" s="89"/>
      <c r="N20" s="122"/>
      <c r="O20" s="36"/>
      <c r="P20" s="34"/>
      <c r="Q20" s="118"/>
      <c r="R20" s="112"/>
      <c r="S20" s="34"/>
      <c r="T20" s="78"/>
      <c r="U20" s="34"/>
      <c r="V20" s="78"/>
      <c r="W20" s="207"/>
    </row>
    <row r="21" spans="1:24" ht="25.5" x14ac:dyDescent="0.2">
      <c r="A21" s="85"/>
      <c r="B21" s="92" t="s">
        <v>93</v>
      </c>
      <c r="C21" s="164"/>
      <c r="D21" s="87"/>
      <c r="E21" s="32"/>
      <c r="F21" s="32"/>
      <c r="G21" s="32"/>
      <c r="H21" s="32"/>
      <c r="I21" s="32"/>
      <c r="J21" s="32"/>
      <c r="K21" s="32"/>
      <c r="L21" s="109"/>
      <c r="M21" s="89"/>
      <c r="N21" s="122"/>
      <c r="O21" s="36"/>
      <c r="P21" s="34"/>
      <c r="Q21" s="118"/>
      <c r="R21" s="112"/>
      <c r="S21" s="34"/>
      <c r="T21" s="78"/>
      <c r="U21" s="34"/>
      <c r="V21" s="78"/>
      <c r="W21" s="207"/>
    </row>
    <row r="22" spans="1:24" ht="63.75" hidden="1" x14ac:dyDescent="0.2">
      <c r="A22" s="85"/>
      <c r="B22" s="92" t="s">
        <v>102</v>
      </c>
      <c r="C22" s="164"/>
      <c r="D22" s="87"/>
      <c r="E22" s="32"/>
      <c r="F22" s="32"/>
      <c r="G22" s="32"/>
      <c r="H22" s="32"/>
      <c r="I22" s="32"/>
      <c r="J22" s="32"/>
      <c r="K22" s="32"/>
      <c r="L22" s="109"/>
      <c r="M22" s="89"/>
      <c r="N22" s="122"/>
      <c r="O22" s="36"/>
      <c r="P22" s="34"/>
      <c r="Q22" s="118"/>
      <c r="R22" s="112"/>
      <c r="S22" s="34"/>
      <c r="T22" s="78"/>
      <c r="U22" s="34"/>
      <c r="V22" s="78"/>
      <c r="W22" s="207"/>
    </row>
    <row r="23" spans="1:24" ht="15" hidden="1" x14ac:dyDescent="0.2">
      <c r="A23" s="85"/>
      <c r="B23" s="92" t="s">
        <v>104</v>
      </c>
      <c r="C23" s="164"/>
      <c r="D23" s="87"/>
      <c r="E23" s="32"/>
      <c r="F23" s="32"/>
      <c r="G23" s="32"/>
      <c r="H23" s="32"/>
      <c r="I23" s="32"/>
      <c r="J23" s="32"/>
      <c r="K23" s="32"/>
      <c r="L23" s="109"/>
      <c r="M23" s="89"/>
      <c r="N23" s="122"/>
      <c r="O23" s="36"/>
      <c r="P23" s="34"/>
      <c r="Q23" s="118"/>
      <c r="R23" s="112"/>
      <c r="S23" s="34"/>
      <c r="T23" s="78"/>
      <c r="U23" s="34"/>
      <c r="V23" s="78"/>
      <c r="W23" s="207"/>
    </row>
    <row r="24" spans="1:24" ht="14.25" x14ac:dyDescent="0.2">
      <c r="A24" s="85"/>
      <c r="B24" s="89" t="s">
        <v>6</v>
      </c>
      <c r="C24" s="164">
        <f>C13+C18</f>
        <v>350158</v>
      </c>
      <c r="D24" s="87"/>
      <c r="E24" s="32"/>
      <c r="F24" s="32"/>
      <c r="G24" s="32"/>
      <c r="H24" s="32"/>
      <c r="I24" s="32"/>
      <c r="J24" s="32"/>
      <c r="K24" s="32"/>
      <c r="L24" s="109"/>
      <c r="M24" s="89"/>
      <c r="N24" s="122"/>
      <c r="O24" s="33"/>
      <c r="P24" s="34"/>
      <c r="Q24" s="116"/>
      <c r="R24" s="112"/>
      <c r="S24" s="34"/>
      <c r="T24" s="78"/>
      <c r="U24" s="34"/>
      <c r="V24" s="78"/>
      <c r="W24" s="204"/>
    </row>
    <row r="25" spans="1:24" ht="15.75" thickBot="1" x14ac:dyDescent="0.25">
      <c r="A25" s="95"/>
      <c r="B25" s="106" t="s">
        <v>7</v>
      </c>
      <c r="C25" s="151"/>
      <c r="D25" s="101"/>
      <c r="E25" s="97"/>
      <c r="F25" s="97"/>
      <c r="G25" s="97"/>
      <c r="H25" s="97"/>
      <c r="I25" s="97"/>
      <c r="J25" s="97"/>
      <c r="K25" s="97"/>
      <c r="L25" s="110"/>
      <c r="M25" s="96"/>
      <c r="N25" s="123"/>
      <c r="O25" s="98"/>
      <c r="P25" s="99"/>
      <c r="Q25" s="119"/>
      <c r="R25" s="113"/>
      <c r="S25" s="99"/>
      <c r="T25" s="100"/>
      <c r="U25" s="99"/>
      <c r="V25" s="100"/>
      <c r="W25" s="208"/>
    </row>
    <row r="26" spans="1:24" ht="14.25" x14ac:dyDescent="0.2">
      <c r="A26" s="127"/>
      <c r="B26" s="165" t="s">
        <v>8</v>
      </c>
      <c r="C26" s="129"/>
      <c r="D26" s="130"/>
      <c r="E26" s="131"/>
      <c r="F26" s="131"/>
      <c r="G26" s="131"/>
      <c r="H26" s="131"/>
      <c r="I26" s="131"/>
      <c r="J26" s="131"/>
      <c r="K26" s="131"/>
      <c r="L26" s="132"/>
      <c r="M26" s="128"/>
      <c r="N26" s="133"/>
      <c r="O26" s="134"/>
      <c r="P26" s="135"/>
      <c r="Q26" s="136"/>
      <c r="R26" s="137"/>
      <c r="S26" s="135"/>
      <c r="T26" s="138"/>
      <c r="U26" s="135"/>
      <c r="V26" s="138"/>
      <c r="W26" s="209"/>
    </row>
    <row r="27" spans="1:24" ht="14.25" x14ac:dyDescent="0.2">
      <c r="A27" s="139"/>
      <c r="B27" s="166" t="s">
        <v>9</v>
      </c>
      <c r="C27" s="140"/>
      <c r="D27" s="141"/>
      <c r="E27" s="142"/>
      <c r="F27" s="142"/>
      <c r="G27" s="142"/>
      <c r="H27" s="142"/>
      <c r="I27" s="142"/>
      <c r="J27" s="142"/>
      <c r="K27" s="142"/>
      <c r="L27" s="143"/>
      <c r="M27" s="144"/>
      <c r="N27" s="145"/>
      <c r="O27" s="146"/>
      <c r="P27" s="146"/>
      <c r="Q27" s="147"/>
      <c r="R27" s="148"/>
      <c r="S27" s="146"/>
      <c r="T27" s="149"/>
      <c r="U27" s="146"/>
      <c r="V27" s="150">
        <v>0.18</v>
      </c>
      <c r="W27" s="204"/>
    </row>
    <row r="28" spans="1:24" ht="15" thickBot="1" x14ac:dyDescent="0.25">
      <c r="A28" s="213"/>
      <c r="B28" s="214" t="s">
        <v>10</v>
      </c>
      <c r="C28" s="215"/>
      <c r="D28" s="216"/>
      <c r="E28" s="217"/>
      <c r="F28" s="217"/>
      <c r="G28" s="217"/>
      <c r="H28" s="217"/>
      <c r="I28" s="217"/>
      <c r="J28" s="217"/>
      <c r="K28" s="217"/>
      <c r="L28" s="218"/>
      <c r="M28" s="219"/>
      <c r="N28" s="220"/>
      <c r="O28" s="221"/>
      <c r="P28" s="222"/>
      <c r="Q28" s="223"/>
      <c r="R28" s="224"/>
      <c r="S28" s="222"/>
      <c r="T28" s="225"/>
      <c r="U28" s="222"/>
      <c r="V28" s="225"/>
      <c r="W28" s="226"/>
    </row>
    <row r="29" spans="1:24" x14ac:dyDescent="0.2">
      <c r="A29" s="37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2"/>
    </row>
    <row r="30" spans="1:24" ht="12.75" customHeight="1" x14ac:dyDescent="0.2">
      <c r="B30" s="454"/>
      <c r="C30" s="455"/>
      <c r="D30" s="458" t="s">
        <v>31</v>
      </c>
      <c r="E30" s="460" t="s">
        <v>18</v>
      </c>
      <c r="F30" s="461"/>
      <c r="G30" s="461"/>
      <c r="H30" s="39"/>
      <c r="I30" s="39"/>
      <c r="M30" s="5"/>
      <c r="T30" s="5"/>
      <c r="V30" s="5"/>
      <c r="W30" s="5"/>
      <c r="X30" s="6"/>
    </row>
    <row r="31" spans="1:24" ht="12.75" customHeight="1" x14ac:dyDescent="0.2">
      <c r="B31" s="456"/>
      <c r="C31" s="457"/>
      <c r="D31" s="459"/>
      <c r="E31" s="420">
        <v>2016</v>
      </c>
      <c r="F31" s="421"/>
      <c r="G31" s="422"/>
      <c r="H31" s="80"/>
      <c r="I31" s="80"/>
      <c r="J31" s="80"/>
      <c r="K31" s="80"/>
      <c r="L31" s="80"/>
      <c r="M31" s="5"/>
      <c r="T31" s="5"/>
      <c r="V31" s="5"/>
      <c r="W31" s="5"/>
      <c r="X31" s="5"/>
    </row>
    <row r="32" spans="1:24" ht="13.5" customHeight="1" x14ac:dyDescent="0.2">
      <c r="B32" s="462" t="s">
        <v>32</v>
      </c>
      <c r="C32" s="463"/>
      <c r="D32" s="40"/>
      <c r="E32" s="423"/>
      <c r="F32" s="424"/>
      <c r="G32" s="425"/>
      <c r="H32" s="41"/>
      <c r="I32" s="41"/>
      <c r="J32" s="41"/>
      <c r="K32" s="41"/>
      <c r="L32" s="41"/>
      <c r="M32" s="41"/>
      <c r="N32" s="43"/>
      <c r="O32" s="43"/>
      <c r="P32" s="44"/>
      <c r="Q32" s="43"/>
      <c r="R32" s="43"/>
    </row>
    <row r="33" spans="1:25" ht="13.5" x14ac:dyDescent="0.2">
      <c r="A33" s="37"/>
      <c r="B33" s="45"/>
      <c r="C33" s="46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47"/>
      <c r="O33" s="47"/>
      <c r="P33" s="47"/>
      <c r="Q33" s="47"/>
      <c r="R33" s="48"/>
      <c r="S33" s="44"/>
      <c r="T33" s="49"/>
      <c r="U33" s="44"/>
      <c r="V33" s="42"/>
      <c r="W33" s="50"/>
    </row>
    <row r="34" spans="1:25" ht="13.5" x14ac:dyDescent="0.2">
      <c r="A34" s="51" t="s">
        <v>19</v>
      </c>
      <c r="B34" s="51"/>
      <c r="C34" s="51"/>
      <c r="D34" s="37"/>
      <c r="E34" s="37"/>
      <c r="F34" s="37"/>
      <c r="G34" s="37"/>
      <c r="H34" s="37"/>
      <c r="I34" s="37"/>
      <c r="J34" s="37"/>
      <c r="K34" s="37"/>
      <c r="L34" s="37"/>
      <c r="M34" s="52"/>
      <c r="N34" s="53"/>
      <c r="O34" s="53"/>
      <c r="P34" s="47"/>
      <c r="Q34" s="47"/>
      <c r="R34" s="48"/>
      <c r="S34" s="44"/>
      <c r="T34" s="49"/>
      <c r="U34" s="44"/>
      <c r="V34" s="42"/>
      <c r="W34" s="50"/>
    </row>
    <row r="35" spans="1:25" ht="14.25" thickBot="1" x14ac:dyDescent="0.25">
      <c r="A35" s="51"/>
      <c r="B35" s="51"/>
      <c r="C35" s="51"/>
      <c r="D35" s="67" t="s">
        <v>95</v>
      </c>
      <c r="E35" s="37"/>
      <c r="F35" s="37"/>
      <c r="G35" s="37"/>
      <c r="H35" s="37"/>
      <c r="I35" s="37"/>
      <c r="J35" s="37"/>
      <c r="K35" s="37"/>
      <c r="L35" s="52"/>
      <c r="M35" s="53"/>
      <c r="N35" s="53"/>
      <c r="O35" s="47"/>
      <c r="P35" s="47"/>
      <c r="Q35" s="48"/>
      <c r="R35" s="44"/>
      <c r="S35" s="49"/>
      <c r="T35" s="44"/>
      <c r="U35" s="42"/>
      <c r="V35" s="50"/>
      <c r="Y35" s="1"/>
    </row>
    <row r="36" spans="1:25" ht="13.5" customHeight="1" thickBot="1" x14ac:dyDescent="0.25">
      <c r="A36" s="183" t="s">
        <v>15</v>
      </c>
      <c r="B36" s="184" t="s">
        <v>65</v>
      </c>
      <c r="C36" s="184" t="s">
        <v>101</v>
      </c>
      <c r="D36" s="152" t="s">
        <v>11</v>
      </c>
      <c r="E36" s="102"/>
      <c r="F36" s="102"/>
      <c r="G36" s="102"/>
      <c r="H36" s="102"/>
      <c r="I36" s="102"/>
      <c r="J36" s="80"/>
      <c r="K36" s="80"/>
      <c r="L36" s="426" t="s">
        <v>256</v>
      </c>
      <c r="M36" s="426"/>
      <c r="N36" s="426"/>
      <c r="O36" s="426"/>
      <c r="P36" s="426"/>
      <c r="Q36" s="426"/>
      <c r="R36" s="426"/>
      <c r="S36" s="426"/>
      <c r="T36" s="426"/>
      <c r="U36" s="426"/>
      <c r="V36" s="426"/>
      <c r="W36" s="426"/>
      <c r="Y36" s="1"/>
    </row>
    <row r="37" spans="1:25" ht="12.75" customHeight="1" x14ac:dyDescent="0.2">
      <c r="A37" s="185">
        <v>1</v>
      </c>
      <c r="B37" s="186" t="s">
        <v>97</v>
      </c>
      <c r="C37" s="187" t="s">
        <v>99</v>
      </c>
      <c r="D37" s="153" t="s">
        <v>96</v>
      </c>
      <c r="E37" s="80"/>
      <c r="F37" s="80"/>
      <c r="G37" s="80"/>
      <c r="H37" s="80"/>
      <c r="I37" s="80"/>
      <c r="J37" s="80"/>
      <c r="K37" s="80"/>
      <c r="L37" s="426"/>
      <c r="M37" s="426"/>
      <c r="N37" s="426"/>
      <c r="O37" s="426"/>
      <c r="P37" s="426"/>
      <c r="Q37" s="426"/>
      <c r="R37" s="426"/>
      <c r="S37" s="426"/>
      <c r="T37" s="426"/>
      <c r="U37" s="426"/>
      <c r="V37" s="426"/>
      <c r="W37" s="426"/>
      <c r="Y37" s="1"/>
    </row>
    <row r="38" spans="1:25" ht="12.75" customHeight="1" x14ac:dyDescent="0.2">
      <c r="A38" s="188">
        <v>2</v>
      </c>
      <c r="B38" s="189" t="s">
        <v>98</v>
      </c>
      <c r="C38" s="190"/>
      <c r="D38" s="154" t="s">
        <v>96</v>
      </c>
      <c r="E38" s="80"/>
      <c r="F38" s="80"/>
      <c r="G38" s="80"/>
      <c r="H38" s="80"/>
      <c r="I38" s="80"/>
      <c r="J38" s="80"/>
      <c r="K38" s="80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Y38" s="1"/>
    </row>
    <row r="39" spans="1:25" ht="12.75" customHeight="1" x14ac:dyDescent="0.2">
      <c r="A39" s="188">
        <v>3</v>
      </c>
      <c r="B39" s="189" t="s">
        <v>12</v>
      </c>
      <c r="C39" s="190"/>
      <c r="D39" s="104"/>
      <c r="E39" s="103"/>
      <c r="F39" s="103"/>
      <c r="G39" s="103"/>
      <c r="H39" s="103"/>
      <c r="I39" s="3"/>
      <c r="J39" s="3"/>
      <c r="K39" s="3"/>
      <c r="L39" s="426"/>
      <c r="M39" s="426"/>
      <c r="N39" s="426"/>
      <c r="O39" s="426"/>
      <c r="P39" s="426"/>
      <c r="Q39" s="426"/>
      <c r="R39" s="426"/>
      <c r="S39" s="426"/>
      <c r="T39" s="426"/>
      <c r="U39" s="426"/>
      <c r="V39" s="426"/>
      <c r="W39" s="426"/>
      <c r="Y39" s="1"/>
    </row>
    <row r="40" spans="1:25" ht="12.75" customHeight="1" x14ac:dyDescent="0.2">
      <c r="A40" s="188">
        <v>4</v>
      </c>
      <c r="B40" s="189" t="s">
        <v>33</v>
      </c>
      <c r="C40" s="190"/>
      <c r="D40" s="105"/>
      <c r="E40" s="103"/>
      <c r="F40" s="103"/>
      <c r="G40" s="103"/>
      <c r="H40" s="103"/>
      <c r="I40" s="49"/>
      <c r="J40" s="49"/>
      <c r="K40" s="49"/>
      <c r="L40" s="426"/>
      <c r="M40" s="426"/>
      <c r="N40" s="426"/>
      <c r="O40" s="426"/>
      <c r="P40" s="426"/>
      <c r="Q40" s="426"/>
      <c r="R40" s="426"/>
      <c r="S40" s="426"/>
      <c r="T40" s="426"/>
      <c r="U40" s="426"/>
      <c r="V40" s="426"/>
      <c r="W40" s="426"/>
      <c r="Y40" s="1"/>
    </row>
    <row r="41" spans="1:25" ht="12.75" customHeight="1" x14ac:dyDescent="0.2">
      <c r="A41" s="188">
        <v>5</v>
      </c>
      <c r="B41" s="189" t="s">
        <v>4</v>
      </c>
      <c r="C41" s="190" t="s">
        <v>0</v>
      </c>
      <c r="D41" s="155">
        <v>3.5000000000000003E-2</v>
      </c>
      <c r="E41" s="49"/>
      <c r="F41" s="49"/>
      <c r="G41" s="49"/>
      <c r="L41" s="426"/>
      <c r="M41" s="426"/>
      <c r="N41" s="426"/>
      <c r="O41" s="426"/>
      <c r="P41" s="426"/>
      <c r="Q41" s="426"/>
      <c r="R41" s="426"/>
      <c r="S41" s="426"/>
      <c r="T41" s="426"/>
      <c r="U41" s="426"/>
      <c r="V41" s="426"/>
      <c r="W41" s="426"/>
      <c r="Y41" s="1"/>
    </row>
    <row r="42" spans="1:25" ht="12.75" customHeight="1" x14ac:dyDescent="0.2">
      <c r="A42" s="188">
        <v>6</v>
      </c>
      <c r="B42" s="189" t="s">
        <v>5</v>
      </c>
      <c r="C42" s="190" t="s">
        <v>0</v>
      </c>
      <c r="D42" s="156">
        <v>6.3500000000000001E-2</v>
      </c>
      <c r="E42" s="49"/>
      <c r="F42" s="49"/>
      <c r="G42" s="49"/>
      <c r="L42" s="426"/>
      <c r="M42" s="426"/>
      <c r="N42" s="426"/>
      <c r="O42" s="426"/>
      <c r="P42" s="426"/>
      <c r="Q42" s="426"/>
      <c r="R42" s="426"/>
      <c r="S42" s="426"/>
      <c r="T42" s="426"/>
      <c r="U42" s="426"/>
      <c r="V42" s="426"/>
      <c r="W42" s="426"/>
      <c r="Y42" s="1"/>
    </row>
    <row r="43" spans="1:25" ht="38.25" x14ac:dyDescent="0.2">
      <c r="A43" s="188">
        <v>7</v>
      </c>
      <c r="B43" s="191" t="s">
        <v>34</v>
      </c>
      <c r="C43" s="190" t="s">
        <v>0</v>
      </c>
      <c r="D43" s="155">
        <v>1.4999999999999999E-2</v>
      </c>
      <c r="E43" s="49"/>
      <c r="F43" s="49"/>
      <c r="G43" s="49"/>
      <c r="L43" s="426"/>
      <c r="M43" s="426"/>
      <c r="N43" s="426"/>
      <c r="O43" s="426"/>
      <c r="P43" s="426"/>
      <c r="Q43" s="426"/>
      <c r="R43" s="426"/>
      <c r="S43" s="426"/>
      <c r="T43" s="426"/>
      <c r="U43" s="426"/>
      <c r="V43" s="426"/>
      <c r="W43" s="426"/>
      <c r="Y43" s="1"/>
    </row>
    <row r="44" spans="1:25" ht="12.75" customHeight="1" x14ac:dyDescent="0.2">
      <c r="A44" s="188">
        <v>8</v>
      </c>
      <c r="B44" s="191" t="s">
        <v>64</v>
      </c>
      <c r="C44" s="190" t="s">
        <v>0</v>
      </c>
      <c r="D44" s="155" t="s">
        <v>96</v>
      </c>
      <c r="E44" s="49"/>
      <c r="F44" s="49"/>
      <c r="G44" s="49"/>
      <c r="H44" s="49"/>
      <c r="I44" s="49"/>
      <c r="J44" s="49"/>
      <c r="K44" s="49"/>
      <c r="L44" s="426"/>
      <c r="M44" s="426"/>
      <c r="N44" s="426"/>
      <c r="O44" s="426"/>
      <c r="P44" s="426"/>
      <c r="Q44" s="426"/>
      <c r="R44" s="426"/>
      <c r="S44" s="426"/>
      <c r="T44" s="426"/>
      <c r="U44" s="426"/>
      <c r="V44" s="426"/>
      <c r="W44" s="426"/>
      <c r="Y44" s="1"/>
    </row>
    <row r="45" spans="1:25" ht="12.75" customHeight="1" x14ac:dyDescent="0.2">
      <c r="A45" s="188">
        <v>9</v>
      </c>
      <c r="B45" s="189" t="s">
        <v>7</v>
      </c>
      <c r="C45" s="190" t="s">
        <v>0</v>
      </c>
      <c r="D45" s="155">
        <v>1.4999999999999999E-2</v>
      </c>
      <c r="E45" s="103"/>
      <c r="F45" s="103"/>
      <c r="G45" s="103"/>
      <c r="H45" s="103"/>
      <c r="I45" s="49"/>
      <c r="J45" s="49"/>
      <c r="K45" s="49"/>
      <c r="L45" s="426"/>
      <c r="M45" s="426"/>
      <c r="N45" s="426"/>
      <c r="O45" s="426"/>
      <c r="P45" s="426"/>
      <c r="Q45" s="426"/>
      <c r="R45" s="426"/>
      <c r="S45" s="426"/>
      <c r="T45" s="426"/>
      <c r="U45" s="426"/>
      <c r="V45" s="426"/>
      <c r="W45" s="426"/>
      <c r="Y45" s="1"/>
    </row>
    <row r="46" spans="1:25" ht="12.75" customHeight="1" x14ac:dyDescent="0.2">
      <c r="A46" s="188">
        <v>10</v>
      </c>
      <c r="B46" s="189" t="s">
        <v>13</v>
      </c>
      <c r="C46" s="190" t="s">
        <v>0</v>
      </c>
      <c r="D46" s="157">
        <f>(I13/(D13+F13))*0.85</f>
        <v>0.89200000000000002</v>
      </c>
      <c r="E46" s="103"/>
      <c r="F46" s="103"/>
      <c r="G46" s="103"/>
      <c r="H46" s="103"/>
      <c r="I46" s="49"/>
      <c r="J46" s="49"/>
      <c r="K46" s="49"/>
      <c r="L46" s="426"/>
      <c r="M46" s="426"/>
      <c r="N46" s="426"/>
      <c r="O46" s="426"/>
      <c r="P46" s="426"/>
      <c r="Q46" s="426"/>
      <c r="R46" s="426"/>
      <c r="S46" s="426"/>
      <c r="T46" s="426"/>
      <c r="U46" s="426"/>
      <c r="V46" s="426"/>
      <c r="W46" s="426"/>
      <c r="Y46" s="1"/>
    </row>
    <row r="47" spans="1:25" ht="13.5" customHeight="1" thickBot="1" x14ac:dyDescent="0.25">
      <c r="A47" s="192">
        <v>11</v>
      </c>
      <c r="B47" s="193" t="s">
        <v>14</v>
      </c>
      <c r="C47" s="194" t="s">
        <v>0</v>
      </c>
      <c r="D47" s="158">
        <f>IF(J13*0.8/(D13+F13)&gt;=0.5,0.5,J13*0.8/(D13+F13))</f>
        <v>0.5</v>
      </c>
      <c r="L47" s="426"/>
      <c r="M47" s="426"/>
      <c r="N47" s="426"/>
      <c r="O47" s="426"/>
      <c r="P47" s="426"/>
      <c r="Q47" s="426"/>
      <c r="R47" s="426"/>
      <c r="S47" s="426"/>
      <c r="T47" s="426"/>
      <c r="U47" s="426"/>
      <c r="V47" s="426"/>
      <c r="W47" s="426"/>
      <c r="Y47" s="1"/>
    </row>
  </sheetData>
  <sheetProtection insertRows="0" deleteRows="0"/>
  <protectedRanges>
    <protectedRange sqref="A54:X58" name="Диапазон1"/>
    <protectedRange sqref="K13:L13 W29 A2:S5 H44:M47 W20:W23 D39:D40 E41:G47 N41:W47 E35:W40 F29:G29 F33:G34 H29:V34 A48:X53 W30:X34 N12:Q13" name="Диапазон1_1"/>
  </protectedRanges>
  <mergeCells count="35">
    <mergeCell ref="B32:C32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J8:J9"/>
    <mergeCell ref="D7:J7"/>
    <mergeCell ref="C6:L6"/>
    <mergeCell ref="B30:C31"/>
    <mergeCell ref="D30:D31"/>
    <mergeCell ref="E30:G30"/>
    <mergeCell ref="E31:G31"/>
    <mergeCell ref="E32:G32"/>
    <mergeCell ref="L36:W47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</mergeCells>
  <pageMargins left="0.7" right="0.7" top="0.75" bottom="0.75" header="0.3" footer="0.3"/>
  <pageSetup paperSize="9" scale="4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L8" sqref="L8"/>
    </sheetView>
  </sheetViews>
  <sheetFormatPr defaultRowHeight="12.75" x14ac:dyDescent="0.2"/>
  <cols>
    <col min="1" max="1" width="29.7109375" style="346" customWidth="1"/>
    <col min="2" max="2" width="25.140625" style="346" customWidth="1"/>
    <col min="3" max="3" width="7.140625" style="346" customWidth="1"/>
    <col min="4" max="4" width="10.7109375" style="346" customWidth="1"/>
    <col min="5" max="5" width="9.7109375" style="346" customWidth="1"/>
    <col min="6" max="6" width="8.28515625" style="346" customWidth="1"/>
    <col min="7" max="7" width="8.42578125" style="346" customWidth="1"/>
    <col min="8" max="9" width="9.42578125" style="346" customWidth="1"/>
    <col min="10" max="10" width="11.7109375" style="346" customWidth="1"/>
    <col min="11" max="16384" width="9.140625" style="346"/>
  </cols>
  <sheetData>
    <row r="1" spans="1:16" s="343" customFormat="1" ht="12" x14ac:dyDescent="0.2">
      <c r="A1" s="342" t="s">
        <v>156</v>
      </c>
      <c r="B1" s="342"/>
      <c r="C1" s="342"/>
      <c r="D1" s="342"/>
      <c r="E1" s="342"/>
      <c r="I1" s="552" t="s">
        <v>255</v>
      </c>
      <c r="J1" s="552"/>
    </row>
    <row r="2" spans="1:16" s="345" customFormat="1" x14ac:dyDescent="0.2">
      <c r="A2" s="344" t="s">
        <v>157</v>
      </c>
    </row>
    <row r="3" spans="1:16" x14ac:dyDescent="0.2">
      <c r="A3" s="553" t="s">
        <v>158</v>
      </c>
      <c r="B3" s="553"/>
      <c r="C3" s="553"/>
      <c r="D3" s="553"/>
      <c r="E3" s="553"/>
      <c r="F3" s="553"/>
      <c r="G3" s="553"/>
      <c r="H3" s="553"/>
      <c r="I3" s="553"/>
      <c r="J3" s="553"/>
    </row>
    <row r="4" spans="1:16" ht="15" customHeight="1" x14ac:dyDescent="0.2">
      <c r="A4" s="554" t="s">
        <v>257</v>
      </c>
      <c r="B4" s="554"/>
      <c r="C4" s="554"/>
      <c r="D4" s="554"/>
      <c r="E4" s="554"/>
      <c r="F4" s="554"/>
      <c r="G4" s="554"/>
      <c r="H4" s="554"/>
      <c r="I4" s="554"/>
      <c r="J4" s="554"/>
      <c r="K4" s="347"/>
      <c r="L4" s="347"/>
      <c r="M4" s="347"/>
      <c r="N4" s="348"/>
      <c r="O4" s="348"/>
      <c r="P4" s="348"/>
    </row>
    <row r="5" spans="1:16" ht="15" customHeight="1" thickBot="1" x14ac:dyDescent="0.25">
      <c r="A5" s="554" t="s">
        <v>172</v>
      </c>
      <c r="B5" s="554"/>
      <c r="C5" s="554"/>
      <c r="D5" s="554"/>
      <c r="E5" s="554"/>
      <c r="F5" s="554"/>
      <c r="G5" s="554"/>
      <c r="H5" s="554"/>
      <c r="I5" s="554"/>
      <c r="J5" s="554"/>
      <c r="K5" s="347"/>
      <c r="L5" s="347"/>
      <c r="M5" s="347"/>
    </row>
    <row r="6" spans="1:16" ht="20.25" customHeight="1" x14ac:dyDescent="0.2">
      <c r="A6" s="546" t="s">
        <v>159</v>
      </c>
      <c r="B6" s="546" t="s">
        <v>160</v>
      </c>
      <c r="C6" s="546" t="s">
        <v>161</v>
      </c>
      <c r="D6" s="546" t="s">
        <v>162</v>
      </c>
      <c r="E6" s="546" t="s">
        <v>163</v>
      </c>
      <c r="F6" s="546" t="s">
        <v>164</v>
      </c>
      <c r="G6" s="544" t="s">
        <v>165</v>
      </c>
      <c r="H6" s="546" t="s">
        <v>42</v>
      </c>
      <c r="I6" s="546" t="s">
        <v>166</v>
      </c>
      <c r="J6" s="546" t="s">
        <v>82</v>
      </c>
    </row>
    <row r="7" spans="1:16" ht="68.25" customHeight="1" thickBot="1" x14ac:dyDescent="0.25">
      <c r="A7" s="547"/>
      <c r="B7" s="547"/>
      <c r="C7" s="547"/>
      <c r="D7" s="547"/>
      <c r="E7" s="547"/>
      <c r="F7" s="547"/>
      <c r="G7" s="545"/>
      <c r="H7" s="547"/>
      <c r="I7" s="547"/>
      <c r="J7" s="547"/>
    </row>
    <row r="8" spans="1:16" x14ac:dyDescent="0.2">
      <c r="A8" s="349"/>
      <c r="B8" s="350"/>
      <c r="C8" s="351"/>
      <c r="D8" s="351"/>
      <c r="E8" s="351"/>
      <c r="F8" s="352"/>
      <c r="G8" s="351"/>
      <c r="H8" s="352"/>
      <c r="I8" s="351"/>
      <c r="J8" s="353"/>
    </row>
    <row r="9" spans="1:16" s="343" customFormat="1" x14ac:dyDescent="0.2">
      <c r="A9" s="349"/>
      <c r="B9" s="350"/>
      <c r="C9" s="351"/>
      <c r="D9" s="351"/>
      <c r="E9" s="351"/>
      <c r="F9" s="352"/>
      <c r="G9" s="351"/>
      <c r="H9" s="352"/>
      <c r="I9" s="351"/>
      <c r="J9" s="353"/>
    </row>
    <row r="10" spans="1:16" s="343" customFormat="1" ht="26.25" customHeight="1" x14ac:dyDescent="0.2">
      <c r="A10" s="354"/>
      <c r="B10" s="355"/>
      <c r="C10" s="351"/>
      <c r="D10" s="351"/>
      <c r="E10" s="351"/>
      <c r="F10" s="352"/>
      <c r="G10" s="356"/>
      <c r="H10" s="352"/>
      <c r="I10" s="351"/>
      <c r="J10" s="353"/>
    </row>
    <row r="11" spans="1:16" s="343" customFormat="1" ht="26.25" customHeight="1" thickBot="1" x14ac:dyDescent="0.25">
      <c r="A11" s="357"/>
      <c r="B11" s="358"/>
      <c r="C11" s="359"/>
      <c r="D11" s="359"/>
      <c r="E11" s="359"/>
      <c r="F11" s="360"/>
      <c r="G11" s="361"/>
      <c r="H11" s="360"/>
      <c r="I11" s="359"/>
      <c r="J11" s="362"/>
    </row>
    <row r="12" spans="1:16" ht="13.5" thickBot="1" x14ac:dyDescent="0.25">
      <c r="A12" s="548" t="s">
        <v>167</v>
      </c>
      <c r="B12" s="549"/>
      <c r="C12" s="549"/>
      <c r="D12" s="549"/>
      <c r="E12" s="549"/>
      <c r="F12" s="549"/>
      <c r="G12" s="549"/>
      <c r="H12" s="549"/>
      <c r="I12" s="550"/>
      <c r="J12" s="363">
        <f>SUM(J8:J11)</f>
        <v>0</v>
      </c>
    </row>
    <row r="15" spans="1:16" ht="12.75" customHeight="1" x14ac:dyDescent="0.2">
      <c r="A15" s="364" t="s">
        <v>150</v>
      </c>
      <c r="B15" s="365"/>
      <c r="C15" s="551" t="s">
        <v>168</v>
      </c>
      <c r="D15" s="551"/>
      <c r="E15" s="365"/>
      <c r="F15" s="551" t="s">
        <v>169</v>
      </c>
      <c r="G15" s="551"/>
      <c r="H15" s="551"/>
    </row>
    <row r="16" spans="1:16" x14ac:dyDescent="0.2">
      <c r="A16" s="365"/>
      <c r="B16" s="365"/>
      <c r="C16" s="365"/>
      <c r="D16" s="365"/>
      <c r="E16" s="365"/>
      <c r="F16" s="543" t="s">
        <v>170</v>
      </c>
      <c r="G16" s="543"/>
      <c r="H16" s="543"/>
    </row>
    <row r="17" spans="7:7" x14ac:dyDescent="0.2">
      <c r="G17" s="366"/>
    </row>
    <row r="18" spans="7:7" x14ac:dyDescent="0.2">
      <c r="G18" s="366"/>
    </row>
    <row r="19" spans="7:7" x14ac:dyDescent="0.2">
      <c r="G19" s="366"/>
    </row>
    <row r="20" spans="7:7" x14ac:dyDescent="0.2">
      <c r="G20" s="366"/>
    </row>
    <row r="21" spans="7:7" x14ac:dyDescent="0.2">
      <c r="G21" s="366"/>
    </row>
    <row r="22" spans="7:7" x14ac:dyDescent="0.2">
      <c r="G22" s="366"/>
    </row>
    <row r="23" spans="7:7" x14ac:dyDescent="0.2">
      <c r="G23" s="366"/>
    </row>
    <row r="24" spans="7:7" x14ac:dyDescent="0.2">
      <c r="G24" s="367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opLeftCell="A13" zoomScale="90" zoomScaleNormal="90" workbookViewId="0">
      <selection activeCell="A4" sqref="A4:N4"/>
    </sheetView>
  </sheetViews>
  <sheetFormatPr defaultRowHeight="12.75" x14ac:dyDescent="0.2"/>
  <cols>
    <col min="1" max="1" width="3.5703125" style="236" customWidth="1"/>
    <col min="2" max="2" width="27.5703125" style="236" customWidth="1"/>
    <col min="3" max="3" width="6.42578125" style="237" customWidth="1"/>
    <col min="4" max="4" width="9.28515625" style="237" customWidth="1"/>
    <col min="5" max="5" width="10.5703125" style="236" customWidth="1"/>
    <col min="6" max="6" width="10.85546875" style="236" customWidth="1"/>
    <col min="7" max="7" width="11" style="236" customWidth="1"/>
    <col min="8" max="8" width="8.7109375" style="236" customWidth="1"/>
    <col min="9" max="9" width="11.85546875" style="236" customWidth="1"/>
    <col min="10" max="10" width="10.140625" style="236" customWidth="1"/>
    <col min="11" max="11" width="9.140625" style="236" customWidth="1"/>
    <col min="12" max="12" width="14" style="236" customWidth="1"/>
    <col min="13" max="13" width="9.5703125" style="236" customWidth="1"/>
    <col min="14" max="14" width="15" style="236" customWidth="1"/>
    <col min="15" max="15" width="9.140625" style="239"/>
    <col min="16" max="16" width="13.42578125" style="239" customWidth="1"/>
    <col min="17" max="17" width="10.85546875" style="239" customWidth="1"/>
    <col min="18" max="263" width="9.140625" style="239"/>
    <col min="264" max="264" width="17.140625" style="239" customWidth="1"/>
    <col min="265" max="265" width="35.140625" style="239" customWidth="1"/>
    <col min="266" max="266" width="12.85546875" style="239" customWidth="1"/>
    <col min="267" max="268" width="18.140625" style="239" customWidth="1"/>
    <col min="269" max="269" width="19.140625" style="239" customWidth="1"/>
    <col min="270" max="270" width="21.85546875" style="239" customWidth="1"/>
    <col min="271" max="519" width="9.140625" style="239"/>
    <col min="520" max="520" width="17.140625" style="239" customWidth="1"/>
    <col min="521" max="521" width="35.140625" style="239" customWidth="1"/>
    <col min="522" max="522" width="12.85546875" style="239" customWidth="1"/>
    <col min="523" max="524" width="18.140625" style="239" customWidth="1"/>
    <col min="525" max="525" width="19.140625" style="239" customWidth="1"/>
    <col min="526" max="526" width="21.85546875" style="239" customWidth="1"/>
    <col min="527" max="775" width="9.140625" style="239"/>
    <col min="776" max="776" width="17.140625" style="239" customWidth="1"/>
    <col min="777" max="777" width="35.140625" style="239" customWidth="1"/>
    <col min="778" max="778" width="12.85546875" style="239" customWidth="1"/>
    <col min="779" max="780" width="18.140625" style="239" customWidth="1"/>
    <col min="781" max="781" width="19.140625" style="239" customWidth="1"/>
    <col min="782" max="782" width="21.85546875" style="239" customWidth="1"/>
    <col min="783" max="1031" width="9.140625" style="239"/>
    <col min="1032" max="1032" width="17.140625" style="239" customWidth="1"/>
    <col min="1033" max="1033" width="35.140625" style="239" customWidth="1"/>
    <col min="1034" max="1034" width="12.85546875" style="239" customWidth="1"/>
    <col min="1035" max="1036" width="18.140625" style="239" customWidth="1"/>
    <col min="1037" max="1037" width="19.140625" style="239" customWidth="1"/>
    <col min="1038" max="1038" width="21.85546875" style="239" customWidth="1"/>
    <col min="1039" max="1287" width="9.140625" style="239"/>
    <col min="1288" max="1288" width="17.140625" style="239" customWidth="1"/>
    <col min="1289" max="1289" width="35.140625" style="239" customWidth="1"/>
    <col min="1290" max="1290" width="12.85546875" style="239" customWidth="1"/>
    <col min="1291" max="1292" width="18.140625" style="239" customWidth="1"/>
    <col min="1293" max="1293" width="19.140625" style="239" customWidth="1"/>
    <col min="1294" max="1294" width="21.85546875" style="239" customWidth="1"/>
    <col min="1295" max="1543" width="9.140625" style="239"/>
    <col min="1544" max="1544" width="17.140625" style="239" customWidth="1"/>
    <col min="1545" max="1545" width="35.140625" style="239" customWidth="1"/>
    <col min="1546" max="1546" width="12.85546875" style="239" customWidth="1"/>
    <col min="1547" max="1548" width="18.140625" style="239" customWidth="1"/>
    <col min="1549" max="1549" width="19.140625" style="239" customWidth="1"/>
    <col min="1550" max="1550" width="21.85546875" style="239" customWidth="1"/>
    <col min="1551" max="1799" width="9.140625" style="239"/>
    <col min="1800" max="1800" width="17.140625" style="239" customWidth="1"/>
    <col min="1801" max="1801" width="35.140625" style="239" customWidth="1"/>
    <col min="1802" max="1802" width="12.85546875" style="239" customWidth="1"/>
    <col min="1803" max="1804" width="18.140625" style="239" customWidth="1"/>
    <col min="1805" max="1805" width="19.140625" style="239" customWidth="1"/>
    <col min="1806" max="1806" width="21.85546875" style="239" customWidth="1"/>
    <col min="1807" max="2055" width="9.140625" style="239"/>
    <col min="2056" max="2056" width="17.140625" style="239" customWidth="1"/>
    <col min="2057" max="2057" width="35.140625" style="239" customWidth="1"/>
    <col min="2058" max="2058" width="12.85546875" style="239" customWidth="1"/>
    <col min="2059" max="2060" width="18.140625" style="239" customWidth="1"/>
    <col min="2061" max="2061" width="19.140625" style="239" customWidth="1"/>
    <col min="2062" max="2062" width="21.85546875" style="239" customWidth="1"/>
    <col min="2063" max="2311" width="9.140625" style="239"/>
    <col min="2312" max="2312" width="17.140625" style="239" customWidth="1"/>
    <col min="2313" max="2313" width="35.140625" style="239" customWidth="1"/>
    <col min="2314" max="2314" width="12.85546875" style="239" customWidth="1"/>
    <col min="2315" max="2316" width="18.140625" style="239" customWidth="1"/>
    <col min="2317" max="2317" width="19.140625" style="239" customWidth="1"/>
    <col min="2318" max="2318" width="21.85546875" style="239" customWidth="1"/>
    <col min="2319" max="2567" width="9.140625" style="239"/>
    <col min="2568" max="2568" width="17.140625" style="239" customWidth="1"/>
    <col min="2569" max="2569" width="35.140625" style="239" customWidth="1"/>
    <col min="2570" max="2570" width="12.85546875" style="239" customWidth="1"/>
    <col min="2571" max="2572" width="18.140625" style="239" customWidth="1"/>
    <col min="2573" max="2573" width="19.140625" style="239" customWidth="1"/>
    <col min="2574" max="2574" width="21.85546875" style="239" customWidth="1"/>
    <col min="2575" max="2823" width="9.140625" style="239"/>
    <col min="2824" max="2824" width="17.140625" style="239" customWidth="1"/>
    <col min="2825" max="2825" width="35.140625" style="239" customWidth="1"/>
    <col min="2826" max="2826" width="12.85546875" style="239" customWidth="1"/>
    <col min="2827" max="2828" width="18.140625" style="239" customWidth="1"/>
    <col min="2829" max="2829" width="19.140625" style="239" customWidth="1"/>
    <col min="2830" max="2830" width="21.85546875" style="239" customWidth="1"/>
    <col min="2831" max="3079" width="9.140625" style="239"/>
    <col min="3080" max="3080" width="17.140625" style="239" customWidth="1"/>
    <col min="3081" max="3081" width="35.140625" style="239" customWidth="1"/>
    <col min="3082" max="3082" width="12.85546875" style="239" customWidth="1"/>
    <col min="3083" max="3084" width="18.140625" style="239" customWidth="1"/>
    <col min="3085" max="3085" width="19.140625" style="239" customWidth="1"/>
    <col min="3086" max="3086" width="21.85546875" style="239" customWidth="1"/>
    <col min="3087" max="3335" width="9.140625" style="239"/>
    <col min="3336" max="3336" width="17.140625" style="239" customWidth="1"/>
    <col min="3337" max="3337" width="35.140625" style="239" customWidth="1"/>
    <col min="3338" max="3338" width="12.85546875" style="239" customWidth="1"/>
    <col min="3339" max="3340" width="18.140625" style="239" customWidth="1"/>
    <col min="3341" max="3341" width="19.140625" style="239" customWidth="1"/>
    <col min="3342" max="3342" width="21.85546875" style="239" customWidth="1"/>
    <col min="3343" max="3591" width="9.140625" style="239"/>
    <col min="3592" max="3592" width="17.140625" style="239" customWidth="1"/>
    <col min="3593" max="3593" width="35.140625" style="239" customWidth="1"/>
    <col min="3594" max="3594" width="12.85546875" style="239" customWidth="1"/>
    <col min="3595" max="3596" width="18.140625" style="239" customWidth="1"/>
    <col min="3597" max="3597" width="19.140625" style="239" customWidth="1"/>
    <col min="3598" max="3598" width="21.85546875" style="239" customWidth="1"/>
    <col min="3599" max="3847" width="9.140625" style="239"/>
    <col min="3848" max="3848" width="17.140625" style="239" customWidth="1"/>
    <col min="3849" max="3849" width="35.140625" style="239" customWidth="1"/>
    <col min="3850" max="3850" width="12.85546875" style="239" customWidth="1"/>
    <col min="3851" max="3852" width="18.140625" style="239" customWidth="1"/>
    <col min="3853" max="3853" width="19.140625" style="239" customWidth="1"/>
    <col min="3854" max="3854" width="21.85546875" style="239" customWidth="1"/>
    <col min="3855" max="4103" width="9.140625" style="239"/>
    <col min="4104" max="4104" width="17.140625" style="239" customWidth="1"/>
    <col min="4105" max="4105" width="35.140625" style="239" customWidth="1"/>
    <col min="4106" max="4106" width="12.85546875" style="239" customWidth="1"/>
    <col min="4107" max="4108" width="18.140625" style="239" customWidth="1"/>
    <col min="4109" max="4109" width="19.140625" style="239" customWidth="1"/>
    <col min="4110" max="4110" width="21.85546875" style="239" customWidth="1"/>
    <col min="4111" max="4359" width="9.140625" style="239"/>
    <col min="4360" max="4360" width="17.140625" style="239" customWidth="1"/>
    <col min="4361" max="4361" width="35.140625" style="239" customWidth="1"/>
    <col min="4362" max="4362" width="12.85546875" style="239" customWidth="1"/>
    <col min="4363" max="4364" width="18.140625" style="239" customWidth="1"/>
    <col min="4365" max="4365" width="19.140625" style="239" customWidth="1"/>
    <col min="4366" max="4366" width="21.85546875" style="239" customWidth="1"/>
    <col min="4367" max="4615" width="9.140625" style="239"/>
    <col min="4616" max="4616" width="17.140625" style="239" customWidth="1"/>
    <col min="4617" max="4617" width="35.140625" style="239" customWidth="1"/>
    <col min="4618" max="4618" width="12.85546875" style="239" customWidth="1"/>
    <col min="4619" max="4620" width="18.140625" style="239" customWidth="1"/>
    <col min="4621" max="4621" width="19.140625" style="239" customWidth="1"/>
    <col min="4622" max="4622" width="21.85546875" style="239" customWidth="1"/>
    <col min="4623" max="4871" width="9.140625" style="239"/>
    <col min="4872" max="4872" width="17.140625" style="239" customWidth="1"/>
    <col min="4873" max="4873" width="35.140625" style="239" customWidth="1"/>
    <col min="4874" max="4874" width="12.85546875" style="239" customWidth="1"/>
    <col min="4875" max="4876" width="18.140625" style="239" customWidth="1"/>
    <col min="4877" max="4877" width="19.140625" style="239" customWidth="1"/>
    <col min="4878" max="4878" width="21.85546875" style="239" customWidth="1"/>
    <col min="4879" max="5127" width="9.140625" style="239"/>
    <col min="5128" max="5128" width="17.140625" style="239" customWidth="1"/>
    <col min="5129" max="5129" width="35.140625" style="239" customWidth="1"/>
    <col min="5130" max="5130" width="12.85546875" style="239" customWidth="1"/>
    <col min="5131" max="5132" width="18.140625" style="239" customWidth="1"/>
    <col min="5133" max="5133" width="19.140625" style="239" customWidth="1"/>
    <col min="5134" max="5134" width="21.85546875" style="239" customWidth="1"/>
    <col min="5135" max="5383" width="9.140625" style="239"/>
    <col min="5384" max="5384" width="17.140625" style="239" customWidth="1"/>
    <col min="5385" max="5385" width="35.140625" style="239" customWidth="1"/>
    <col min="5386" max="5386" width="12.85546875" style="239" customWidth="1"/>
    <col min="5387" max="5388" width="18.140625" style="239" customWidth="1"/>
    <col min="5389" max="5389" width="19.140625" style="239" customWidth="1"/>
    <col min="5390" max="5390" width="21.85546875" style="239" customWidth="1"/>
    <col min="5391" max="5639" width="9.140625" style="239"/>
    <col min="5640" max="5640" width="17.140625" style="239" customWidth="1"/>
    <col min="5641" max="5641" width="35.140625" style="239" customWidth="1"/>
    <col min="5642" max="5642" width="12.85546875" style="239" customWidth="1"/>
    <col min="5643" max="5644" width="18.140625" style="239" customWidth="1"/>
    <col min="5645" max="5645" width="19.140625" style="239" customWidth="1"/>
    <col min="5646" max="5646" width="21.85546875" style="239" customWidth="1"/>
    <col min="5647" max="5895" width="9.140625" style="239"/>
    <col min="5896" max="5896" width="17.140625" style="239" customWidth="1"/>
    <col min="5897" max="5897" width="35.140625" style="239" customWidth="1"/>
    <col min="5898" max="5898" width="12.85546875" style="239" customWidth="1"/>
    <col min="5899" max="5900" width="18.140625" style="239" customWidth="1"/>
    <col min="5901" max="5901" width="19.140625" style="239" customWidth="1"/>
    <col min="5902" max="5902" width="21.85546875" style="239" customWidth="1"/>
    <col min="5903" max="6151" width="9.140625" style="239"/>
    <col min="6152" max="6152" width="17.140625" style="239" customWidth="1"/>
    <col min="6153" max="6153" width="35.140625" style="239" customWidth="1"/>
    <col min="6154" max="6154" width="12.85546875" style="239" customWidth="1"/>
    <col min="6155" max="6156" width="18.140625" style="239" customWidth="1"/>
    <col min="6157" max="6157" width="19.140625" style="239" customWidth="1"/>
    <col min="6158" max="6158" width="21.85546875" style="239" customWidth="1"/>
    <col min="6159" max="6407" width="9.140625" style="239"/>
    <col min="6408" max="6408" width="17.140625" style="239" customWidth="1"/>
    <col min="6409" max="6409" width="35.140625" style="239" customWidth="1"/>
    <col min="6410" max="6410" width="12.85546875" style="239" customWidth="1"/>
    <col min="6411" max="6412" width="18.140625" style="239" customWidth="1"/>
    <col min="6413" max="6413" width="19.140625" style="239" customWidth="1"/>
    <col min="6414" max="6414" width="21.85546875" style="239" customWidth="1"/>
    <col min="6415" max="6663" width="9.140625" style="239"/>
    <col min="6664" max="6664" width="17.140625" style="239" customWidth="1"/>
    <col min="6665" max="6665" width="35.140625" style="239" customWidth="1"/>
    <col min="6666" max="6666" width="12.85546875" style="239" customWidth="1"/>
    <col min="6667" max="6668" width="18.140625" style="239" customWidth="1"/>
    <col min="6669" max="6669" width="19.140625" style="239" customWidth="1"/>
    <col min="6670" max="6670" width="21.85546875" style="239" customWidth="1"/>
    <col min="6671" max="6919" width="9.140625" style="239"/>
    <col min="6920" max="6920" width="17.140625" style="239" customWidth="1"/>
    <col min="6921" max="6921" width="35.140625" style="239" customWidth="1"/>
    <col min="6922" max="6922" width="12.85546875" style="239" customWidth="1"/>
    <col min="6923" max="6924" width="18.140625" style="239" customWidth="1"/>
    <col min="6925" max="6925" width="19.140625" style="239" customWidth="1"/>
    <col min="6926" max="6926" width="21.85546875" style="239" customWidth="1"/>
    <col min="6927" max="7175" width="9.140625" style="239"/>
    <col min="7176" max="7176" width="17.140625" style="239" customWidth="1"/>
    <col min="7177" max="7177" width="35.140625" style="239" customWidth="1"/>
    <col min="7178" max="7178" width="12.85546875" style="239" customWidth="1"/>
    <col min="7179" max="7180" width="18.140625" style="239" customWidth="1"/>
    <col min="7181" max="7181" width="19.140625" style="239" customWidth="1"/>
    <col min="7182" max="7182" width="21.85546875" style="239" customWidth="1"/>
    <col min="7183" max="7431" width="9.140625" style="239"/>
    <col min="7432" max="7432" width="17.140625" style="239" customWidth="1"/>
    <col min="7433" max="7433" width="35.140625" style="239" customWidth="1"/>
    <col min="7434" max="7434" width="12.85546875" style="239" customWidth="1"/>
    <col min="7435" max="7436" width="18.140625" style="239" customWidth="1"/>
    <col min="7437" max="7437" width="19.140625" style="239" customWidth="1"/>
    <col min="7438" max="7438" width="21.85546875" style="239" customWidth="1"/>
    <col min="7439" max="7687" width="9.140625" style="239"/>
    <col min="7688" max="7688" width="17.140625" style="239" customWidth="1"/>
    <col min="7689" max="7689" width="35.140625" style="239" customWidth="1"/>
    <col min="7690" max="7690" width="12.85546875" style="239" customWidth="1"/>
    <col min="7691" max="7692" width="18.140625" style="239" customWidth="1"/>
    <col min="7693" max="7693" width="19.140625" style="239" customWidth="1"/>
    <col min="7694" max="7694" width="21.85546875" style="239" customWidth="1"/>
    <col min="7695" max="7943" width="9.140625" style="239"/>
    <col min="7944" max="7944" width="17.140625" style="239" customWidth="1"/>
    <col min="7945" max="7945" width="35.140625" style="239" customWidth="1"/>
    <col min="7946" max="7946" width="12.85546875" style="239" customWidth="1"/>
    <col min="7947" max="7948" width="18.140625" style="239" customWidth="1"/>
    <col min="7949" max="7949" width="19.140625" style="239" customWidth="1"/>
    <col min="7950" max="7950" width="21.85546875" style="239" customWidth="1"/>
    <col min="7951" max="8199" width="9.140625" style="239"/>
    <col min="8200" max="8200" width="17.140625" style="239" customWidth="1"/>
    <col min="8201" max="8201" width="35.140625" style="239" customWidth="1"/>
    <col min="8202" max="8202" width="12.85546875" style="239" customWidth="1"/>
    <col min="8203" max="8204" width="18.140625" style="239" customWidth="1"/>
    <col min="8205" max="8205" width="19.140625" style="239" customWidth="1"/>
    <col min="8206" max="8206" width="21.85546875" style="239" customWidth="1"/>
    <col min="8207" max="8455" width="9.140625" style="239"/>
    <col min="8456" max="8456" width="17.140625" style="239" customWidth="1"/>
    <col min="8457" max="8457" width="35.140625" style="239" customWidth="1"/>
    <col min="8458" max="8458" width="12.85546875" style="239" customWidth="1"/>
    <col min="8459" max="8460" width="18.140625" style="239" customWidth="1"/>
    <col min="8461" max="8461" width="19.140625" style="239" customWidth="1"/>
    <col min="8462" max="8462" width="21.85546875" style="239" customWidth="1"/>
    <col min="8463" max="8711" width="9.140625" style="239"/>
    <col min="8712" max="8712" width="17.140625" style="239" customWidth="1"/>
    <col min="8713" max="8713" width="35.140625" style="239" customWidth="1"/>
    <col min="8714" max="8714" width="12.85546875" style="239" customWidth="1"/>
    <col min="8715" max="8716" width="18.140625" style="239" customWidth="1"/>
    <col min="8717" max="8717" width="19.140625" style="239" customWidth="1"/>
    <col min="8718" max="8718" width="21.85546875" style="239" customWidth="1"/>
    <col min="8719" max="8967" width="9.140625" style="239"/>
    <col min="8968" max="8968" width="17.140625" style="239" customWidth="1"/>
    <col min="8969" max="8969" width="35.140625" style="239" customWidth="1"/>
    <col min="8970" max="8970" width="12.85546875" style="239" customWidth="1"/>
    <col min="8971" max="8972" width="18.140625" style="239" customWidth="1"/>
    <col min="8973" max="8973" width="19.140625" style="239" customWidth="1"/>
    <col min="8974" max="8974" width="21.85546875" style="239" customWidth="1"/>
    <col min="8975" max="9223" width="9.140625" style="239"/>
    <col min="9224" max="9224" width="17.140625" style="239" customWidth="1"/>
    <col min="9225" max="9225" width="35.140625" style="239" customWidth="1"/>
    <col min="9226" max="9226" width="12.85546875" style="239" customWidth="1"/>
    <col min="9227" max="9228" width="18.140625" style="239" customWidth="1"/>
    <col min="9229" max="9229" width="19.140625" style="239" customWidth="1"/>
    <col min="9230" max="9230" width="21.85546875" style="239" customWidth="1"/>
    <col min="9231" max="9479" width="9.140625" style="239"/>
    <col min="9480" max="9480" width="17.140625" style="239" customWidth="1"/>
    <col min="9481" max="9481" width="35.140625" style="239" customWidth="1"/>
    <col min="9482" max="9482" width="12.85546875" style="239" customWidth="1"/>
    <col min="9483" max="9484" width="18.140625" style="239" customWidth="1"/>
    <col min="9485" max="9485" width="19.140625" style="239" customWidth="1"/>
    <col min="9486" max="9486" width="21.85546875" style="239" customWidth="1"/>
    <col min="9487" max="9735" width="9.140625" style="239"/>
    <col min="9736" max="9736" width="17.140625" style="239" customWidth="1"/>
    <col min="9737" max="9737" width="35.140625" style="239" customWidth="1"/>
    <col min="9738" max="9738" width="12.85546875" style="239" customWidth="1"/>
    <col min="9739" max="9740" width="18.140625" style="239" customWidth="1"/>
    <col min="9741" max="9741" width="19.140625" style="239" customWidth="1"/>
    <col min="9742" max="9742" width="21.85546875" style="239" customWidth="1"/>
    <col min="9743" max="9991" width="9.140625" style="239"/>
    <col min="9992" max="9992" width="17.140625" style="239" customWidth="1"/>
    <col min="9993" max="9993" width="35.140625" style="239" customWidth="1"/>
    <col min="9994" max="9994" width="12.85546875" style="239" customWidth="1"/>
    <col min="9995" max="9996" width="18.140625" style="239" customWidth="1"/>
    <col min="9997" max="9997" width="19.140625" style="239" customWidth="1"/>
    <col min="9998" max="9998" width="21.85546875" style="239" customWidth="1"/>
    <col min="9999" max="10247" width="9.140625" style="239"/>
    <col min="10248" max="10248" width="17.140625" style="239" customWidth="1"/>
    <col min="10249" max="10249" width="35.140625" style="239" customWidth="1"/>
    <col min="10250" max="10250" width="12.85546875" style="239" customWidth="1"/>
    <col min="10251" max="10252" width="18.140625" style="239" customWidth="1"/>
    <col min="10253" max="10253" width="19.140625" style="239" customWidth="1"/>
    <col min="10254" max="10254" width="21.85546875" style="239" customWidth="1"/>
    <col min="10255" max="10503" width="9.140625" style="239"/>
    <col min="10504" max="10504" width="17.140625" style="239" customWidth="1"/>
    <col min="10505" max="10505" width="35.140625" style="239" customWidth="1"/>
    <col min="10506" max="10506" width="12.85546875" style="239" customWidth="1"/>
    <col min="10507" max="10508" width="18.140625" style="239" customWidth="1"/>
    <col min="10509" max="10509" width="19.140625" style="239" customWidth="1"/>
    <col min="10510" max="10510" width="21.85546875" style="239" customWidth="1"/>
    <col min="10511" max="10759" width="9.140625" style="239"/>
    <col min="10760" max="10760" width="17.140625" style="239" customWidth="1"/>
    <col min="10761" max="10761" width="35.140625" style="239" customWidth="1"/>
    <col min="10762" max="10762" width="12.85546875" style="239" customWidth="1"/>
    <col min="10763" max="10764" width="18.140625" style="239" customWidth="1"/>
    <col min="10765" max="10765" width="19.140625" style="239" customWidth="1"/>
    <col min="10766" max="10766" width="21.85546875" style="239" customWidth="1"/>
    <col min="10767" max="11015" width="9.140625" style="239"/>
    <col min="11016" max="11016" width="17.140625" style="239" customWidth="1"/>
    <col min="11017" max="11017" width="35.140625" style="239" customWidth="1"/>
    <col min="11018" max="11018" width="12.85546875" style="239" customWidth="1"/>
    <col min="11019" max="11020" width="18.140625" style="239" customWidth="1"/>
    <col min="11021" max="11021" width="19.140625" style="239" customWidth="1"/>
    <col min="11022" max="11022" width="21.85546875" style="239" customWidth="1"/>
    <col min="11023" max="11271" width="9.140625" style="239"/>
    <col min="11272" max="11272" width="17.140625" style="239" customWidth="1"/>
    <col min="11273" max="11273" width="35.140625" style="239" customWidth="1"/>
    <col min="11274" max="11274" width="12.85546875" style="239" customWidth="1"/>
    <col min="11275" max="11276" width="18.140625" style="239" customWidth="1"/>
    <col min="11277" max="11277" width="19.140625" style="239" customWidth="1"/>
    <col min="11278" max="11278" width="21.85546875" style="239" customWidth="1"/>
    <col min="11279" max="11527" width="9.140625" style="239"/>
    <col min="11528" max="11528" width="17.140625" style="239" customWidth="1"/>
    <col min="11529" max="11529" width="35.140625" style="239" customWidth="1"/>
    <col min="11530" max="11530" width="12.85546875" style="239" customWidth="1"/>
    <col min="11531" max="11532" width="18.140625" style="239" customWidth="1"/>
    <col min="11533" max="11533" width="19.140625" style="239" customWidth="1"/>
    <col min="11534" max="11534" width="21.85546875" style="239" customWidth="1"/>
    <col min="11535" max="11783" width="9.140625" style="239"/>
    <col min="11784" max="11784" width="17.140625" style="239" customWidth="1"/>
    <col min="11785" max="11785" width="35.140625" style="239" customWidth="1"/>
    <col min="11786" max="11786" width="12.85546875" style="239" customWidth="1"/>
    <col min="11787" max="11788" width="18.140625" style="239" customWidth="1"/>
    <col min="11789" max="11789" width="19.140625" style="239" customWidth="1"/>
    <col min="11790" max="11790" width="21.85546875" style="239" customWidth="1"/>
    <col min="11791" max="12039" width="9.140625" style="239"/>
    <col min="12040" max="12040" width="17.140625" style="239" customWidth="1"/>
    <col min="12041" max="12041" width="35.140625" style="239" customWidth="1"/>
    <col min="12042" max="12042" width="12.85546875" style="239" customWidth="1"/>
    <col min="12043" max="12044" width="18.140625" style="239" customWidth="1"/>
    <col min="12045" max="12045" width="19.140625" style="239" customWidth="1"/>
    <col min="12046" max="12046" width="21.85546875" style="239" customWidth="1"/>
    <col min="12047" max="12295" width="9.140625" style="239"/>
    <col min="12296" max="12296" width="17.140625" style="239" customWidth="1"/>
    <col min="12297" max="12297" width="35.140625" style="239" customWidth="1"/>
    <col min="12298" max="12298" width="12.85546875" style="239" customWidth="1"/>
    <col min="12299" max="12300" width="18.140625" style="239" customWidth="1"/>
    <col min="12301" max="12301" width="19.140625" style="239" customWidth="1"/>
    <col min="12302" max="12302" width="21.85546875" style="239" customWidth="1"/>
    <col min="12303" max="12551" width="9.140625" style="239"/>
    <col min="12552" max="12552" width="17.140625" style="239" customWidth="1"/>
    <col min="12553" max="12553" width="35.140625" style="239" customWidth="1"/>
    <col min="12554" max="12554" width="12.85546875" style="239" customWidth="1"/>
    <col min="12555" max="12556" width="18.140625" style="239" customWidth="1"/>
    <col min="12557" max="12557" width="19.140625" style="239" customWidth="1"/>
    <col min="12558" max="12558" width="21.85546875" style="239" customWidth="1"/>
    <col min="12559" max="12807" width="9.140625" style="239"/>
    <col min="12808" max="12808" width="17.140625" style="239" customWidth="1"/>
    <col min="12809" max="12809" width="35.140625" style="239" customWidth="1"/>
    <col min="12810" max="12810" width="12.85546875" style="239" customWidth="1"/>
    <col min="12811" max="12812" width="18.140625" style="239" customWidth="1"/>
    <col min="12813" max="12813" width="19.140625" style="239" customWidth="1"/>
    <col min="12814" max="12814" width="21.85546875" style="239" customWidth="1"/>
    <col min="12815" max="13063" width="9.140625" style="239"/>
    <col min="13064" max="13064" width="17.140625" style="239" customWidth="1"/>
    <col min="13065" max="13065" width="35.140625" style="239" customWidth="1"/>
    <col min="13066" max="13066" width="12.85546875" style="239" customWidth="1"/>
    <col min="13067" max="13068" width="18.140625" style="239" customWidth="1"/>
    <col min="13069" max="13069" width="19.140625" style="239" customWidth="1"/>
    <col min="13070" max="13070" width="21.85546875" style="239" customWidth="1"/>
    <col min="13071" max="13319" width="9.140625" style="239"/>
    <col min="13320" max="13320" width="17.140625" style="239" customWidth="1"/>
    <col min="13321" max="13321" width="35.140625" style="239" customWidth="1"/>
    <col min="13322" max="13322" width="12.85546875" style="239" customWidth="1"/>
    <col min="13323" max="13324" width="18.140625" style="239" customWidth="1"/>
    <col min="13325" max="13325" width="19.140625" style="239" customWidth="1"/>
    <col min="13326" max="13326" width="21.85546875" style="239" customWidth="1"/>
    <col min="13327" max="13575" width="9.140625" style="239"/>
    <col min="13576" max="13576" width="17.140625" style="239" customWidth="1"/>
    <col min="13577" max="13577" width="35.140625" style="239" customWidth="1"/>
    <col min="13578" max="13578" width="12.85546875" style="239" customWidth="1"/>
    <col min="13579" max="13580" width="18.140625" style="239" customWidth="1"/>
    <col min="13581" max="13581" width="19.140625" style="239" customWidth="1"/>
    <col min="13582" max="13582" width="21.85546875" style="239" customWidth="1"/>
    <col min="13583" max="13831" width="9.140625" style="239"/>
    <col min="13832" max="13832" width="17.140625" style="239" customWidth="1"/>
    <col min="13833" max="13833" width="35.140625" style="239" customWidth="1"/>
    <col min="13834" max="13834" width="12.85546875" style="239" customWidth="1"/>
    <col min="13835" max="13836" width="18.140625" style="239" customWidth="1"/>
    <col min="13837" max="13837" width="19.140625" style="239" customWidth="1"/>
    <col min="13838" max="13838" width="21.85546875" style="239" customWidth="1"/>
    <col min="13839" max="14087" width="9.140625" style="239"/>
    <col min="14088" max="14088" width="17.140625" style="239" customWidth="1"/>
    <col min="14089" max="14089" width="35.140625" style="239" customWidth="1"/>
    <col min="14090" max="14090" width="12.85546875" style="239" customWidth="1"/>
    <col min="14091" max="14092" width="18.140625" style="239" customWidth="1"/>
    <col min="14093" max="14093" width="19.140625" style="239" customWidth="1"/>
    <col min="14094" max="14094" width="21.85546875" style="239" customWidth="1"/>
    <col min="14095" max="14343" width="9.140625" style="239"/>
    <col min="14344" max="14344" width="17.140625" style="239" customWidth="1"/>
    <col min="14345" max="14345" width="35.140625" style="239" customWidth="1"/>
    <col min="14346" max="14346" width="12.85546875" style="239" customWidth="1"/>
    <col min="14347" max="14348" width="18.140625" style="239" customWidth="1"/>
    <col min="14349" max="14349" width="19.140625" style="239" customWidth="1"/>
    <col min="14350" max="14350" width="21.85546875" style="239" customWidth="1"/>
    <col min="14351" max="14599" width="9.140625" style="239"/>
    <col min="14600" max="14600" width="17.140625" style="239" customWidth="1"/>
    <col min="14601" max="14601" width="35.140625" style="239" customWidth="1"/>
    <col min="14602" max="14602" width="12.85546875" style="239" customWidth="1"/>
    <col min="14603" max="14604" width="18.140625" style="239" customWidth="1"/>
    <col min="14605" max="14605" width="19.140625" style="239" customWidth="1"/>
    <col min="14606" max="14606" width="21.85546875" style="239" customWidth="1"/>
    <col min="14607" max="14855" width="9.140625" style="239"/>
    <col min="14856" max="14856" width="17.140625" style="239" customWidth="1"/>
    <col min="14857" max="14857" width="35.140625" style="239" customWidth="1"/>
    <col min="14858" max="14858" width="12.85546875" style="239" customWidth="1"/>
    <col min="14859" max="14860" width="18.140625" style="239" customWidth="1"/>
    <col min="14861" max="14861" width="19.140625" style="239" customWidth="1"/>
    <col min="14862" max="14862" width="21.85546875" style="239" customWidth="1"/>
    <col min="14863" max="15111" width="9.140625" style="239"/>
    <col min="15112" max="15112" width="17.140625" style="239" customWidth="1"/>
    <col min="15113" max="15113" width="35.140625" style="239" customWidth="1"/>
    <col min="15114" max="15114" width="12.85546875" style="239" customWidth="1"/>
    <col min="15115" max="15116" width="18.140625" style="239" customWidth="1"/>
    <col min="15117" max="15117" width="19.140625" style="239" customWidth="1"/>
    <col min="15118" max="15118" width="21.85546875" style="239" customWidth="1"/>
    <col min="15119" max="15367" width="9.140625" style="239"/>
    <col min="15368" max="15368" width="17.140625" style="239" customWidth="1"/>
    <col min="15369" max="15369" width="35.140625" style="239" customWidth="1"/>
    <col min="15370" max="15370" width="12.85546875" style="239" customWidth="1"/>
    <col min="15371" max="15372" width="18.140625" style="239" customWidth="1"/>
    <col min="15373" max="15373" width="19.140625" style="239" customWidth="1"/>
    <col min="15374" max="15374" width="21.85546875" style="239" customWidth="1"/>
    <col min="15375" max="15623" width="9.140625" style="239"/>
    <col min="15624" max="15624" width="17.140625" style="239" customWidth="1"/>
    <col min="15625" max="15625" width="35.140625" style="239" customWidth="1"/>
    <col min="15626" max="15626" width="12.85546875" style="239" customWidth="1"/>
    <col min="15627" max="15628" width="18.140625" style="239" customWidth="1"/>
    <col min="15629" max="15629" width="19.140625" style="239" customWidth="1"/>
    <col min="15630" max="15630" width="21.85546875" style="239" customWidth="1"/>
    <col min="15631" max="15879" width="9.140625" style="239"/>
    <col min="15880" max="15880" width="17.140625" style="239" customWidth="1"/>
    <col min="15881" max="15881" width="35.140625" style="239" customWidth="1"/>
    <col min="15882" max="15882" width="12.85546875" style="239" customWidth="1"/>
    <col min="15883" max="15884" width="18.140625" style="239" customWidth="1"/>
    <col min="15885" max="15885" width="19.140625" style="239" customWidth="1"/>
    <col min="15886" max="15886" width="21.85546875" style="239" customWidth="1"/>
    <col min="15887" max="16135" width="9.140625" style="239"/>
    <col min="16136" max="16136" width="17.140625" style="239" customWidth="1"/>
    <col min="16137" max="16137" width="35.140625" style="239" customWidth="1"/>
    <col min="16138" max="16138" width="12.85546875" style="239" customWidth="1"/>
    <col min="16139" max="16140" width="18.140625" style="239" customWidth="1"/>
    <col min="16141" max="16141" width="19.140625" style="239" customWidth="1"/>
    <col min="16142" max="16142" width="21.85546875" style="239" customWidth="1"/>
    <col min="16143" max="16384" width="9.140625" style="239"/>
  </cols>
  <sheetData>
    <row r="1" spans="1:17" x14ac:dyDescent="0.2">
      <c r="N1" s="238" t="s">
        <v>254</v>
      </c>
    </row>
    <row r="2" spans="1:17" ht="18.75" customHeight="1" x14ac:dyDescent="0.2">
      <c r="A2" s="530" t="s">
        <v>121</v>
      </c>
      <c r="B2" s="530"/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</row>
    <row r="3" spans="1:17" s="240" customFormat="1" ht="15" x14ac:dyDescent="0.2">
      <c r="A3" s="531" t="s">
        <v>257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</row>
    <row r="4" spans="1:17" s="240" customFormat="1" ht="15" x14ac:dyDescent="0.2">
      <c r="A4" s="531" t="s">
        <v>172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</row>
    <row r="5" spans="1:17" ht="19.5" thickBot="1" x14ac:dyDescent="0.25">
      <c r="A5" s="241"/>
      <c r="B5" s="242" t="s">
        <v>122</v>
      </c>
      <c r="C5" s="243"/>
      <c r="D5" s="243"/>
      <c r="E5" s="241"/>
      <c r="F5" s="241"/>
      <c r="G5" s="244"/>
      <c r="H5" s="244"/>
      <c r="I5" s="244"/>
      <c r="J5" s="244"/>
      <c r="K5" s="244"/>
      <c r="L5" s="244"/>
      <c r="M5" s="244"/>
      <c r="N5" s="245" t="s">
        <v>123</v>
      </c>
    </row>
    <row r="6" spans="1:17" s="246" customFormat="1" ht="18" customHeight="1" thickBot="1" x14ac:dyDescent="0.25">
      <c r="A6" s="532" t="s">
        <v>15</v>
      </c>
      <c r="B6" s="534" t="s">
        <v>124</v>
      </c>
      <c r="C6" s="534" t="s">
        <v>125</v>
      </c>
      <c r="D6" s="536" t="s">
        <v>126</v>
      </c>
      <c r="E6" s="538" t="s">
        <v>127</v>
      </c>
      <c r="F6" s="534" t="s">
        <v>128</v>
      </c>
      <c r="G6" s="536" t="s">
        <v>129</v>
      </c>
      <c r="H6" s="540" t="s">
        <v>130</v>
      </c>
      <c r="I6" s="541"/>
      <c r="J6" s="542"/>
      <c r="K6" s="540" t="s">
        <v>131</v>
      </c>
      <c r="L6" s="541"/>
      <c r="M6" s="542"/>
      <c r="N6" s="534" t="s">
        <v>132</v>
      </c>
    </row>
    <row r="7" spans="1:17" s="246" customFormat="1" ht="76.5" customHeight="1" thickBot="1" x14ac:dyDescent="0.25">
      <c r="A7" s="533"/>
      <c r="B7" s="535"/>
      <c r="C7" s="535"/>
      <c r="D7" s="537"/>
      <c r="E7" s="539"/>
      <c r="F7" s="535"/>
      <c r="G7" s="537"/>
      <c r="H7" s="247" t="s">
        <v>66</v>
      </c>
      <c r="I7" s="247" t="s">
        <v>133</v>
      </c>
      <c r="J7" s="385" t="s">
        <v>134</v>
      </c>
      <c r="K7" s="247" t="s">
        <v>135</v>
      </c>
      <c r="L7" s="247" t="s">
        <v>136</v>
      </c>
      <c r="M7" s="385" t="s">
        <v>137</v>
      </c>
      <c r="N7" s="535"/>
    </row>
    <row r="8" spans="1:17" s="254" customFormat="1" ht="11.25" customHeight="1" thickBot="1" x14ac:dyDescent="0.25">
      <c r="A8" s="248">
        <v>1</v>
      </c>
      <c r="B8" s="249">
        <v>2</v>
      </c>
      <c r="C8" s="250">
        <v>3</v>
      </c>
      <c r="D8" s="249">
        <v>4</v>
      </c>
      <c r="E8" s="251">
        <v>5</v>
      </c>
      <c r="F8" s="250">
        <v>6</v>
      </c>
      <c r="G8" s="249">
        <v>7</v>
      </c>
      <c r="H8" s="249">
        <v>8</v>
      </c>
      <c r="I8" s="252">
        <v>9</v>
      </c>
      <c r="J8" s="252">
        <v>10</v>
      </c>
      <c r="K8" s="249">
        <v>11</v>
      </c>
      <c r="L8" s="252">
        <v>12</v>
      </c>
      <c r="M8" s="252">
        <v>13</v>
      </c>
      <c r="N8" s="253">
        <v>14</v>
      </c>
    </row>
    <row r="9" spans="1:17" s="258" customFormat="1" ht="17.25" customHeight="1" thickBot="1" x14ac:dyDescent="0.25">
      <c r="A9" s="331" t="s">
        <v>143</v>
      </c>
      <c r="B9" s="255"/>
      <c r="C9" s="255"/>
      <c r="D9" s="255"/>
      <c r="E9" s="255"/>
      <c r="F9" s="255"/>
      <c r="G9" s="255"/>
      <c r="H9" s="256"/>
      <c r="I9" s="255"/>
      <c r="J9" s="255"/>
      <c r="K9" s="256"/>
      <c r="L9" s="255"/>
      <c r="M9" s="255"/>
      <c r="N9" s="257"/>
    </row>
    <row r="10" spans="1:17" s="266" customFormat="1" ht="19.5" customHeight="1" x14ac:dyDescent="0.2">
      <c r="A10" s="525">
        <v>1</v>
      </c>
      <c r="B10" s="259" t="s">
        <v>151</v>
      </c>
      <c r="C10" s="260">
        <v>1</v>
      </c>
      <c r="D10" s="261"/>
      <c r="E10" s="262"/>
      <c r="F10" s="260"/>
      <c r="G10" s="261"/>
      <c r="H10" s="332"/>
      <c r="I10" s="325"/>
      <c r="J10" s="325">
        <f>H10-I10</f>
        <v>0</v>
      </c>
      <c r="K10" s="263" t="e">
        <f>G10*H10/F10</f>
        <v>#DIV/0!</v>
      </c>
      <c r="L10" s="264" t="e">
        <f>G10*I10/F10</f>
        <v>#DIV/0!</v>
      </c>
      <c r="M10" s="264" t="e">
        <f>K10-L10</f>
        <v>#DIV/0!</v>
      </c>
      <c r="N10" s="265" t="e">
        <f>E10*M10</f>
        <v>#DIV/0!</v>
      </c>
      <c r="P10" s="267"/>
    </row>
    <row r="11" spans="1:17" s="266" customFormat="1" ht="19.5" customHeight="1" x14ac:dyDescent="0.2">
      <c r="A11" s="525"/>
      <c r="B11" s="259" t="s">
        <v>151</v>
      </c>
      <c r="C11" s="269">
        <v>2</v>
      </c>
      <c r="D11" s="270"/>
      <c r="E11" s="271"/>
      <c r="F11" s="269"/>
      <c r="G11" s="290"/>
      <c r="H11" s="333"/>
      <c r="I11" s="325"/>
      <c r="J11" s="325">
        <f t="shared" ref="J11:J32" si="0">H11-I11</f>
        <v>0</v>
      </c>
      <c r="K11" s="263" t="e">
        <f t="shared" ref="K11:K12" si="1">G11*H11/F11</f>
        <v>#DIV/0!</v>
      </c>
      <c r="L11" s="264" t="e">
        <f t="shared" ref="L11:L12" si="2">G11*I11/F11</f>
        <v>#DIV/0!</v>
      </c>
      <c r="M11" s="264" t="e">
        <f t="shared" ref="M11:M12" si="3">K11-L11</f>
        <v>#DIV/0!</v>
      </c>
      <c r="N11" s="265" t="e">
        <f t="shared" ref="N11:N12" si="4">E11*M11</f>
        <v>#DIV/0!</v>
      </c>
    </row>
    <row r="12" spans="1:17" s="266" customFormat="1" ht="19.5" customHeight="1" thickBot="1" x14ac:dyDescent="0.25">
      <c r="A12" s="526"/>
      <c r="B12" s="259" t="s">
        <v>151</v>
      </c>
      <c r="C12" s="273">
        <v>3</v>
      </c>
      <c r="D12" s="274"/>
      <c r="E12" s="275"/>
      <c r="F12" s="273"/>
      <c r="G12" s="335"/>
      <c r="H12" s="334"/>
      <c r="I12" s="325"/>
      <c r="J12" s="325">
        <f t="shared" si="0"/>
        <v>0</v>
      </c>
      <c r="K12" s="263" t="e">
        <f t="shared" si="1"/>
        <v>#DIV/0!</v>
      </c>
      <c r="L12" s="264" t="e">
        <f t="shared" si="2"/>
        <v>#DIV/0!</v>
      </c>
      <c r="M12" s="264" t="e">
        <f t="shared" si="3"/>
        <v>#DIV/0!</v>
      </c>
      <c r="N12" s="265" t="e">
        <f t="shared" si="4"/>
        <v>#DIV/0!</v>
      </c>
      <c r="Q12" s="276"/>
    </row>
    <row r="13" spans="1:17" s="266" customFormat="1" ht="18" customHeight="1" thickBot="1" x14ac:dyDescent="0.25">
      <c r="A13" s="277"/>
      <c r="B13" s="278" t="s">
        <v>154</v>
      </c>
      <c r="C13" s="279"/>
      <c r="D13" s="280"/>
      <c r="E13" s="281"/>
      <c r="F13" s="279"/>
      <c r="G13" s="282"/>
      <c r="H13" s="283"/>
      <c r="I13" s="326"/>
      <c r="J13" s="326"/>
      <c r="K13" s="283"/>
      <c r="L13" s="284"/>
      <c r="M13" s="284"/>
      <c r="N13" s="336" t="e">
        <f>SUM(N10:N12)</f>
        <v>#DIV/0!</v>
      </c>
    </row>
    <row r="14" spans="1:17" s="266" customFormat="1" ht="18" customHeight="1" thickBot="1" x14ac:dyDescent="0.25">
      <c r="A14" s="330" t="s">
        <v>152</v>
      </c>
      <c r="B14" s="286"/>
      <c r="C14" s="286"/>
      <c r="D14" s="286"/>
      <c r="E14" s="286"/>
      <c r="F14" s="286"/>
      <c r="G14" s="286"/>
      <c r="H14" s="287"/>
      <c r="I14" s="327"/>
      <c r="J14" s="327"/>
      <c r="K14" s="287"/>
      <c r="L14" s="286"/>
      <c r="M14" s="286"/>
      <c r="N14" s="288"/>
    </row>
    <row r="15" spans="1:17" s="266" customFormat="1" ht="19.5" customHeight="1" x14ac:dyDescent="0.2">
      <c r="A15" s="525">
        <v>2</v>
      </c>
      <c r="B15" s="259" t="s">
        <v>153</v>
      </c>
      <c r="C15" s="260">
        <v>1</v>
      </c>
      <c r="D15" s="304"/>
      <c r="E15" s="262"/>
      <c r="F15" s="260"/>
      <c r="G15" s="321"/>
      <c r="H15" s="324"/>
      <c r="I15" s="325"/>
      <c r="J15" s="325">
        <f t="shared" si="0"/>
        <v>0</v>
      </c>
      <c r="K15" s="263" t="e">
        <f>G15*H15/F15</f>
        <v>#DIV/0!</v>
      </c>
      <c r="L15" s="264" t="e">
        <f>G15*I15/F15</f>
        <v>#DIV/0!</v>
      </c>
      <c r="M15" s="264" t="e">
        <f t="shared" ref="M15:M17" si="5">K15-L15</f>
        <v>#DIV/0!</v>
      </c>
      <c r="N15" s="265" t="e">
        <f t="shared" ref="N15:N16" si="6">E15*M15</f>
        <v>#DIV/0!</v>
      </c>
      <c r="Q15" s="276"/>
    </row>
    <row r="16" spans="1:17" s="266" customFormat="1" ht="19.5" customHeight="1" x14ac:dyDescent="0.2">
      <c r="A16" s="525"/>
      <c r="B16" s="268" t="str">
        <f>B15</f>
        <v>Песок</v>
      </c>
      <c r="C16" s="269">
        <v>2</v>
      </c>
      <c r="D16" s="289"/>
      <c r="E16" s="271"/>
      <c r="F16" s="269"/>
      <c r="G16" s="321"/>
      <c r="H16" s="291"/>
      <c r="I16" s="328"/>
      <c r="J16" s="325">
        <f t="shared" si="0"/>
        <v>0</v>
      </c>
      <c r="K16" s="263" t="e">
        <f t="shared" ref="K16:K17" si="7">G16*H16/F16</f>
        <v>#DIV/0!</v>
      </c>
      <c r="L16" s="264" t="e">
        <f t="shared" ref="L16:L17" si="8">G16*I16/F16</f>
        <v>#DIV/0!</v>
      </c>
      <c r="M16" s="264" t="e">
        <f t="shared" si="5"/>
        <v>#DIV/0!</v>
      </c>
      <c r="N16" s="265" t="e">
        <f t="shared" si="6"/>
        <v>#DIV/0!</v>
      </c>
    </row>
    <row r="17" spans="1:17" s="266" customFormat="1" ht="19.5" customHeight="1" thickBot="1" x14ac:dyDescent="0.25">
      <c r="A17" s="525"/>
      <c r="B17" s="292" t="str">
        <f>B16</f>
        <v>Песок</v>
      </c>
      <c r="C17" s="293">
        <v>3</v>
      </c>
      <c r="D17" s="294"/>
      <c r="E17" s="337"/>
      <c r="F17" s="293"/>
      <c r="G17" s="321"/>
      <c r="H17" s="295"/>
      <c r="I17" s="329"/>
      <c r="J17" s="325">
        <f t="shared" si="0"/>
        <v>0</v>
      </c>
      <c r="K17" s="263" t="e">
        <f t="shared" si="7"/>
        <v>#DIV/0!</v>
      </c>
      <c r="L17" s="264" t="e">
        <f t="shared" si="8"/>
        <v>#DIV/0!</v>
      </c>
      <c r="M17" s="264" t="e">
        <f t="shared" si="5"/>
        <v>#DIV/0!</v>
      </c>
      <c r="N17" s="265" t="e">
        <f>E17*M17</f>
        <v>#DIV/0!</v>
      </c>
    </row>
    <row r="18" spans="1:17" s="266" customFormat="1" ht="18" customHeight="1" thickBot="1" x14ac:dyDescent="0.25">
      <c r="A18" s="296"/>
      <c r="B18" s="278" t="s">
        <v>141</v>
      </c>
      <c r="C18" s="279"/>
      <c r="D18" s="280"/>
      <c r="E18" s="283"/>
      <c r="F18" s="279"/>
      <c r="G18" s="280"/>
      <c r="H18" s="283"/>
      <c r="I18" s="326"/>
      <c r="J18" s="326"/>
      <c r="K18" s="283"/>
      <c r="L18" s="284"/>
      <c r="M18" s="284"/>
      <c r="N18" s="336" t="e">
        <f>SUM(N15:N17)</f>
        <v>#DIV/0!</v>
      </c>
    </row>
    <row r="19" spans="1:17" s="266" customFormat="1" ht="18" customHeight="1" thickBot="1" x14ac:dyDescent="0.25">
      <c r="A19" s="331" t="s">
        <v>139</v>
      </c>
      <c r="B19" s="297"/>
      <c r="C19" s="297"/>
      <c r="D19" s="297"/>
      <c r="E19" s="297"/>
      <c r="F19" s="297"/>
      <c r="G19" s="297"/>
      <c r="H19" s="298"/>
      <c r="I19" s="327"/>
      <c r="J19" s="327"/>
      <c r="K19" s="298"/>
      <c r="L19" s="297"/>
      <c r="M19" s="297"/>
      <c r="N19" s="299"/>
    </row>
    <row r="20" spans="1:17" s="266" customFormat="1" ht="18" customHeight="1" x14ac:dyDescent="0.2">
      <c r="A20" s="525">
        <v>3</v>
      </c>
      <c r="B20" s="259" t="s">
        <v>140</v>
      </c>
      <c r="C20" s="260">
        <v>1</v>
      </c>
      <c r="D20" s="304"/>
      <c r="E20" s="262"/>
      <c r="F20" s="260"/>
      <c r="G20" s="321"/>
      <c r="H20" s="324"/>
      <c r="I20" s="338"/>
      <c r="J20" s="325">
        <f t="shared" si="0"/>
        <v>0</v>
      </c>
      <c r="K20" s="263" t="e">
        <f>G20*H20/F20</f>
        <v>#DIV/0!</v>
      </c>
      <c r="L20" s="264" t="e">
        <f>G20*I20/F20</f>
        <v>#DIV/0!</v>
      </c>
      <c r="M20" s="264" t="e">
        <f t="shared" ref="M20:M22" si="9">K20-L20</f>
        <v>#DIV/0!</v>
      </c>
      <c r="N20" s="265" t="e">
        <f t="shared" ref="N20:N22" si="10">E20*M20</f>
        <v>#DIV/0!</v>
      </c>
    </row>
    <row r="21" spans="1:17" s="266" customFormat="1" ht="18" customHeight="1" x14ac:dyDescent="0.2">
      <c r="A21" s="525"/>
      <c r="B21" s="268" t="str">
        <f>B20</f>
        <v>Щебень</v>
      </c>
      <c r="C21" s="269">
        <v>2</v>
      </c>
      <c r="D21" s="300"/>
      <c r="E21" s="262"/>
      <c r="F21" s="260"/>
      <c r="G21" s="321"/>
      <c r="H21" s="291"/>
      <c r="I21" s="339"/>
      <c r="J21" s="325">
        <f t="shared" si="0"/>
        <v>0</v>
      </c>
      <c r="K21" s="263" t="e">
        <f t="shared" ref="K21:K22" si="11">G21*H21/F21</f>
        <v>#DIV/0!</v>
      </c>
      <c r="L21" s="264" t="e">
        <f t="shared" ref="L21:L22" si="12">G21*I21/F21</f>
        <v>#DIV/0!</v>
      </c>
      <c r="M21" s="264" t="e">
        <f t="shared" si="9"/>
        <v>#DIV/0!</v>
      </c>
      <c r="N21" s="265" t="e">
        <f t="shared" si="10"/>
        <v>#DIV/0!</v>
      </c>
    </row>
    <row r="22" spans="1:17" s="266" customFormat="1" ht="18" customHeight="1" thickBot="1" x14ac:dyDescent="0.25">
      <c r="A22" s="526"/>
      <c r="B22" s="272" t="str">
        <f>B21</f>
        <v>Щебень</v>
      </c>
      <c r="C22" s="273">
        <v>3</v>
      </c>
      <c r="D22" s="301"/>
      <c r="E22" s="262"/>
      <c r="F22" s="260"/>
      <c r="G22" s="321"/>
      <c r="H22" s="340"/>
      <c r="I22" s="341"/>
      <c r="J22" s="325">
        <f t="shared" si="0"/>
        <v>0</v>
      </c>
      <c r="K22" s="263" t="e">
        <f t="shared" si="11"/>
        <v>#DIV/0!</v>
      </c>
      <c r="L22" s="264" t="e">
        <f t="shared" si="12"/>
        <v>#DIV/0!</v>
      </c>
      <c r="M22" s="264" t="e">
        <f t="shared" si="9"/>
        <v>#DIV/0!</v>
      </c>
      <c r="N22" s="265" t="e">
        <f t="shared" si="10"/>
        <v>#DIV/0!</v>
      </c>
    </row>
    <row r="23" spans="1:17" s="266" customFormat="1" ht="19.5" customHeight="1" thickBot="1" x14ac:dyDescent="0.25">
      <c r="A23" s="296"/>
      <c r="B23" s="278" t="s">
        <v>142</v>
      </c>
      <c r="C23" s="279"/>
      <c r="D23" s="280"/>
      <c r="E23" s="281"/>
      <c r="F23" s="279"/>
      <c r="G23" s="280"/>
      <c r="H23" s="302"/>
      <c r="I23" s="326"/>
      <c r="J23" s="326"/>
      <c r="K23" s="302"/>
      <c r="L23" s="303"/>
      <c r="M23" s="303"/>
      <c r="N23" s="285" t="e">
        <f>N20+N21+N22</f>
        <v>#DIV/0!</v>
      </c>
    </row>
    <row r="24" spans="1:17" s="258" customFormat="1" ht="17.25" customHeight="1" thickBot="1" x14ac:dyDescent="0.25">
      <c r="A24" s="331" t="s">
        <v>143</v>
      </c>
      <c r="B24" s="255"/>
      <c r="C24" s="255"/>
      <c r="D24" s="255"/>
      <c r="E24" s="255"/>
      <c r="F24" s="255"/>
      <c r="G24" s="255"/>
      <c r="H24" s="256"/>
      <c r="I24" s="255"/>
      <c r="J24" s="255"/>
      <c r="K24" s="256"/>
      <c r="L24" s="255"/>
      <c r="M24" s="255"/>
      <c r="N24" s="257"/>
    </row>
    <row r="25" spans="1:17" s="266" customFormat="1" ht="19.5" customHeight="1" x14ac:dyDescent="0.2">
      <c r="A25" s="525">
        <v>4</v>
      </c>
      <c r="B25" s="259" t="s">
        <v>155</v>
      </c>
      <c r="C25" s="260">
        <v>1</v>
      </c>
      <c r="D25" s="261"/>
      <c r="E25" s="262"/>
      <c r="F25" s="260"/>
      <c r="G25" s="261"/>
      <c r="H25" s="332"/>
      <c r="I25" s="325"/>
      <c r="J25" s="325">
        <f>H25-I25</f>
        <v>0</v>
      </c>
      <c r="K25" s="263" t="e">
        <f>G25*H25/F25</f>
        <v>#DIV/0!</v>
      </c>
      <c r="L25" s="264" t="e">
        <f>G25*I25/F25</f>
        <v>#DIV/0!</v>
      </c>
      <c r="M25" s="264" t="e">
        <f>K25-L25</f>
        <v>#DIV/0!</v>
      </c>
      <c r="N25" s="265" t="e">
        <f>E25*M25</f>
        <v>#DIV/0!</v>
      </c>
      <c r="P25" s="267"/>
    </row>
    <row r="26" spans="1:17" s="266" customFormat="1" ht="19.5" customHeight="1" x14ac:dyDescent="0.2">
      <c r="A26" s="525"/>
      <c r="B26" s="259" t="s">
        <v>155</v>
      </c>
      <c r="C26" s="269">
        <v>2</v>
      </c>
      <c r="D26" s="270"/>
      <c r="E26" s="271"/>
      <c r="F26" s="269"/>
      <c r="G26" s="290"/>
      <c r="H26" s="333"/>
      <c r="I26" s="325"/>
      <c r="J26" s="325">
        <f t="shared" ref="J26:J27" si="13">H26-I26</f>
        <v>0</v>
      </c>
      <c r="K26" s="263" t="e">
        <f t="shared" ref="K26:K27" si="14">G26*H26/F26</f>
        <v>#DIV/0!</v>
      </c>
      <c r="L26" s="264" t="e">
        <f t="shared" ref="L26:L27" si="15">G26*I26/F26</f>
        <v>#DIV/0!</v>
      </c>
      <c r="M26" s="264" t="e">
        <f t="shared" ref="M26:M27" si="16">K26-L26</f>
        <v>#DIV/0!</v>
      </c>
      <c r="N26" s="265" t="e">
        <f t="shared" ref="N26:N27" si="17">E26*M26</f>
        <v>#DIV/0!</v>
      </c>
    </row>
    <row r="27" spans="1:17" s="266" customFormat="1" ht="19.5" customHeight="1" thickBot="1" x14ac:dyDescent="0.25">
      <c r="A27" s="526"/>
      <c r="B27" s="259" t="s">
        <v>155</v>
      </c>
      <c r="C27" s="273">
        <v>3</v>
      </c>
      <c r="D27" s="274"/>
      <c r="E27" s="275"/>
      <c r="F27" s="273"/>
      <c r="G27" s="335"/>
      <c r="H27" s="334"/>
      <c r="I27" s="325"/>
      <c r="J27" s="325">
        <f t="shared" si="13"/>
        <v>0</v>
      </c>
      <c r="K27" s="263" t="e">
        <f t="shared" si="14"/>
        <v>#DIV/0!</v>
      </c>
      <c r="L27" s="264" t="e">
        <f t="shared" si="15"/>
        <v>#DIV/0!</v>
      </c>
      <c r="M27" s="264" t="e">
        <f t="shared" si="16"/>
        <v>#DIV/0!</v>
      </c>
      <c r="N27" s="265" t="e">
        <f t="shared" si="17"/>
        <v>#DIV/0!</v>
      </c>
      <c r="Q27" s="276"/>
    </row>
    <row r="28" spans="1:17" s="266" customFormat="1" ht="18" customHeight="1" thickBot="1" x14ac:dyDescent="0.25">
      <c r="A28" s="277"/>
      <c r="B28" s="278" t="s">
        <v>138</v>
      </c>
      <c r="C28" s="279"/>
      <c r="D28" s="280"/>
      <c r="E28" s="281"/>
      <c r="F28" s="279"/>
      <c r="G28" s="282"/>
      <c r="H28" s="283"/>
      <c r="I28" s="326"/>
      <c r="J28" s="326"/>
      <c r="K28" s="283"/>
      <c r="L28" s="284"/>
      <c r="M28" s="284"/>
      <c r="N28" s="336" t="e">
        <f>SUM(N25:N27)</f>
        <v>#DIV/0!</v>
      </c>
    </row>
    <row r="29" spans="1:17" s="258" customFormat="1" ht="17.25" customHeight="1" thickBot="1" x14ac:dyDescent="0.25">
      <c r="A29" s="331" t="s">
        <v>143</v>
      </c>
      <c r="B29" s="255"/>
      <c r="C29" s="255"/>
      <c r="D29" s="255"/>
      <c r="E29" s="255"/>
      <c r="F29" s="255"/>
      <c r="G29" s="255"/>
      <c r="H29" s="256"/>
      <c r="I29" s="255"/>
      <c r="J29" s="255"/>
      <c r="K29" s="256"/>
      <c r="L29" s="255"/>
      <c r="M29" s="255"/>
      <c r="N29" s="257"/>
    </row>
    <row r="30" spans="1:17" s="266" customFormat="1" ht="18.75" customHeight="1" x14ac:dyDescent="0.2">
      <c r="A30" s="525">
        <v>5</v>
      </c>
      <c r="B30" s="259" t="s">
        <v>144</v>
      </c>
      <c r="C30" s="260">
        <v>1</v>
      </c>
      <c r="D30" s="304"/>
      <c r="E30" s="262"/>
      <c r="F30" s="260"/>
      <c r="G30" s="321"/>
      <c r="H30" s="324"/>
      <c r="I30" s="325"/>
      <c r="J30" s="325">
        <f t="shared" si="0"/>
        <v>0</v>
      </c>
      <c r="K30" s="263" t="e">
        <f>G30*H30/F30</f>
        <v>#DIV/0!</v>
      </c>
      <c r="L30" s="264" t="e">
        <f>G30*I30/F30</f>
        <v>#DIV/0!</v>
      </c>
      <c r="M30" s="264" t="e">
        <f t="shared" ref="M30:M32" si="18">K30-L30</f>
        <v>#DIV/0!</v>
      </c>
      <c r="N30" s="265" t="e">
        <f t="shared" ref="N30:N32" si="19">E30*M30</f>
        <v>#DIV/0!</v>
      </c>
    </row>
    <row r="31" spans="1:17" s="266" customFormat="1" ht="18.75" customHeight="1" x14ac:dyDescent="0.2">
      <c r="A31" s="525"/>
      <c r="B31" s="268" t="str">
        <f>B30</f>
        <v>Прочие материалы</v>
      </c>
      <c r="C31" s="269">
        <v>2</v>
      </c>
      <c r="D31" s="289"/>
      <c r="E31" s="271"/>
      <c r="F31" s="269"/>
      <c r="G31" s="322"/>
      <c r="H31" s="291"/>
      <c r="I31" s="328"/>
      <c r="J31" s="325">
        <f t="shared" si="0"/>
        <v>0</v>
      </c>
      <c r="K31" s="263" t="e">
        <f t="shared" ref="K31:K32" si="20">G31*H31/F31</f>
        <v>#DIV/0!</v>
      </c>
      <c r="L31" s="264" t="e">
        <f t="shared" ref="L31:L32" si="21">G31*I31/F31</f>
        <v>#DIV/0!</v>
      </c>
      <c r="M31" s="264" t="e">
        <f t="shared" si="18"/>
        <v>#DIV/0!</v>
      </c>
      <c r="N31" s="265" t="e">
        <f t="shared" si="19"/>
        <v>#DIV/0!</v>
      </c>
    </row>
    <row r="32" spans="1:17" s="266" customFormat="1" ht="18.75" customHeight="1" thickBot="1" x14ac:dyDescent="0.25">
      <c r="A32" s="526"/>
      <c r="B32" s="292" t="str">
        <f>B30</f>
        <v>Прочие материалы</v>
      </c>
      <c r="C32" s="293">
        <v>3</v>
      </c>
      <c r="D32" s="294"/>
      <c r="E32" s="337"/>
      <c r="F32" s="293"/>
      <c r="G32" s="323"/>
      <c r="H32" s="295"/>
      <c r="I32" s="329"/>
      <c r="J32" s="325">
        <f t="shared" si="0"/>
        <v>0</v>
      </c>
      <c r="K32" s="263" t="e">
        <f t="shared" si="20"/>
        <v>#DIV/0!</v>
      </c>
      <c r="L32" s="264" t="e">
        <f t="shared" si="21"/>
        <v>#DIV/0!</v>
      </c>
      <c r="M32" s="264" t="e">
        <f t="shared" si="18"/>
        <v>#DIV/0!</v>
      </c>
      <c r="N32" s="265" t="e">
        <f t="shared" si="19"/>
        <v>#DIV/0!</v>
      </c>
    </row>
    <row r="33" spans="1:15" s="266" customFormat="1" ht="19.5" customHeight="1" thickBot="1" x14ac:dyDescent="0.25">
      <c r="A33" s="296"/>
      <c r="B33" s="278" t="s">
        <v>145</v>
      </c>
      <c r="C33" s="279"/>
      <c r="D33" s="283"/>
      <c r="E33" s="283"/>
      <c r="F33" s="279"/>
      <c r="G33" s="283"/>
      <c r="H33" s="283"/>
      <c r="I33" s="284"/>
      <c r="J33" s="284"/>
      <c r="K33" s="283"/>
      <c r="L33" s="284"/>
      <c r="M33" s="284"/>
      <c r="N33" s="336" t="e">
        <f>N30+N31+N32</f>
        <v>#DIV/0!</v>
      </c>
    </row>
    <row r="34" spans="1:15" ht="23.25" customHeight="1" thickBot="1" x14ac:dyDescent="0.25">
      <c r="A34" s="305"/>
      <c r="B34" s="306" t="s">
        <v>146</v>
      </c>
      <c r="C34" s="307"/>
      <c r="D34" s="308"/>
      <c r="E34" s="308">
        <f>E12+E16</f>
        <v>0</v>
      </c>
      <c r="F34" s="307"/>
      <c r="G34" s="308"/>
      <c r="H34" s="308"/>
      <c r="I34" s="309"/>
      <c r="J34" s="309"/>
      <c r="K34" s="308"/>
      <c r="L34" s="309"/>
      <c r="M34" s="309"/>
      <c r="N34" s="310" t="e">
        <f>N13+N18+N23+N33+N28</f>
        <v>#DIV/0!</v>
      </c>
      <c r="O34" s="266"/>
    </row>
    <row r="35" spans="1:15" x14ac:dyDescent="0.2">
      <c r="A35" s="311"/>
      <c r="E35" s="312"/>
      <c r="F35" s="312"/>
      <c r="N35" s="313"/>
      <c r="O35" s="266"/>
    </row>
    <row r="36" spans="1:15" x14ac:dyDescent="0.2">
      <c r="A36" s="314"/>
      <c r="E36" s="312"/>
      <c r="F36" s="312"/>
      <c r="N36" s="313"/>
      <c r="O36" s="266"/>
    </row>
    <row r="37" spans="1:15" ht="27" customHeight="1" x14ac:dyDescent="0.2">
      <c r="A37" s="527" t="s">
        <v>147</v>
      </c>
      <c r="B37" s="527"/>
      <c r="C37" s="527"/>
      <c r="D37" s="527"/>
      <c r="E37" s="527"/>
      <c r="F37" s="527"/>
      <c r="G37" s="527"/>
      <c r="H37" s="527"/>
      <c r="I37" s="527"/>
      <c r="J37" s="527"/>
      <c r="K37" s="527"/>
      <c r="L37" s="527"/>
      <c r="M37" s="527"/>
      <c r="N37" s="527"/>
    </row>
    <row r="38" spans="1:15" ht="28.5" customHeight="1" x14ac:dyDescent="0.2">
      <c r="A38" s="528" t="s">
        <v>148</v>
      </c>
      <c r="B38" s="528"/>
      <c r="C38" s="528"/>
      <c r="D38" s="528"/>
      <c r="E38" s="528"/>
      <c r="F38" s="528"/>
      <c r="G38" s="528"/>
      <c r="H38" s="528"/>
      <c r="I38" s="528"/>
      <c r="J38" s="528"/>
      <c r="K38" s="528"/>
      <c r="L38" s="528"/>
      <c r="M38" s="528"/>
      <c r="N38" s="528"/>
    </row>
    <row r="39" spans="1:15" ht="27.75" customHeight="1" x14ac:dyDescent="0.2">
      <c r="A39" s="529" t="s">
        <v>149</v>
      </c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529"/>
    </row>
    <row r="40" spans="1:15" x14ac:dyDescent="0.2">
      <c r="N40" s="238"/>
    </row>
    <row r="41" spans="1:15" s="317" customFormat="1" ht="34.5" customHeight="1" x14ac:dyDescent="0.2">
      <c r="A41" s="524" t="s">
        <v>150</v>
      </c>
      <c r="B41" s="524"/>
      <c r="C41" s="315"/>
      <c r="D41" s="315"/>
      <c r="E41" s="316"/>
      <c r="F41" s="316"/>
      <c r="H41" s="318"/>
      <c r="K41" s="318"/>
    </row>
    <row r="42" spans="1:15" s="317" customFormat="1" x14ac:dyDescent="0.2">
      <c r="A42" s="316"/>
      <c r="B42" s="316"/>
      <c r="C42" s="316"/>
      <c r="D42" s="316"/>
      <c r="E42" s="316"/>
      <c r="F42" s="316"/>
      <c r="H42" s="315"/>
      <c r="K42" s="315"/>
    </row>
    <row r="43" spans="1:15" x14ac:dyDescent="0.2">
      <c r="A43" s="319"/>
      <c r="N43" s="238"/>
    </row>
    <row r="46" spans="1:15" x14ac:dyDescent="0.2">
      <c r="D46" s="320"/>
    </row>
  </sheetData>
  <mergeCells count="22">
    <mergeCell ref="A41:B41"/>
    <mergeCell ref="H6:J6"/>
    <mergeCell ref="K6:M6"/>
    <mergeCell ref="N6:N7"/>
    <mergeCell ref="A10:A12"/>
    <mergeCell ref="A15:A17"/>
    <mergeCell ref="A20:A22"/>
    <mergeCell ref="A25:A27"/>
    <mergeCell ref="A30:A32"/>
    <mergeCell ref="A37:N37"/>
    <mergeCell ref="A38:N38"/>
    <mergeCell ref="A39:N39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78"/>
  <sheetViews>
    <sheetView showGridLines="0" view="pageBreakPreview" topLeftCell="A25" zoomScale="70" zoomScaleNormal="100" zoomScaleSheetLayoutView="70" workbookViewId="0">
      <selection activeCell="A2" sqref="A2:J2"/>
    </sheetView>
  </sheetViews>
  <sheetFormatPr defaultRowHeight="16.5" x14ac:dyDescent="0.2"/>
  <cols>
    <col min="1" max="1" width="7.5703125" style="8" customWidth="1"/>
    <col min="2" max="2" width="20.7109375" style="8" customWidth="1"/>
    <col min="3" max="3" width="76" style="64" customWidth="1"/>
    <col min="4" max="4" width="10" style="10" customWidth="1"/>
    <col min="5" max="5" width="12.28515625" style="8" customWidth="1"/>
    <col min="6" max="6" width="13.5703125" style="11" customWidth="1"/>
    <col min="7" max="7" width="14.85546875" style="11" customWidth="1"/>
    <col min="8" max="8" width="12.28515625" style="12" customWidth="1"/>
    <col min="9" max="9" width="13.140625" style="11" customWidth="1"/>
    <col min="10" max="10" width="15" style="13" customWidth="1"/>
    <col min="11" max="11" width="10.7109375" style="55" customWidth="1"/>
    <col min="12" max="16384" width="9.140625" style="4"/>
  </cols>
  <sheetData>
    <row r="1" spans="1:11" x14ac:dyDescent="0.2">
      <c r="B1" s="66"/>
      <c r="J1" s="14" t="s">
        <v>253</v>
      </c>
    </row>
    <row r="2" spans="1:11" x14ac:dyDescent="0.2">
      <c r="A2" s="494" t="s">
        <v>35</v>
      </c>
      <c r="B2" s="494"/>
      <c r="C2" s="494"/>
      <c r="D2" s="494"/>
      <c r="E2" s="494"/>
      <c r="F2" s="494"/>
      <c r="G2" s="494"/>
      <c r="H2" s="494"/>
      <c r="I2" s="494"/>
      <c r="J2" s="494"/>
    </row>
    <row r="3" spans="1:11" ht="16.5" customHeight="1" x14ac:dyDescent="0.2">
      <c r="B3" s="369" t="s">
        <v>16</v>
      </c>
      <c r="C3" s="232" t="str">
        <f>'Форма 8.2'!C2:W2</f>
        <v>Обустройство Северо-Покурского месторождения.  Кусты скважин № 57 бис, 62 бис</v>
      </c>
      <c r="D3" s="162"/>
      <c r="E3" s="162"/>
      <c r="F3" s="162"/>
      <c r="G3" s="162"/>
      <c r="H3" s="162"/>
      <c r="I3" s="15"/>
      <c r="J3" s="162"/>
    </row>
    <row r="4" spans="1:11" x14ac:dyDescent="0.2">
      <c r="B4" s="384" t="s">
        <v>17</v>
      </c>
      <c r="C4" s="233" t="str">
        <f>'Форма 8.2'!C3:W3</f>
        <v>Электрическая воздушная линия 6 кВ № 2 на куст скважин № 57 бис.</v>
      </c>
      <c r="D4" s="16"/>
      <c r="E4" s="16"/>
      <c r="F4" s="16"/>
      <c r="G4" s="16"/>
      <c r="H4" s="16"/>
      <c r="I4" s="231"/>
      <c r="J4" s="16"/>
    </row>
    <row r="5" spans="1:11" ht="17.25" thickBot="1" x14ac:dyDescent="0.25"/>
    <row r="6" spans="1:11" ht="17.25" thickBot="1" x14ac:dyDescent="0.25">
      <c r="A6" s="495" t="s">
        <v>15</v>
      </c>
      <c r="B6" s="498" t="s">
        <v>36</v>
      </c>
      <c r="C6" s="501" t="s">
        <v>37</v>
      </c>
      <c r="D6" s="504" t="s">
        <v>21</v>
      </c>
      <c r="E6" s="507" t="s">
        <v>38</v>
      </c>
      <c r="F6" s="508"/>
      <c r="G6" s="508"/>
      <c r="H6" s="498"/>
      <c r="I6" s="498"/>
      <c r="J6" s="509"/>
    </row>
    <row r="7" spans="1:11" x14ac:dyDescent="0.2">
      <c r="A7" s="496"/>
      <c r="B7" s="499"/>
      <c r="C7" s="502"/>
      <c r="D7" s="505"/>
      <c r="E7" s="510" t="s">
        <v>40</v>
      </c>
      <c r="F7" s="498"/>
      <c r="G7" s="509"/>
      <c r="H7" s="511" t="s">
        <v>39</v>
      </c>
      <c r="I7" s="499"/>
      <c r="J7" s="512"/>
    </row>
    <row r="8" spans="1:11" ht="33.75" thickBot="1" x14ac:dyDescent="0.25">
      <c r="A8" s="497"/>
      <c r="B8" s="500"/>
      <c r="C8" s="503"/>
      <c r="D8" s="506"/>
      <c r="E8" s="17" t="s">
        <v>20</v>
      </c>
      <c r="F8" s="368" t="s">
        <v>41</v>
      </c>
      <c r="G8" s="18" t="s">
        <v>42</v>
      </c>
      <c r="H8" s="370" t="s">
        <v>20</v>
      </c>
      <c r="I8" s="235" t="s">
        <v>43</v>
      </c>
      <c r="J8" s="18" t="s">
        <v>42</v>
      </c>
    </row>
    <row r="9" spans="1:11" ht="17.25" thickBot="1" x14ac:dyDescent="0.25">
      <c r="A9" s="73">
        <v>1</v>
      </c>
      <c r="B9" s="19">
        <v>2</v>
      </c>
      <c r="C9" s="234">
        <v>3</v>
      </c>
      <c r="D9" s="20">
        <v>4</v>
      </c>
      <c r="E9" s="21">
        <v>5</v>
      </c>
      <c r="F9" s="19">
        <v>6</v>
      </c>
      <c r="G9" s="22">
        <v>7</v>
      </c>
      <c r="H9" s="371">
        <v>8</v>
      </c>
      <c r="I9" s="19">
        <v>9</v>
      </c>
      <c r="J9" s="22">
        <v>10</v>
      </c>
    </row>
    <row r="10" spans="1:11" x14ac:dyDescent="0.2">
      <c r="A10" s="372">
        <v>1</v>
      </c>
      <c r="B10" s="419" t="s">
        <v>44</v>
      </c>
      <c r="C10" s="375" t="s">
        <v>115</v>
      </c>
      <c r="D10" s="376" t="s">
        <v>23</v>
      </c>
      <c r="E10" s="377"/>
      <c r="F10" s="378"/>
      <c r="G10" s="373"/>
      <c r="H10" s="379">
        <v>6.3742999999999999</v>
      </c>
      <c r="I10" s="380">
        <v>47.09</v>
      </c>
      <c r="J10" s="373">
        <f>H10*I10</f>
        <v>300</v>
      </c>
      <c r="K10" s="4"/>
    </row>
    <row r="11" spans="1:11" ht="33" x14ac:dyDescent="0.2">
      <c r="A11" s="372">
        <v>2</v>
      </c>
      <c r="B11" s="419" t="s">
        <v>55</v>
      </c>
      <c r="C11" s="375" t="s">
        <v>76</v>
      </c>
      <c r="D11" s="376" t="s">
        <v>22</v>
      </c>
      <c r="E11" s="381"/>
      <c r="F11" s="382"/>
      <c r="G11" s="374"/>
      <c r="H11" s="379">
        <v>5.0000000000000001E-4</v>
      </c>
      <c r="I11" s="380">
        <v>50658.48</v>
      </c>
      <c r="J11" s="374">
        <f>H11*I11</f>
        <v>25</v>
      </c>
      <c r="K11" s="4"/>
    </row>
    <row r="12" spans="1:11" x14ac:dyDescent="0.2">
      <c r="A12" s="372">
        <v>3</v>
      </c>
      <c r="B12" s="419" t="s">
        <v>192</v>
      </c>
      <c r="C12" s="375" t="s">
        <v>217</v>
      </c>
      <c r="D12" s="376" t="s">
        <v>22</v>
      </c>
      <c r="E12" s="381"/>
      <c r="F12" s="382"/>
      <c r="G12" s="374"/>
      <c r="H12" s="379">
        <v>4.7999999999999996E-3</v>
      </c>
      <c r="I12" s="380">
        <v>51022.52</v>
      </c>
      <c r="J12" s="374">
        <f t="shared" ref="J12:J51" si="0">H12*I12</f>
        <v>245</v>
      </c>
      <c r="K12" s="4"/>
    </row>
    <row r="13" spans="1:11" x14ac:dyDescent="0.2">
      <c r="A13" s="372">
        <v>4</v>
      </c>
      <c r="B13" s="419" t="s">
        <v>56</v>
      </c>
      <c r="C13" s="375" t="s">
        <v>108</v>
      </c>
      <c r="D13" s="376" t="s">
        <v>22</v>
      </c>
      <c r="E13" s="381"/>
      <c r="F13" s="382"/>
      <c r="G13" s="374"/>
      <c r="H13" s="379">
        <v>8.0000000000000002E-3</v>
      </c>
      <c r="I13" s="380">
        <v>33764.1</v>
      </c>
      <c r="J13" s="374">
        <f t="shared" si="0"/>
        <v>270</v>
      </c>
      <c r="K13" s="4"/>
    </row>
    <row r="14" spans="1:11" x14ac:dyDescent="0.2">
      <c r="A14" s="372">
        <v>5</v>
      </c>
      <c r="B14" s="419" t="s">
        <v>193</v>
      </c>
      <c r="C14" s="375" t="s">
        <v>218</v>
      </c>
      <c r="D14" s="376" t="s">
        <v>22</v>
      </c>
      <c r="E14" s="381"/>
      <c r="F14" s="382"/>
      <c r="G14" s="374"/>
      <c r="H14" s="379">
        <v>5.0000000000000001E-4</v>
      </c>
      <c r="I14" s="380">
        <v>52765.43</v>
      </c>
      <c r="J14" s="374">
        <f t="shared" si="0"/>
        <v>26</v>
      </c>
      <c r="K14" s="4"/>
    </row>
    <row r="15" spans="1:11" x14ac:dyDescent="0.2">
      <c r="A15" s="372">
        <v>6</v>
      </c>
      <c r="B15" s="419" t="s">
        <v>45</v>
      </c>
      <c r="C15" s="375" t="s">
        <v>178</v>
      </c>
      <c r="D15" s="376" t="s">
        <v>22</v>
      </c>
      <c r="E15" s="381"/>
      <c r="F15" s="382"/>
      <c r="G15" s="374"/>
      <c r="H15" s="379">
        <v>6.7999999999999996E-3</v>
      </c>
      <c r="I15" s="380">
        <v>51280.93</v>
      </c>
      <c r="J15" s="374">
        <f t="shared" si="0"/>
        <v>349</v>
      </c>
      <c r="K15" s="4"/>
    </row>
    <row r="16" spans="1:11" x14ac:dyDescent="0.2">
      <c r="A16" s="372">
        <v>7</v>
      </c>
      <c r="B16" s="419" t="s">
        <v>194</v>
      </c>
      <c r="C16" s="375" t="s">
        <v>219</v>
      </c>
      <c r="D16" s="376" t="s">
        <v>22</v>
      </c>
      <c r="E16" s="381"/>
      <c r="F16" s="382"/>
      <c r="G16" s="374"/>
      <c r="H16" s="379">
        <v>1.2699999999999999E-2</v>
      </c>
      <c r="I16" s="380">
        <v>130000</v>
      </c>
      <c r="J16" s="374">
        <f t="shared" si="0"/>
        <v>1651</v>
      </c>
      <c r="K16" s="4"/>
    </row>
    <row r="17" spans="1:10" s="4" customFormat="1" x14ac:dyDescent="0.2">
      <c r="A17" s="372">
        <v>8</v>
      </c>
      <c r="B17" s="419" t="s">
        <v>173</v>
      </c>
      <c r="C17" s="375" t="s">
        <v>179</v>
      </c>
      <c r="D17" s="376" t="s">
        <v>22</v>
      </c>
      <c r="E17" s="381"/>
      <c r="F17" s="382"/>
      <c r="G17" s="374"/>
      <c r="H17" s="379">
        <v>2.4500000000000001E-2</v>
      </c>
      <c r="I17" s="380">
        <v>130000</v>
      </c>
      <c r="J17" s="374">
        <f t="shared" si="0"/>
        <v>3185</v>
      </c>
    </row>
    <row r="18" spans="1:10" s="4" customFormat="1" x14ac:dyDescent="0.2">
      <c r="A18" s="372">
        <v>9</v>
      </c>
      <c r="B18" s="419" t="s">
        <v>114</v>
      </c>
      <c r="C18" s="375" t="s">
        <v>116</v>
      </c>
      <c r="D18" s="376" t="s">
        <v>22</v>
      </c>
      <c r="E18" s="381"/>
      <c r="F18" s="382"/>
      <c r="G18" s="374"/>
      <c r="H18" s="379">
        <v>2.3300000000000001E-2</v>
      </c>
      <c r="I18" s="380">
        <v>130000</v>
      </c>
      <c r="J18" s="374">
        <f t="shared" si="0"/>
        <v>3029</v>
      </c>
    </row>
    <row r="19" spans="1:10" s="4" customFormat="1" x14ac:dyDescent="0.2">
      <c r="A19" s="372">
        <v>10</v>
      </c>
      <c r="B19" s="419" t="s">
        <v>46</v>
      </c>
      <c r="C19" s="375" t="s">
        <v>117</v>
      </c>
      <c r="D19" s="376" t="s">
        <v>23</v>
      </c>
      <c r="E19" s="381"/>
      <c r="F19" s="382"/>
      <c r="G19" s="374"/>
      <c r="H19" s="379">
        <v>0.38940000000000002</v>
      </c>
      <c r="I19" s="380">
        <v>358.31</v>
      </c>
      <c r="J19" s="374">
        <f t="shared" si="0"/>
        <v>140</v>
      </c>
    </row>
    <row r="20" spans="1:10" s="4" customFormat="1" x14ac:dyDescent="0.2">
      <c r="A20" s="372">
        <v>11</v>
      </c>
      <c r="B20" s="419" t="s">
        <v>111</v>
      </c>
      <c r="C20" s="375" t="s">
        <v>112</v>
      </c>
      <c r="D20" s="376" t="s">
        <v>24</v>
      </c>
      <c r="E20" s="381"/>
      <c r="F20" s="382"/>
      <c r="G20" s="374"/>
      <c r="H20" s="379">
        <v>0.37840000000000001</v>
      </c>
      <c r="I20" s="380">
        <v>13.77</v>
      </c>
      <c r="J20" s="374">
        <f t="shared" si="0"/>
        <v>5</v>
      </c>
    </row>
    <row r="21" spans="1:10" s="4" customFormat="1" x14ac:dyDescent="0.2">
      <c r="A21" s="372">
        <v>12</v>
      </c>
      <c r="B21" s="419" t="s">
        <v>174</v>
      </c>
      <c r="C21" s="375" t="s">
        <v>180</v>
      </c>
      <c r="D21" s="376" t="s">
        <v>22</v>
      </c>
      <c r="E21" s="381"/>
      <c r="F21" s="382"/>
      <c r="G21" s="374"/>
      <c r="H21" s="379">
        <v>2.0400000000000001E-2</v>
      </c>
      <c r="I21" s="380">
        <v>92886</v>
      </c>
      <c r="J21" s="374">
        <f t="shared" si="0"/>
        <v>1895</v>
      </c>
    </row>
    <row r="22" spans="1:10" s="4" customFormat="1" x14ac:dyDescent="0.2">
      <c r="A22" s="372">
        <v>13</v>
      </c>
      <c r="B22" s="419" t="s">
        <v>47</v>
      </c>
      <c r="C22" s="375" t="s">
        <v>118</v>
      </c>
      <c r="D22" s="376" t="s">
        <v>24</v>
      </c>
      <c r="E22" s="381"/>
      <c r="F22" s="382"/>
      <c r="G22" s="374"/>
      <c r="H22" s="379">
        <v>1.4758</v>
      </c>
      <c r="I22" s="380">
        <v>29.69</v>
      </c>
      <c r="J22" s="374">
        <f t="shared" si="0"/>
        <v>44</v>
      </c>
    </row>
    <row r="23" spans="1:10" s="4" customFormat="1" x14ac:dyDescent="0.2">
      <c r="A23" s="372">
        <v>14</v>
      </c>
      <c r="B23" s="419" t="s">
        <v>195</v>
      </c>
      <c r="C23" s="375" t="s">
        <v>220</v>
      </c>
      <c r="D23" s="376" t="s">
        <v>24</v>
      </c>
      <c r="E23" s="379"/>
      <c r="F23" s="380"/>
      <c r="G23" s="374"/>
      <c r="H23" s="379">
        <v>1.5668</v>
      </c>
      <c r="I23" s="380">
        <v>106.56</v>
      </c>
      <c r="J23" s="374">
        <f t="shared" si="0"/>
        <v>167</v>
      </c>
    </row>
    <row r="24" spans="1:10" s="4" customFormat="1" x14ac:dyDescent="0.2">
      <c r="A24" s="372">
        <v>15</v>
      </c>
      <c r="B24" s="419" t="s">
        <v>175</v>
      </c>
      <c r="C24" s="375" t="s">
        <v>181</v>
      </c>
      <c r="D24" s="376" t="s">
        <v>22</v>
      </c>
      <c r="E24" s="381"/>
      <c r="F24" s="382"/>
      <c r="G24" s="374"/>
      <c r="H24" s="379">
        <v>2.3999999999999998E-3</v>
      </c>
      <c r="I24" s="380">
        <v>60261.82</v>
      </c>
      <c r="J24" s="374">
        <f t="shared" si="0"/>
        <v>145</v>
      </c>
    </row>
    <row r="25" spans="1:10" s="4" customFormat="1" ht="33" x14ac:dyDescent="0.2">
      <c r="A25" s="372">
        <v>16</v>
      </c>
      <c r="B25" s="419" t="s">
        <v>57</v>
      </c>
      <c r="C25" s="375" t="s">
        <v>109</v>
      </c>
      <c r="D25" s="376" t="s">
        <v>23</v>
      </c>
      <c r="E25" s="381"/>
      <c r="F25" s="383"/>
      <c r="G25" s="374"/>
      <c r="H25" s="379">
        <v>6.5799999999999997E-2</v>
      </c>
      <c r="I25" s="380">
        <v>2365.3000000000002</v>
      </c>
      <c r="J25" s="374">
        <f t="shared" si="0"/>
        <v>156</v>
      </c>
    </row>
    <row r="26" spans="1:10" s="4" customFormat="1" x14ac:dyDescent="0.2">
      <c r="A26" s="372">
        <v>17</v>
      </c>
      <c r="B26" s="419" t="s">
        <v>48</v>
      </c>
      <c r="C26" s="375" t="s">
        <v>119</v>
      </c>
      <c r="D26" s="376" t="s">
        <v>22</v>
      </c>
      <c r="E26" s="381"/>
      <c r="F26" s="382"/>
      <c r="G26" s="374"/>
      <c r="H26" s="379">
        <v>2.6599999999999999E-2</v>
      </c>
      <c r="I26" s="380">
        <v>60359.23</v>
      </c>
      <c r="J26" s="374">
        <f t="shared" si="0"/>
        <v>1606</v>
      </c>
    </row>
    <row r="27" spans="1:10" s="4" customFormat="1" x14ac:dyDescent="0.2">
      <c r="A27" s="372">
        <v>18</v>
      </c>
      <c r="B27" s="419" t="s">
        <v>49</v>
      </c>
      <c r="C27" s="375" t="s">
        <v>68</v>
      </c>
      <c r="D27" s="376" t="s">
        <v>22</v>
      </c>
      <c r="E27" s="381"/>
      <c r="F27" s="382"/>
      <c r="G27" s="374"/>
      <c r="H27" s="379">
        <v>7.4999999999999997E-3</v>
      </c>
      <c r="I27" s="380">
        <v>66708.31</v>
      </c>
      <c r="J27" s="374">
        <f t="shared" si="0"/>
        <v>500</v>
      </c>
    </row>
    <row r="28" spans="1:10" s="4" customFormat="1" x14ac:dyDescent="0.2">
      <c r="A28" s="372">
        <v>19</v>
      </c>
      <c r="B28" s="419" t="s">
        <v>59</v>
      </c>
      <c r="C28" s="375" t="s">
        <v>120</v>
      </c>
      <c r="D28" s="376" t="s">
        <v>22</v>
      </c>
      <c r="E28" s="381"/>
      <c r="F28" s="382"/>
      <c r="G28" s="374"/>
      <c r="H28" s="379">
        <v>1.8E-3</v>
      </c>
      <c r="I28" s="380">
        <v>52190.68</v>
      </c>
      <c r="J28" s="374">
        <f t="shared" si="0"/>
        <v>94</v>
      </c>
    </row>
    <row r="29" spans="1:10" s="4" customFormat="1" x14ac:dyDescent="0.2">
      <c r="A29" s="372">
        <v>20</v>
      </c>
      <c r="B29" s="419" t="s">
        <v>50</v>
      </c>
      <c r="C29" s="375" t="s">
        <v>69</v>
      </c>
      <c r="D29" s="376" t="s">
        <v>22</v>
      </c>
      <c r="E29" s="381"/>
      <c r="F29" s="382"/>
      <c r="G29" s="374"/>
      <c r="H29" s="379">
        <v>8.4199999999999997E-2</v>
      </c>
      <c r="I29" s="380">
        <v>85497.45</v>
      </c>
      <c r="J29" s="374">
        <f t="shared" si="0"/>
        <v>7199</v>
      </c>
    </row>
    <row r="30" spans="1:10" s="4" customFormat="1" ht="66" x14ac:dyDescent="0.2">
      <c r="A30" s="372">
        <v>21</v>
      </c>
      <c r="B30" s="419" t="s">
        <v>58</v>
      </c>
      <c r="C30" s="375" t="s">
        <v>110</v>
      </c>
      <c r="D30" s="376" t="s">
        <v>22</v>
      </c>
      <c r="E30" s="381"/>
      <c r="F30" s="383"/>
      <c r="G30" s="374"/>
      <c r="H30" s="379">
        <v>7.6E-3</v>
      </c>
      <c r="I30" s="380">
        <v>68427.88</v>
      </c>
      <c r="J30" s="374">
        <f t="shared" si="0"/>
        <v>520</v>
      </c>
    </row>
    <row r="31" spans="1:10" s="4" customFormat="1" ht="33" x14ac:dyDescent="0.2">
      <c r="A31" s="372">
        <v>22</v>
      </c>
      <c r="B31" s="419" t="s">
        <v>196</v>
      </c>
      <c r="C31" s="375" t="s">
        <v>221</v>
      </c>
      <c r="D31" s="376" t="s">
        <v>22</v>
      </c>
      <c r="E31" s="381"/>
      <c r="F31" s="382"/>
      <c r="G31" s="374"/>
      <c r="H31" s="379">
        <v>0.15859999999999999</v>
      </c>
      <c r="I31" s="380">
        <v>38000</v>
      </c>
      <c r="J31" s="374">
        <f t="shared" si="0"/>
        <v>6027</v>
      </c>
    </row>
    <row r="32" spans="1:10" s="4" customFormat="1" x14ac:dyDescent="0.2">
      <c r="A32" s="372">
        <v>23</v>
      </c>
      <c r="B32" s="419" t="s">
        <v>197</v>
      </c>
      <c r="C32" s="375" t="s">
        <v>222</v>
      </c>
      <c r="D32" s="376" t="s">
        <v>22</v>
      </c>
      <c r="E32" s="381"/>
      <c r="F32" s="382"/>
      <c r="G32" s="374"/>
      <c r="H32" s="379">
        <v>6.9999999999999999E-4</v>
      </c>
      <c r="I32" s="380">
        <v>196691.91</v>
      </c>
      <c r="J32" s="374">
        <f t="shared" si="0"/>
        <v>138</v>
      </c>
    </row>
    <row r="33" spans="1:14" ht="33" x14ac:dyDescent="0.2">
      <c r="A33" s="372">
        <v>24</v>
      </c>
      <c r="B33" s="419" t="s">
        <v>198</v>
      </c>
      <c r="C33" s="375" t="s">
        <v>223</v>
      </c>
      <c r="D33" s="376" t="s">
        <v>52</v>
      </c>
      <c r="E33" s="381"/>
      <c r="F33" s="382"/>
      <c r="G33" s="374"/>
      <c r="H33" s="379">
        <v>1.252</v>
      </c>
      <c r="I33" s="380">
        <v>497.53</v>
      </c>
      <c r="J33" s="374">
        <f t="shared" si="0"/>
        <v>623</v>
      </c>
      <c r="K33" s="4"/>
    </row>
    <row r="34" spans="1:14" x14ac:dyDescent="0.2">
      <c r="A34" s="372">
        <v>25</v>
      </c>
      <c r="B34" s="419" t="s">
        <v>199</v>
      </c>
      <c r="C34" s="375" t="s">
        <v>224</v>
      </c>
      <c r="D34" s="376" t="s">
        <v>52</v>
      </c>
      <c r="E34" s="379">
        <v>72</v>
      </c>
      <c r="F34" s="380">
        <v>37.270000000000003</v>
      </c>
      <c r="G34" s="374">
        <f t="shared" ref="G34:G42" si="1">E34*F34</f>
        <v>2683</v>
      </c>
      <c r="H34" s="379"/>
      <c r="I34" s="380"/>
      <c r="J34" s="374"/>
      <c r="K34" s="4"/>
    </row>
    <row r="35" spans="1:14" x14ac:dyDescent="0.2">
      <c r="A35" s="372">
        <v>26</v>
      </c>
      <c r="B35" s="419" t="s">
        <v>200</v>
      </c>
      <c r="C35" s="375" t="s">
        <v>225</v>
      </c>
      <c r="D35" s="376" t="s">
        <v>52</v>
      </c>
      <c r="E35" s="379">
        <v>42</v>
      </c>
      <c r="F35" s="380">
        <v>66</v>
      </c>
      <c r="G35" s="374">
        <f t="shared" si="1"/>
        <v>2772</v>
      </c>
      <c r="H35" s="379"/>
      <c r="I35" s="380"/>
      <c r="J35" s="374"/>
      <c r="K35" s="4"/>
    </row>
    <row r="36" spans="1:14" x14ac:dyDescent="0.2">
      <c r="A36" s="372">
        <v>27</v>
      </c>
      <c r="B36" s="419" t="s">
        <v>200</v>
      </c>
      <c r="C36" s="375" t="s">
        <v>226</v>
      </c>
      <c r="D36" s="376" t="s">
        <v>52</v>
      </c>
      <c r="E36" s="379">
        <v>48</v>
      </c>
      <c r="F36" s="380">
        <v>290</v>
      </c>
      <c r="G36" s="374">
        <f t="shared" si="1"/>
        <v>13920</v>
      </c>
      <c r="H36" s="379"/>
      <c r="I36" s="380"/>
      <c r="J36" s="374"/>
      <c r="K36" s="4"/>
    </row>
    <row r="37" spans="1:14" x14ac:dyDescent="0.2">
      <c r="A37" s="372">
        <v>28</v>
      </c>
      <c r="B37" s="419" t="s">
        <v>200</v>
      </c>
      <c r="C37" s="375" t="s">
        <v>227</v>
      </c>
      <c r="D37" s="376" t="s">
        <v>189</v>
      </c>
      <c r="E37" s="379">
        <v>78</v>
      </c>
      <c r="F37" s="380">
        <v>207</v>
      </c>
      <c r="G37" s="374">
        <f t="shared" si="1"/>
        <v>16146</v>
      </c>
      <c r="H37" s="379"/>
      <c r="I37" s="380"/>
      <c r="J37" s="374"/>
      <c r="K37" s="4"/>
    </row>
    <row r="38" spans="1:14" x14ac:dyDescent="0.2">
      <c r="A38" s="372">
        <v>29</v>
      </c>
      <c r="B38" s="419" t="s">
        <v>200</v>
      </c>
      <c r="C38" s="375" t="s">
        <v>228</v>
      </c>
      <c r="D38" s="376" t="s">
        <v>189</v>
      </c>
      <c r="E38" s="379">
        <v>72</v>
      </c>
      <c r="F38" s="380">
        <v>70</v>
      </c>
      <c r="G38" s="374">
        <f t="shared" si="1"/>
        <v>5040</v>
      </c>
      <c r="H38" s="379"/>
      <c r="I38" s="380"/>
      <c r="J38" s="374"/>
      <c r="K38" s="4"/>
    </row>
    <row r="39" spans="1:14" x14ac:dyDescent="0.2">
      <c r="A39" s="372">
        <v>30</v>
      </c>
      <c r="B39" s="419" t="s">
        <v>200</v>
      </c>
      <c r="C39" s="375" t="s">
        <v>229</v>
      </c>
      <c r="D39" s="376" t="s">
        <v>189</v>
      </c>
      <c r="E39" s="379">
        <v>72</v>
      </c>
      <c r="F39" s="380">
        <v>68</v>
      </c>
      <c r="G39" s="374">
        <f t="shared" si="1"/>
        <v>4896</v>
      </c>
      <c r="H39" s="379"/>
      <c r="I39" s="380"/>
      <c r="J39" s="374"/>
      <c r="K39" s="4"/>
    </row>
    <row r="40" spans="1:14" x14ac:dyDescent="0.2">
      <c r="A40" s="372">
        <v>31</v>
      </c>
      <c r="B40" s="419" t="s">
        <v>201</v>
      </c>
      <c r="C40" s="375" t="s">
        <v>230</v>
      </c>
      <c r="D40" s="376" t="s">
        <v>22</v>
      </c>
      <c r="E40" s="379">
        <v>1.4279999999999999E-2</v>
      </c>
      <c r="F40" s="380">
        <v>33000</v>
      </c>
      <c r="G40" s="374">
        <f t="shared" si="1"/>
        <v>471</v>
      </c>
      <c r="H40" s="379"/>
      <c r="I40" s="380"/>
      <c r="J40" s="374"/>
      <c r="K40" s="4"/>
      <c r="N40" s="4" t="s">
        <v>113</v>
      </c>
    </row>
    <row r="41" spans="1:14" x14ac:dyDescent="0.2">
      <c r="A41" s="372">
        <v>32</v>
      </c>
      <c r="B41" s="419" t="s">
        <v>202</v>
      </c>
      <c r="C41" s="375" t="s">
        <v>231</v>
      </c>
      <c r="D41" s="376" t="s">
        <v>22</v>
      </c>
      <c r="E41" s="379">
        <v>0.18870000000000001</v>
      </c>
      <c r="F41" s="380">
        <v>39000</v>
      </c>
      <c r="G41" s="374">
        <f t="shared" si="1"/>
        <v>7359</v>
      </c>
      <c r="H41" s="379"/>
      <c r="I41" s="380"/>
      <c r="J41" s="374"/>
      <c r="K41" s="4"/>
    </row>
    <row r="42" spans="1:14" ht="33" x14ac:dyDescent="0.2">
      <c r="A42" s="372">
        <v>33</v>
      </c>
      <c r="B42" s="419" t="s">
        <v>203</v>
      </c>
      <c r="C42" s="375" t="s">
        <v>232</v>
      </c>
      <c r="D42" s="376" t="s">
        <v>22</v>
      </c>
      <c r="E42" s="379">
        <v>5.3039999999999997E-2</v>
      </c>
      <c r="F42" s="380">
        <v>39000</v>
      </c>
      <c r="G42" s="374">
        <f t="shared" si="1"/>
        <v>2069</v>
      </c>
      <c r="H42" s="379"/>
      <c r="I42" s="380"/>
      <c r="J42" s="374"/>
      <c r="K42" s="4"/>
    </row>
    <row r="43" spans="1:14" x14ac:dyDescent="0.2">
      <c r="A43" s="372">
        <v>34</v>
      </c>
      <c r="B43" s="419" t="s">
        <v>204</v>
      </c>
      <c r="C43" s="375" t="s">
        <v>233</v>
      </c>
      <c r="D43" s="376" t="s">
        <v>24</v>
      </c>
      <c r="E43" s="381"/>
      <c r="F43" s="382"/>
      <c r="G43" s="374"/>
      <c r="H43" s="379">
        <v>23.6</v>
      </c>
      <c r="I43" s="380">
        <v>64.239999999999995</v>
      </c>
      <c r="J43" s="374">
        <f t="shared" si="0"/>
        <v>1516</v>
      </c>
      <c r="K43" s="4"/>
    </row>
    <row r="44" spans="1:14" x14ac:dyDescent="0.2">
      <c r="A44" s="372">
        <v>35</v>
      </c>
      <c r="B44" s="419" t="s">
        <v>176</v>
      </c>
      <c r="C44" s="375" t="s">
        <v>234</v>
      </c>
      <c r="D44" s="376" t="s">
        <v>22</v>
      </c>
      <c r="E44" s="381"/>
      <c r="F44" s="382"/>
      <c r="G44" s="374"/>
      <c r="H44" s="379">
        <v>1.8360000000000001E-2</v>
      </c>
      <c r="I44" s="380">
        <v>33000</v>
      </c>
      <c r="J44" s="374">
        <f t="shared" si="0"/>
        <v>606</v>
      </c>
      <c r="K44" s="4"/>
    </row>
    <row r="45" spans="1:14" x14ac:dyDescent="0.2">
      <c r="A45" s="372">
        <v>36</v>
      </c>
      <c r="B45" s="419" t="s">
        <v>205</v>
      </c>
      <c r="C45" s="375" t="s">
        <v>235</v>
      </c>
      <c r="D45" s="376" t="s">
        <v>22</v>
      </c>
      <c r="E45" s="381"/>
      <c r="F45" s="382"/>
      <c r="G45" s="374"/>
      <c r="H45" s="379">
        <v>1.4279999999999999E-2</v>
      </c>
      <c r="I45" s="380">
        <v>42000</v>
      </c>
      <c r="J45" s="374">
        <f t="shared" si="0"/>
        <v>600</v>
      </c>
      <c r="K45" s="4"/>
    </row>
    <row r="46" spans="1:14" x14ac:dyDescent="0.2">
      <c r="A46" s="372">
        <v>37</v>
      </c>
      <c r="B46" s="419" t="s">
        <v>206</v>
      </c>
      <c r="C46" s="375" t="s">
        <v>236</v>
      </c>
      <c r="D46" s="376" t="s">
        <v>22</v>
      </c>
      <c r="E46" s="381"/>
      <c r="F46" s="382"/>
      <c r="G46" s="374"/>
      <c r="H46" s="379">
        <v>0.14177999999999999</v>
      </c>
      <c r="I46" s="380">
        <v>33000</v>
      </c>
      <c r="J46" s="374">
        <f t="shared" si="0"/>
        <v>4679</v>
      </c>
      <c r="K46" s="4"/>
    </row>
    <row r="47" spans="1:14" x14ac:dyDescent="0.2">
      <c r="A47" s="372">
        <v>38</v>
      </c>
      <c r="B47" s="419" t="s">
        <v>207</v>
      </c>
      <c r="C47" s="375" t="s">
        <v>237</v>
      </c>
      <c r="D47" s="376" t="s">
        <v>22</v>
      </c>
      <c r="E47" s="381"/>
      <c r="F47" s="382"/>
      <c r="G47" s="374"/>
      <c r="H47" s="379">
        <v>0.15809999999999999</v>
      </c>
      <c r="I47" s="380">
        <v>33000</v>
      </c>
      <c r="J47" s="374">
        <f t="shared" si="0"/>
        <v>5217</v>
      </c>
      <c r="K47" s="4"/>
    </row>
    <row r="48" spans="1:14" x14ac:dyDescent="0.2">
      <c r="A48" s="372">
        <v>39</v>
      </c>
      <c r="B48" s="419" t="s">
        <v>208</v>
      </c>
      <c r="C48" s="375" t="s">
        <v>238</v>
      </c>
      <c r="D48" s="376" t="s">
        <v>51</v>
      </c>
      <c r="E48" s="379">
        <v>243.93299999999999</v>
      </c>
      <c r="F48" s="380">
        <v>960</v>
      </c>
      <c r="G48" s="374">
        <f t="shared" ref="G48:G57" si="2">E48*F48</f>
        <v>234176</v>
      </c>
      <c r="H48" s="379"/>
      <c r="I48" s="380"/>
      <c r="J48" s="374"/>
      <c r="K48" s="4"/>
    </row>
    <row r="49" spans="1:11" x14ac:dyDescent="0.2">
      <c r="A49" s="372">
        <v>40</v>
      </c>
      <c r="B49" s="419" t="s">
        <v>177</v>
      </c>
      <c r="C49" s="375" t="s">
        <v>239</v>
      </c>
      <c r="D49" s="376" t="s">
        <v>51</v>
      </c>
      <c r="E49" s="379">
        <v>57.987000000000002</v>
      </c>
      <c r="F49" s="380">
        <v>1450</v>
      </c>
      <c r="G49" s="374">
        <f t="shared" si="2"/>
        <v>84081</v>
      </c>
      <c r="H49" s="379"/>
      <c r="I49" s="380"/>
      <c r="J49" s="374"/>
      <c r="K49" s="4"/>
    </row>
    <row r="50" spans="1:11" x14ac:dyDescent="0.2">
      <c r="A50" s="372">
        <v>41</v>
      </c>
      <c r="B50" s="419" t="s">
        <v>209</v>
      </c>
      <c r="C50" s="375" t="s">
        <v>240</v>
      </c>
      <c r="D50" s="376" t="s">
        <v>51</v>
      </c>
      <c r="E50" s="379">
        <v>214.12</v>
      </c>
      <c r="F50" s="380">
        <v>1450</v>
      </c>
      <c r="G50" s="374">
        <f t="shared" si="2"/>
        <v>310474</v>
      </c>
      <c r="H50" s="379"/>
      <c r="I50" s="380"/>
      <c r="J50" s="374"/>
      <c r="K50" s="4"/>
    </row>
    <row r="51" spans="1:11" x14ac:dyDescent="0.2">
      <c r="A51" s="372">
        <v>42</v>
      </c>
      <c r="B51" s="419" t="s">
        <v>210</v>
      </c>
      <c r="C51" s="375" t="s">
        <v>241</v>
      </c>
      <c r="D51" s="376" t="s">
        <v>22</v>
      </c>
      <c r="E51" s="379"/>
      <c r="F51" s="380"/>
      <c r="G51" s="374"/>
      <c r="H51" s="379">
        <v>1.26E-2</v>
      </c>
      <c r="I51" s="380">
        <v>217381.35</v>
      </c>
      <c r="J51" s="374">
        <f t="shared" si="0"/>
        <v>2739</v>
      </c>
      <c r="K51" s="4"/>
    </row>
    <row r="52" spans="1:11" ht="33" x14ac:dyDescent="0.2">
      <c r="A52" s="372">
        <v>43</v>
      </c>
      <c r="B52" s="419" t="s">
        <v>211</v>
      </c>
      <c r="C52" s="375" t="s">
        <v>242</v>
      </c>
      <c r="D52" s="376" t="s">
        <v>22</v>
      </c>
      <c r="E52" s="379">
        <v>0.364014</v>
      </c>
      <c r="F52" s="380">
        <v>192000</v>
      </c>
      <c r="G52" s="374">
        <f t="shared" si="2"/>
        <v>69891</v>
      </c>
      <c r="H52" s="379"/>
      <c r="I52" s="380"/>
      <c r="J52" s="374"/>
      <c r="K52" s="4"/>
    </row>
    <row r="53" spans="1:11" ht="33" x14ac:dyDescent="0.2">
      <c r="A53" s="372">
        <v>44</v>
      </c>
      <c r="B53" s="419" t="s">
        <v>212</v>
      </c>
      <c r="C53" s="375" t="s">
        <v>243</v>
      </c>
      <c r="D53" s="376" t="s">
        <v>52</v>
      </c>
      <c r="E53" s="379">
        <v>42</v>
      </c>
      <c r="F53" s="380">
        <v>106</v>
      </c>
      <c r="G53" s="374">
        <f t="shared" si="2"/>
        <v>4452</v>
      </c>
      <c r="H53" s="379"/>
      <c r="I53" s="380"/>
      <c r="J53" s="374"/>
      <c r="K53" s="4"/>
    </row>
    <row r="54" spans="1:11" x14ac:dyDescent="0.2">
      <c r="A54" s="372">
        <v>45</v>
      </c>
      <c r="B54" s="419" t="s">
        <v>213</v>
      </c>
      <c r="C54" s="375" t="s">
        <v>244</v>
      </c>
      <c r="D54" s="376" t="s">
        <v>52</v>
      </c>
      <c r="E54" s="379">
        <v>24</v>
      </c>
      <c r="F54" s="380">
        <v>80</v>
      </c>
      <c r="G54" s="374">
        <f t="shared" si="2"/>
        <v>1920</v>
      </c>
      <c r="H54" s="379"/>
      <c r="I54" s="380"/>
      <c r="J54" s="374"/>
      <c r="K54" s="4"/>
    </row>
    <row r="55" spans="1:11" x14ac:dyDescent="0.2">
      <c r="A55" s="372">
        <v>46</v>
      </c>
      <c r="B55" s="419" t="s">
        <v>214</v>
      </c>
      <c r="C55" s="375" t="s">
        <v>245</v>
      </c>
      <c r="D55" s="376" t="s">
        <v>52</v>
      </c>
      <c r="E55" s="379">
        <v>3</v>
      </c>
      <c r="F55" s="380">
        <v>183</v>
      </c>
      <c r="G55" s="374">
        <f t="shared" si="2"/>
        <v>549</v>
      </c>
      <c r="H55" s="379"/>
      <c r="I55" s="380"/>
      <c r="J55" s="374"/>
      <c r="K55" s="4"/>
    </row>
    <row r="56" spans="1:11" x14ac:dyDescent="0.2">
      <c r="A56" s="372">
        <v>47</v>
      </c>
      <c r="B56" s="419" t="s">
        <v>215</v>
      </c>
      <c r="C56" s="375" t="s">
        <v>246</v>
      </c>
      <c r="D56" s="376" t="s">
        <v>52</v>
      </c>
      <c r="E56" s="379">
        <v>42</v>
      </c>
      <c r="F56" s="380">
        <v>276</v>
      </c>
      <c r="G56" s="374">
        <f t="shared" si="2"/>
        <v>11592</v>
      </c>
      <c r="H56" s="379"/>
      <c r="I56" s="380"/>
      <c r="J56" s="374"/>
      <c r="K56" s="4"/>
    </row>
    <row r="57" spans="1:11" ht="33.75" thickBot="1" x14ac:dyDescent="0.25">
      <c r="A57" s="372">
        <v>48</v>
      </c>
      <c r="B57" s="419" t="s">
        <v>216</v>
      </c>
      <c r="C57" s="375" t="s">
        <v>247</v>
      </c>
      <c r="D57" s="376" t="s">
        <v>52</v>
      </c>
      <c r="E57" s="379">
        <v>54</v>
      </c>
      <c r="F57" s="380">
        <v>160</v>
      </c>
      <c r="G57" s="374">
        <f t="shared" si="2"/>
        <v>8640</v>
      </c>
      <c r="H57" s="379"/>
      <c r="I57" s="380"/>
      <c r="J57" s="374"/>
      <c r="K57" s="4"/>
    </row>
    <row r="58" spans="1:11" ht="17.25" customHeight="1" thickBot="1" x14ac:dyDescent="0.25">
      <c r="A58" s="483"/>
      <c r="B58" s="484"/>
      <c r="C58" s="484"/>
      <c r="D58" s="485"/>
      <c r="E58" s="26" t="s">
        <v>53</v>
      </c>
      <c r="F58" s="23"/>
      <c r="G58" s="24">
        <f>SUM(G10:G57)</f>
        <v>781131</v>
      </c>
      <c r="H58" s="486" t="s">
        <v>53</v>
      </c>
      <c r="I58" s="487"/>
      <c r="J58" s="24">
        <f>SUM(J10:J57)</f>
        <v>43696</v>
      </c>
      <c r="K58" s="4"/>
    </row>
    <row r="59" spans="1:11" ht="17.25" customHeight="1" thickBot="1" x14ac:dyDescent="0.25">
      <c r="A59" s="488" t="s">
        <v>54</v>
      </c>
      <c r="B59" s="489"/>
      <c r="C59" s="489"/>
      <c r="D59" s="490"/>
      <c r="E59" s="491">
        <f>G58+J58</f>
        <v>824827</v>
      </c>
      <c r="F59" s="492"/>
      <c r="G59" s="492"/>
      <c r="H59" s="492"/>
      <c r="I59" s="492"/>
      <c r="J59" s="493"/>
      <c r="K59" s="4"/>
    </row>
    <row r="60" spans="1:11" x14ac:dyDescent="0.2">
      <c r="A60" s="56"/>
      <c r="C60" s="10"/>
      <c r="D60" s="13"/>
      <c r="E60" s="13"/>
      <c r="F60" s="13"/>
      <c r="G60" s="13"/>
      <c r="H60" s="13"/>
      <c r="I60" s="9"/>
    </row>
    <row r="61" spans="1:11" x14ac:dyDescent="0.2">
      <c r="A61" s="56"/>
      <c r="C61" s="10"/>
      <c r="D61" s="13"/>
      <c r="E61" s="13"/>
      <c r="F61" s="13"/>
      <c r="G61" s="13"/>
      <c r="H61" s="13"/>
      <c r="I61" s="9"/>
    </row>
    <row r="62" spans="1:11" x14ac:dyDescent="0.2">
      <c r="A62" s="56"/>
      <c r="C62" s="10"/>
      <c r="D62" s="13"/>
      <c r="E62" s="13"/>
      <c r="F62" s="13"/>
      <c r="G62" s="13"/>
      <c r="H62" s="13"/>
      <c r="I62" s="9"/>
    </row>
    <row r="63" spans="1:11" x14ac:dyDescent="0.2">
      <c r="A63" s="56"/>
      <c r="C63" s="10"/>
      <c r="D63" s="13"/>
      <c r="E63" s="13"/>
      <c r="F63" s="13"/>
      <c r="G63" s="13"/>
      <c r="H63" s="13"/>
      <c r="I63" s="9"/>
    </row>
    <row r="64" spans="1:11" x14ac:dyDescent="0.2">
      <c r="A64" s="56"/>
      <c r="C64" s="57"/>
      <c r="D64" s="56"/>
      <c r="E64" s="58"/>
      <c r="F64" s="59"/>
      <c r="G64" s="59"/>
      <c r="H64" s="8"/>
    </row>
    <row r="65" spans="1:13" x14ac:dyDescent="0.2">
      <c r="A65" s="56"/>
      <c r="C65" s="60" t="s">
        <v>70</v>
      </c>
      <c r="D65" s="61"/>
      <c r="E65" s="61"/>
      <c r="F65" s="62"/>
      <c r="G65" s="62"/>
      <c r="H65" s="63" t="s">
        <v>71</v>
      </c>
      <c r="K65" s="69"/>
      <c r="L65" s="70"/>
    </row>
    <row r="66" spans="1:13" x14ac:dyDescent="0.2">
      <c r="D66" s="13"/>
      <c r="E66" s="13"/>
      <c r="F66" s="59"/>
      <c r="G66" s="59"/>
      <c r="H66" s="65"/>
      <c r="K66" s="69" t="s">
        <v>113</v>
      </c>
      <c r="L66" s="70"/>
    </row>
    <row r="67" spans="1:13" x14ac:dyDescent="0.2">
      <c r="D67" s="13"/>
      <c r="E67" s="13"/>
      <c r="F67" s="59"/>
      <c r="G67" s="59"/>
      <c r="H67" s="65"/>
      <c r="K67" s="69"/>
      <c r="L67" s="70"/>
    </row>
    <row r="68" spans="1:13" x14ac:dyDescent="0.2">
      <c r="C68" s="60" t="s">
        <v>72</v>
      </c>
      <c r="D68" s="61"/>
      <c r="E68" s="61"/>
      <c r="F68" s="62"/>
      <c r="G68" s="62"/>
      <c r="H68" s="63" t="s">
        <v>73</v>
      </c>
      <c r="K68" s="69"/>
      <c r="L68" s="70"/>
    </row>
    <row r="69" spans="1:13" x14ac:dyDescent="0.2">
      <c r="D69" s="13"/>
      <c r="E69" s="13"/>
      <c r="F69" s="59"/>
      <c r="G69" s="59"/>
      <c r="H69" s="65"/>
      <c r="K69" s="25"/>
      <c r="L69" s="54"/>
      <c r="M69" s="7"/>
    </row>
    <row r="70" spans="1:13" x14ac:dyDescent="0.2">
      <c r="D70" s="13"/>
      <c r="E70" s="13"/>
      <c r="F70" s="59"/>
      <c r="G70" s="59"/>
      <c r="H70" s="65"/>
      <c r="K70" s="25"/>
      <c r="L70" s="71"/>
      <c r="M70" s="7"/>
    </row>
    <row r="71" spans="1:13" x14ac:dyDescent="0.2">
      <c r="C71" s="60" t="s">
        <v>74</v>
      </c>
      <c r="D71" s="61"/>
      <c r="E71" s="61"/>
      <c r="F71" s="62"/>
      <c r="G71" s="62"/>
      <c r="H71" s="63" t="s">
        <v>75</v>
      </c>
      <c r="K71" s="25"/>
      <c r="L71" s="71"/>
      <c r="M71" s="7"/>
    </row>
    <row r="72" spans="1:13" x14ac:dyDescent="0.2">
      <c r="D72" s="13"/>
      <c r="E72" s="13"/>
      <c r="F72" s="59"/>
      <c r="G72" s="59"/>
      <c r="H72" s="65"/>
      <c r="K72" s="25"/>
      <c r="L72" s="71"/>
      <c r="M72" s="7"/>
    </row>
    <row r="73" spans="1:13" x14ac:dyDescent="0.2">
      <c r="D73" s="13"/>
      <c r="E73" s="13"/>
      <c r="F73" s="59"/>
      <c r="G73" s="59"/>
      <c r="H73" s="65"/>
      <c r="K73" s="25"/>
      <c r="L73" s="72"/>
      <c r="M73" s="7"/>
    </row>
    <row r="74" spans="1:13" x14ac:dyDescent="0.2">
      <c r="C74" s="60" t="s">
        <v>182</v>
      </c>
      <c r="D74" s="61"/>
      <c r="E74" s="61"/>
      <c r="F74" s="62"/>
      <c r="G74" s="62"/>
      <c r="H74" s="63" t="s">
        <v>183</v>
      </c>
      <c r="K74" s="68"/>
      <c r="L74" s="71"/>
      <c r="M74" s="7"/>
    </row>
    <row r="75" spans="1:13" x14ac:dyDescent="0.2">
      <c r="D75" s="13"/>
      <c r="E75" s="13"/>
      <c r="F75" s="59"/>
      <c r="G75" s="59"/>
      <c r="H75" s="65"/>
      <c r="K75" s="25"/>
      <c r="L75" s="71"/>
      <c r="M75" s="7"/>
    </row>
    <row r="76" spans="1:13" x14ac:dyDescent="0.2">
      <c r="D76" s="13"/>
      <c r="E76" s="13"/>
      <c r="F76" s="59"/>
      <c r="G76" s="59"/>
      <c r="H76" s="65"/>
      <c r="K76" s="25"/>
      <c r="L76" s="71"/>
      <c r="M76" s="7"/>
    </row>
    <row r="77" spans="1:13" x14ac:dyDescent="0.2">
      <c r="C77" s="60" t="s">
        <v>106</v>
      </c>
      <c r="D77" s="61"/>
      <c r="E77" s="61"/>
      <c r="F77" s="62"/>
      <c r="G77" s="62"/>
      <c r="H77" s="63" t="s">
        <v>107</v>
      </c>
      <c r="L77" s="70"/>
    </row>
    <row r="78" spans="1:13" x14ac:dyDescent="0.2">
      <c r="L78" s="70"/>
    </row>
  </sheetData>
  <mergeCells count="12">
    <mergeCell ref="A58:D58"/>
    <mergeCell ref="H58:I58"/>
    <mergeCell ref="A59:D59"/>
    <mergeCell ref="E59:J59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E35" sqref="E35"/>
    </sheetView>
  </sheetViews>
  <sheetFormatPr defaultRowHeight="16.5" x14ac:dyDescent="0.2"/>
  <cols>
    <col min="1" max="1" width="7.5703125" style="8" customWidth="1"/>
    <col min="2" max="2" width="21.7109375" style="11" customWidth="1"/>
    <col min="3" max="3" width="85" style="9" customWidth="1"/>
    <col min="4" max="4" width="12.42578125" style="10" customWidth="1"/>
    <col min="5" max="5" width="12.28515625" style="8" customWidth="1"/>
    <col min="6" max="6" width="13.5703125" style="11" customWidth="1"/>
    <col min="7" max="7" width="13.42578125" style="11" customWidth="1"/>
    <col min="8" max="8" width="10.85546875" style="12" customWidth="1"/>
    <col min="9" max="9" width="12.140625" style="13" customWidth="1"/>
    <col min="10" max="10" width="13.42578125" style="13" customWidth="1"/>
    <col min="11" max="11" width="11.42578125" style="55" customWidth="1"/>
    <col min="12" max="16384" width="9.140625" style="4"/>
  </cols>
  <sheetData>
    <row r="1" spans="1:12" x14ac:dyDescent="0.2">
      <c r="B1" s="388"/>
      <c r="J1" s="14"/>
    </row>
    <row r="2" spans="1:12" x14ac:dyDescent="0.2">
      <c r="A2" s="494" t="s">
        <v>186</v>
      </c>
      <c r="B2" s="494"/>
      <c r="C2" s="494"/>
      <c r="D2" s="494"/>
      <c r="E2" s="494"/>
      <c r="F2" s="494"/>
      <c r="G2" s="494"/>
      <c r="H2" s="494"/>
      <c r="I2" s="494"/>
      <c r="J2" s="494"/>
    </row>
    <row r="3" spans="1:12" x14ac:dyDescent="0.2">
      <c r="B3" s="389" t="s">
        <v>16</v>
      </c>
      <c r="C3" s="513" t="str">
        <f>'Форма 8.2'!C2:W2</f>
        <v>Обустройство Северо-Покурского месторождения.  Кусты скважин № 57 бис, 62 бис</v>
      </c>
      <c r="D3" s="513"/>
      <c r="E3" s="513"/>
      <c r="F3" s="513"/>
      <c r="G3" s="513"/>
      <c r="H3" s="513"/>
      <c r="I3" s="513"/>
      <c r="J3" s="513"/>
    </row>
    <row r="4" spans="1:12" x14ac:dyDescent="0.2">
      <c r="B4" s="15" t="s">
        <v>17</v>
      </c>
      <c r="C4" s="514" t="str">
        <f>'Форма 8.2'!C3:W3</f>
        <v>Электрическая воздушная линия 6 кВ № 2 на куст скважин № 57 бис.</v>
      </c>
      <c r="D4" s="513"/>
      <c r="E4" s="513"/>
      <c r="F4" s="513"/>
      <c r="G4" s="513"/>
      <c r="H4" s="513"/>
      <c r="I4" s="513"/>
      <c r="J4" s="513"/>
    </row>
    <row r="5" spans="1:12" ht="17.25" thickBot="1" x14ac:dyDescent="0.25"/>
    <row r="6" spans="1:12" ht="18" thickBot="1" x14ac:dyDescent="0.25">
      <c r="A6" s="515" t="s">
        <v>187</v>
      </c>
      <c r="B6" s="516"/>
      <c r="C6" s="516"/>
      <c r="D6" s="516"/>
      <c r="E6" s="516"/>
      <c r="F6" s="516"/>
      <c r="G6" s="516"/>
      <c r="H6" s="516"/>
      <c r="I6" s="516"/>
      <c r="J6" s="517"/>
      <c r="K6" s="4"/>
    </row>
    <row r="7" spans="1:12" ht="17.25" customHeight="1" thickBot="1" x14ac:dyDescent="0.25">
      <c r="A7" s="495" t="s">
        <v>15</v>
      </c>
      <c r="B7" s="498" t="s">
        <v>36</v>
      </c>
      <c r="C7" s="498" t="s">
        <v>188</v>
      </c>
      <c r="D7" s="504" t="s">
        <v>21</v>
      </c>
      <c r="E7" s="521" t="s">
        <v>38</v>
      </c>
      <c r="F7" s="522"/>
      <c r="G7" s="522"/>
      <c r="H7" s="522"/>
      <c r="I7" s="522"/>
      <c r="J7" s="523"/>
      <c r="K7" s="4"/>
    </row>
    <row r="8" spans="1:12" ht="17.25" customHeight="1" x14ac:dyDescent="0.2">
      <c r="A8" s="496"/>
      <c r="B8" s="499"/>
      <c r="C8" s="499"/>
      <c r="D8" s="505"/>
      <c r="E8" s="510" t="s">
        <v>40</v>
      </c>
      <c r="F8" s="498"/>
      <c r="G8" s="509"/>
      <c r="H8" s="510" t="s">
        <v>39</v>
      </c>
      <c r="I8" s="498"/>
      <c r="J8" s="509"/>
      <c r="K8" s="4"/>
    </row>
    <row r="9" spans="1:12" ht="33.75" thickBot="1" x14ac:dyDescent="0.25">
      <c r="A9" s="518"/>
      <c r="B9" s="519"/>
      <c r="C9" s="519"/>
      <c r="D9" s="520"/>
      <c r="E9" s="390" t="s">
        <v>20</v>
      </c>
      <c r="F9" s="391" t="s">
        <v>41</v>
      </c>
      <c r="G9" s="392" t="s">
        <v>42</v>
      </c>
      <c r="H9" s="390" t="s">
        <v>20</v>
      </c>
      <c r="I9" s="391" t="s">
        <v>43</v>
      </c>
      <c r="J9" s="392" t="s">
        <v>42</v>
      </c>
      <c r="K9" s="4"/>
    </row>
    <row r="10" spans="1:12" ht="32.25" customHeight="1" x14ac:dyDescent="0.2">
      <c r="A10" s="393">
        <v>1</v>
      </c>
      <c r="B10" s="419" t="s">
        <v>200</v>
      </c>
      <c r="C10" s="375" t="s">
        <v>250</v>
      </c>
      <c r="D10" s="393" t="s">
        <v>52</v>
      </c>
      <c r="E10" s="393">
        <v>3</v>
      </c>
      <c r="F10" s="394"/>
      <c r="G10" s="395"/>
      <c r="H10" s="396"/>
      <c r="I10" s="397"/>
      <c r="J10" s="398">
        <f>H10*I10</f>
        <v>0</v>
      </c>
      <c r="K10" s="4"/>
    </row>
    <row r="11" spans="1:12" ht="17.25" thickBot="1" x14ac:dyDescent="0.25">
      <c r="A11" s="393">
        <v>2</v>
      </c>
      <c r="B11" s="419" t="s">
        <v>248</v>
      </c>
      <c r="C11" s="375" t="s">
        <v>249</v>
      </c>
      <c r="D11" s="393" t="s">
        <v>52</v>
      </c>
      <c r="E11" s="393">
        <v>3</v>
      </c>
      <c r="F11" s="394"/>
      <c r="G11" s="395"/>
      <c r="H11" s="396"/>
      <c r="I11" s="397"/>
      <c r="J11" s="398">
        <f t="shared" ref="J11" si="0">H11*I11</f>
        <v>0</v>
      </c>
      <c r="K11" s="4"/>
    </row>
    <row r="12" spans="1:12" ht="17.25" thickBot="1" x14ac:dyDescent="0.25">
      <c r="A12" s="387"/>
      <c r="B12" s="400" t="s">
        <v>190</v>
      </c>
      <c r="C12" s="401"/>
      <c r="D12" s="402"/>
      <c r="E12" s="26" t="s">
        <v>53</v>
      </c>
      <c r="F12" s="23"/>
      <c r="G12" s="403">
        <v>0</v>
      </c>
      <c r="H12" s="486" t="s">
        <v>53</v>
      </c>
      <c r="I12" s="487"/>
      <c r="J12" s="24">
        <v>0</v>
      </c>
      <c r="K12" s="4"/>
    </row>
    <row r="13" spans="1:12" ht="17.25" thickBot="1" x14ac:dyDescent="0.25">
      <c r="A13" s="488" t="s">
        <v>191</v>
      </c>
      <c r="B13" s="489"/>
      <c r="C13" s="489"/>
      <c r="D13" s="490"/>
      <c r="E13" s="491">
        <f>G12+J12</f>
        <v>0</v>
      </c>
      <c r="F13" s="492"/>
      <c r="G13" s="492"/>
      <c r="H13" s="492"/>
      <c r="I13" s="492"/>
      <c r="J13" s="493"/>
      <c r="K13" s="4"/>
    </row>
    <row r="16" spans="1:12" x14ac:dyDescent="0.2">
      <c r="A16" s="56"/>
      <c r="B16" s="8"/>
      <c r="C16" s="60" t="s">
        <v>70</v>
      </c>
      <c r="D16" s="61"/>
      <c r="E16" s="61"/>
      <c r="F16" s="62"/>
      <c r="G16" s="62"/>
      <c r="H16" s="63" t="s">
        <v>71</v>
      </c>
      <c r="I16" s="11"/>
      <c r="K16" s="69"/>
      <c r="L16" s="70"/>
    </row>
    <row r="17" spans="1:13" x14ac:dyDescent="0.2">
      <c r="A17" s="56"/>
      <c r="B17" s="8"/>
      <c r="C17" s="404"/>
      <c r="D17" s="405"/>
      <c r="E17" s="405"/>
      <c r="F17" s="406"/>
      <c r="G17" s="406"/>
      <c r="H17" s="407"/>
      <c r="I17" s="11"/>
      <c r="K17" s="69"/>
      <c r="L17" s="70"/>
    </row>
    <row r="18" spans="1:13" x14ac:dyDescent="0.2">
      <c r="B18" s="8"/>
      <c r="C18" s="64"/>
      <c r="D18" s="13"/>
      <c r="E18" s="13"/>
      <c r="F18" s="59"/>
      <c r="G18" s="59"/>
      <c r="H18" s="65"/>
      <c r="I18" s="11"/>
      <c r="K18" s="69"/>
      <c r="L18" s="70"/>
    </row>
    <row r="19" spans="1:13" x14ac:dyDescent="0.2">
      <c r="B19" s="8"/>
      <c r="C19" s="60" t="s">
        <v>74</v>
      </c>
      <c r="D19" s="61"/>
      <c r="E19" s="61"/>
      <c r="F19" s="62"/>
      <c r="G19" s="62"/>
      <c r="H19" s="63" t="s">
        <v>75</v>
      </c>
      <c r="I19" s="11"/>
      <c r="K19" s="25"/>
      <c r="L19" s="71"/>
      <c r="M19" s="7"/>
    </row>
    <row r="20" spans="1:13" x14ac:dyDescent="0.2">
      <c r="B20" s="8"/>
      <c r="C20" s="64"/>
      <c r="D20" s="13"/>
      <c r="E20" s="13"/>
      <c r="F20" s="59"/>
      <c r="G20" s="59"/>
      <c r="H20" s="65"/>
      <c r="I20" s="11"/>
      <c r="K20" s="25"/>
      <c r="L20" s="71"/>
      <c r="M20" s="7"/>
    </row>
    <row r="21" spans="1:13" x14ac:dyDescent="0.2">
      <c r="B21" s="8"/>
      <c r="C21" s="64"/>
      <c r="D21" s="13"/>
      <c r="E21" s="13"/>
      <c r="F21" s="59"/>
      <c r="G21" s="59"/>
      <c r="H21" s="65"/>
      <c r="I21" s="11"/>
      <c r="K21" s="25"/>
      <c r="L21" s="72"/>
      <c r="M21" s="7"/>
    </row>
    <row r="22" spans="1:13" x14ac:dyDescent="0.2">
      <c r="B22" s="8"/>
      <c r="C22" s="60" t="s">
        <v>182</v>
      </c>
      <c r="D22" s="61"/>
      <c r="E22" s="61"/>
      <c r="F22" s="62"/>
      <c r="G22" s="62"/>
      <c r="H22" s="63" t="s">
        <v>183</v>
      </c>
      <c r="I22" s="11"/>
      <c r="K22" s="68"/>
      <c r="L22" s="71"/>
      <c r="M22" s="7"/>
    </row>
    <row r="23" spans="1:13" x14ac:dyDescent="0.2">
      <c r="B23" s="8"/>
      <c r="C23" s="64"/>
      <c r="D23" s="13"/>
      <c r="E23" s="13"/>
      <c r="F23" s="59"/>
      <c r="G23" s="59"/>
      <c r="H23" s="65"/>
      <c r="I23" s="11"/>
      <c r="K23" s="25"/>
      <c r="L23" s="71"/>
      <c r="M23" s="7"/>
    </row>
    <row r="24" spans="1:13" x14ac:dyDescent="0.2">
      <c r="B24" s="8"/>
      <c r="C24" s="64"/>
      <c r="D24" s="13"/>
      <c r="E24" s="13"/>
      <c r="F24" s="59"/>
      <c r="G24" s="59"/>
      <c r="H24" s="65"/>
      <c r="I24" s="11"/>
      <c r="K24" s="25"/>
      <c r="L24" s="71"/>
      <c r="M24" s="7"/>
    </row>
    <row r="25" spans="1:13" x14ac:dyDescent="0.2">
      <c r="B25" s="8"/>
      <c r="C25" s="60" t="s">
        <v>106</v>
      </c>
      <c r="D25" s="61"/>
      <c r="E25" s="61"/>
      <c r="F25" s="62"/>
      <c r="G25" s="62"/>
      <c r="H25" s="63" t="s">
        <v>107</v>
      </c>
      <c r="I25" s="11"/>
      <c r="L25" s="70"/>
    </row>
    <row r="26" spans="1:13" x14ac:dyDescent="0.2">
      <c r="B26" s="408"/>
      <c r="C26" s="399"/>
      <c r="D26" s="409"/>
      <c r="E26" s="410"/>
      <c r="F26" s="388"/>
      <c r="K26" s="411"/>
      <c r="L26" s="412"/>
      <c r="M26" s="7"/>
    </row>
    <row r="27" spans="1:13" x14ac:dyDescent="0.2">
      <c r="B27" s="408"/>
      <c r="C27" s="399"/>
      <c r="D27" s="409"/>
      <c r="E27" s="410"/>
      <c r="F27" s="388"/>
      <c r="K27" s="7"/>
      <c r="L27" s="54"/>
      <c r="M27" s="7"/>
    </row>
    <row r="28" spans="1:13" x14ac:dyDescent="0.2">
      <c r="B28" s="408"/>
      <c r="C28" s="399"/>
      <c r="D28" s="409"/>
      <c r="E28" s="410"/>
      <c r="F28" s="388"/>
      <c r="K28" s="7"/>
      <c r="L28" s="54"/>
      <c r="M28" s="7"/>
    </row>
    <row r="29" spans="1:13" x14ac:dyDescent="0.2">
      <c r="B29" s="408"/>
      <c r="C29" s="399"/>
      <c r="D29" s="409"/>
      <c r="E29" s="410"/>
      <c r="F29" s="388"/>
    </row>
    <row r="30" spans="1:13" x14ac:dyDescent="0.2">
      <c r="B30" s="408"/>
      <c r="C30" s="399"/>
      <c r="D30" s="409"/>
      <c r="E30" s="410"/>
      <c r="F30" s="388"/>
    </row>
    <row r="31" spans="1:13" x14ac:dyDescent="0.2">
      <c r="B31" s="408"/>
      <c r="C31" s="399"/>
      <c r="D31" s="409"/>
      <c r="E31" s="410"/>
      <c r="F31" s="388"/>
    </row>
    <row r="32" spans="1:13" x14ac:dyDescent="0.2">
      <c r="B32" s="408"/>
      <c r="C32" s="399"/>
      <c r="D32" s="409"/>
      <c r="E32" s="410"/>
      <c r="F32" s="388"/>
    </row>
    <row r="33" spans="1:13" x14ac:dyDescent="0.2">
      <c r="B33" s="408"/>
      <c r="C33" s="399"/>
      <c r="D33" s="409"/>
      <c r="E33" s="410"/>
      <c r="F33" s="388"/>
    </row>
    <row r="34" spans="1:13" x14ac:dyDescent="0.2">
      <c r="B34" s="408"/>
      <c r="C34" s="399"/>
      <c r="D34" s="409"/>
      <c r="E34" s="410"/>
      <c r="F34" s="388"/>
    </row>
    <row r="35" spans="1:13" x14ac:dyDescent="0.2">
      <c r="B35" s="408"/>
      <c r="C35" s="399"/>
      <c r="D35" s="409"/>
      <c r="E35" s="410"/>
      <c r="F35" s="388"/>
    </row>
    <row r="36" spans="1:13" x14ac:dyDescent="0.2">
      <c r="B36" s="408"/>
      <c r="C36" s="399"/>
      <c r="D36" s="409"/>
      <c r="E36" s="410"/>
      <c r="F36" s="388"/>
    </row>
    <row r="37" spans="1:13" x14ac:dyDescent="0.2">
      <c r="B37" s="408"/>
      <c r="C37" s="399"/>
      <c r="D37" s="409"/>
      <c r="E37" s="410"/>
      <c r="F37" s="388"/>
    </row>
    <row r="38" spans="1:13" s="11" customFormat="1" x14ac:dyDescent="0.2">
      <c r="A38" s="8"/>
      <c r="B38" s="408"/>
      <c r="C38" s="399"/>
      <c r="D38" s="409"/>
      <c r="E38" s="410"/>
      <c r="F38" s="388"/>
      <c r="H38" s="12"/>
      <c r="I38" s="13"/>
      <c r="J38" s="13"/>
      <c r="K38" s="55"/>
      <c r="L38" s="4"/>
      <c r="M38" s="4"/>
    </row>
    <row r="39" spans="1:13" s="11" customFormat="1" x14ac:dyDescent="0.2">
      <c r="A39" s="8"/>
      <c r="B39" s="408"/>
      <c r="C39" s="399"/>
      <c r="D39" s="409"/>
      <c r="E39" s="410"/>
      <c r="F39" s="388"/>
      <c r="H39" s="12"/>
      <c r="I39" s="13"/>
      <c r="J39" s="13"/>
      <c r="K39" s="55"/>
      <c r="L39" s="4"/>
      <c r="M39" s="4"/>
    </row>
    <row r="40" spans="1:13" s="11" customFormat="1" x14ac:dyDescent="0.2">
      <c r="A40" s="8"/>
      <c r="B40" s="408"/>
      <c r="C40" s="399"/>
      <c r="D40" s="409"/>
      <c r="E40" s="410"/>
      <c r="F40" s="388"/>
      <c r="H40" s="12"/>
      <c r="I40" s="13"/>
      <c r="J40" s="13"/>
      <c r="K40" s="55"/>
      <c r="L40" s="4"/>
      <c r="M40" s="4"/>
    </row>
    <row r="41" spans="1:13" s="11" customFormat="1" x14ac:dyDescent="0.2">
      <c r="A41" s="8"/>
      <c r="B41" s="408"/>
      <c r="C41" s="399"/>
      <c r="D41" s="409"/>
      <c r="E41" s="410"/>
      <c r="F41" s="388"/>
      <c r="H41" s="12"/>
      <c r="I41" s="13"/>
      <c r="J41" s="13"/>
      <c r="K41" s="55"/>
      <c r="L41" s="4"/>
      <c r="M41" s="4"/>
    </row>
    <row r="42" spans="1:13" s="11" customFormat="1" x14ac:dyDescent="0.2">
      <c r="A42" s="8"/>
      <c r="B42" s="413"/>
      <c r="C42" s="414"/>
      <c r="D42" s="415"/>
      <c r="E42" s="416"/>
      <c r="F42" s="388"/>
      <c r="H42" s="12"/>
      <c r="I42" s="13"/>
      <c r="J42" s="13"/>
      <c r="K42" s="55"/>
      <c r="L42" s="4"/>
      <c r="M42" s="4"/>
    </row>
    <row r="43" spans="1:13" s="11" customFormat="1" x14ac:dyDescent="0.2">
      <c r="A43" s="8"/>
      <c r="B43" s="388"/>
      <c r="C43" s="417"/>
      <c r="D43" s="418"/>
      <c r="E43" s="66"/>
      <c r="F43" s="388"/>
      <c r="H43" s="12"/>
      <c r="I43" s="13"/>
      <c r="J43" s="13"/>
      <c r="K43" s="55"/>
      <c r="L43" s="4"/>
      <c r="M43" s="4"/>
    </row>
  </sheetData>
  <mergeCells count="14">
    <mergeCell ref="H8:J8"/>
    <mergeCell ref="H12:I12"/>
    <mergeCell ref="A13:D13"/>
    <mergeCell ref="E13:J13"/>
    <mergeCell ref="A2:J2"/>
    <mergeCell ref="C3:J3"/>
    <mergeCell ref="C4:J4"/>
    <mergeCell ref="A6:J6"/>
    <mergeCell ref="A7:A9"/>
    <mergeCell ref="B7:B9"/>
    <mergeCell ref="C7:C9"/>
    <mergeCell ref="D7:D9"/>
    <mergeCell ref="E7:J7"/>
    <mergeCell ref="E8:G8"/>
  </mergeCells>
  <pageMargins left="0.24" right="0.26" top="0.56999999999999995" bottom="0.43" header="0.36" footer="0.18"/>
  <pageSetup paperSize="9" scale="4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8.2</vt:lpstr>
      <vt:lpstr>Пр. 1 к ф. 8.2</vt:lpstr>
      <vt:lpstr>Пр. 2 к ф. 8.2</vt:lpstr>
      <vt:lpstr>Пр. 3 к ф. 8.2</vt:lpstr>
      <vt:lpstr>Оборудование</vt:lpstr>
      <vt:lpstr>Оборудование!Область_печати</vt:lpstr>
      <vt:lpstr>'Пр. 3 к ф.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2016-03-21T09:54:00Z</cp:lastPrinted>
  <dcterms:created xsi:type="dcterms:W3CDTF">2014-07-13T09:38:46Z</dcterms:created>
  <dcterms:modified xsi:type="dcterms:W3CDTF">2016-03-22T11:50:32Z</dcterms:modified>
</cp:coreProperties>
</file>