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3250" windowHeight="12015"/>
  </bookViews>
  <sheets>
    <sheet name="ЛОТ 4" sheetId="4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Q70" i="4" l="1"/>
  <c r="AI69" i="4"/>
  <c r="AH69" i="4"/>
  <c r="AG69" i="4"/>
  <c r="AF69" i="4"/>
  <c r="AE69" i="4"/>
  <c r="AD69" i="4"/>
  <c r="AC69" i="4"/>
  <c r="AB69" i="4"/>
  <c r="AA69" i="4"/>
  <c r="Z69" i="4"/>
  <c r="Y69" i="4"/>
  <c r="X69" i="4"/>
  <c r="W69" i="4"/>
  <c r="V69" i="4"/>
  <c r="U69" i="4"/>
  <c r="S69" i="4"/>
  <c r="Q69" i="4"/>
  <c r="P69" i="4"/>
  <c r="O69" i="4"/>
  <c r="N69" i="4"/>
  <c r="M69" i="4"/>
  <c r="M71" i="4" s="1"/>
  <c r="L69" i="4"/>
  <c r="AI68" i="4"/>
  <c r="AH68" i="4"/>
  <c r="AG68" i="4"/>
  <c r="AF68" i="4"/>
  <c r="AE68" i="4"/>
  <c r="AD68" i="4"/>
  <c r="AC68" i="4"/>
  <c r="AB68" i="4"/>
  <c r="AA68" i="4"/>
  <c r="Z68" i="4"/>
  <c r="Y68" i="4"/>
  <c r="Y70" i="4" s="1"/>
  <c r="X68" i="4"/>
  <c r="W68" i="4"/>
  <c r="V68" i="4"/>
  <c r="U68" i="4"/>
  <c r="U70" i="4" s="1"/>
  <c r="T68" i="4"/>
  <c r="S68" i="4"/>
  <c r="Q68" i="4"/>
  <c r="P68" i="4"/>
  <c r="O68" i="4"/>
  <c r="N68" i="4"/>
  <c r="M68" i="4"/>
  <c r="L68" i="4"/>
  <c r="R68" i="4"/>
  <c r="AI35" i="4"/>
  <c r="AI70" i="4" s="1"/>
  <c r="AH35" i="4"/>
  <c r="AH70" i="4" s="1"/>
  <c r="AG35" i="4"/>
  <c r="AG70" i="4" s="1"/>
  <c r="AF35" i="4"/>
  <c r="AF70" i="4" s="1"/>
  <c r="AE35" i="4"/>
  <c r="AE70" i="4" s="1"/>
  <c r="AD35" i="4"/>
  <c r="AD70" i="4" s="1"/>
  <c r="AC35" i="4"/>
  <c r="AC70" i="4" s="1"/>
  <c r="AB35" i="4"/>
  <c r="AB70" i="4" s="1"/>
  <c r="AA35" i="4"/>
  <c r="AA70" i="4" s="1"/>
  <c r="Y35" i="4"/>
  <c r="W35" i="4"/>
  <c r="W70" i="4" s="1"/>
  <c r="U35" i="4"/>
  <c r="T35" i="4"/>
  <c r="T70" i="4" s="1"/>
  <c r="S35" i="4"/>
  <c r="S70" i="4" s="1"/>
  <c r="R35" i="4"/>
  <c r="R70" i="4" s="1"/>
  <c r="Q35" i="4"/>
  <c r="P35" i="4"/>
  <c r="P70" i="4" s="1"/>
  <c r="O35" i="4"/>
  <c r="N35" i="4"/>
  <c r="N70" i="4" s="1"/>
  <c r="M35" i="4"/>
  <c r="M70" i="4" s="1"/>
  <c r="L35" i="4"/>
  <c r="L70" i="4" s="1"/>
  <c r="O36" i="4"/>
  <c r="O71" i="4" s="1"/>
  <c r="N36" i="4"/>
  <c r="N71" i="4" s="1"/>
  <c r="M36" i="4"/>
  <c r="L36" i="4"/>
  <c r="L71" i="4" s="1"/>
  <c r="U36" i="4"/>
  <c r="V36" i="4"/>
  <c r="V71" i="4" s="1"/>
  <c r="W36" i="4"/>
  <c r="X36" i="4"/>
  <c r="X71" i="4" s="1"/>
  <c r="Y36" i="4"/>
  <c r="Z36" i="4"/>
  <c r="Z71" i="4" s="1"/>
  <c r="AA36" i="4"/>
  <c r="AB36" i="4"/>
  <c r="AB71" i="4" s="1"/>
  <c r="AC36" i="4"/>
  <c r="AD36" i="4"/>
  <c r="AD71" i="4" s="1"/>
  <c r="AE36" i="4"/>
  <c r="AF36" i="4"/>
  <c r="AF71" i="4" s="1"/>
  <c r="AG36" i="4"/>
  <c r="AH36" i="4"/>
  <c r="AH71" i="4" s="1"/>
  <c r="AI36" i="4"/>
  <c r="Q36" i="4"/>
  <c r="Q71" i="4" s="1"/>
  <c r="R36" i="4"/>
  <c r="S36" i="4"/>
  <c r="S71" i="4" s="1"/>
  <c r="P36" i="4"/>
  <c r="P71" i="4" s="1"/>
  <c r="AI71" i="4" l="1"/>
  <c r="AE71" i="4"/>
  <c r="AA71" i="4"/>
  <c r="W71" i="4"/>
  <c r="O70" i="4"/>
  <c r="AG71" i="4"/>
  <c r="AC71" i="4"/>
  <c r="Y71" i="4"/>
  <c r="U71" i="4"/>
  <c r="R71" i="4"/>
  <c r="T67" i="4"/>
  <c r="T66" i="4"/>
  <c r="R64" i="4"/>
  <c r="R69" i="4" s="1"/>
  <c r="I68" i="4"/>
  <c r="E50" i="4"/>
  <c r="E16" i="4"/>
  <c r="E13" i="4"/>
  <c r="E10" i="4"/>
  <c r="E31" i="4"/>
  <c r="E30" i="4"/>
  <c r="E28" i="4"/>
  <c r="E27" i="4"/>
  <c r="E23" i="4"/>
  <c r="E22" i="4"/>
  <c r="I35" i="4"/>
  <c r="T65" i="4"/>
  <c r="F63" i="4"/>
  <c r="F62" i="4"/>
  <c r="T62" i="4" s="1"/>
  <c r="F61" i="4"/>
  <c r="F60" i="4"/>
  <c r="F34" i="4"/>
  <c r="F33" i="4"/>
  <c r="T32" i="4"/>
  <c r="T36" i="4" s="1"/>
  <c r="X30" i="4"/>
  <c r="V30" i="4"/>
  <c r="Z28" i="4"/>
  <c r="Z35" i="4" s="1"/>
  <c r="Z70" i="4" s="1"/>
  <c r="X28" i="4"/>
  <c r="V28" i="4"/>
  <c r="X27" i="4"/>
  <c r="X23" i="4"/>
  <c r="V23" i="4"/>
  <c r="X22" i="4"/>
  <c r="V22" i="4"/>
  <c r="V35" i="4" l="1"/>
  <c r="V70" i="4" s="1"/>
  <c r="X35" i="4"/>
  <c r="X70" i="4" s="1"/>
  <c r="F69" i="4"/>
  <c r="F36" i="4"/>
  <c r="I71" i="4"/>
  <c r="E68" i="4"/>
  <c r="T63" i="4"/>
  <c r="T60" i="4"/>
  <c r="E35" i="4"/>
  <c r="T69" i="4" l="1"/>
  <c r="T71" i="4" s="1"/>
  <c r="E70" i="4"/>
  <c r="F71" i="4"/>
</calcChain>
</file>

<file path=xl/sharedStrings.xml><?xml version="1.0" encoding="utf-8"?>
<sst xmlns="http://schemas.openxmlformats.org/spreadsheetml/2006/main" count="117" uniqueCount="45">
  <si>
    <t>№№ пп</t>
  </si>
  <si>
    <t>Количество</t>
  </si>
  <si>
    <t>Аганское НГДУ</t>
  </si>
  <si>
    <t>Сосуды, работающие под давлением</t>
  </si>
  <si>
    <t>Резервуар вертикальный стальной</t>
  </si>
  <si>
    <t>Ватинское НГДУ</t>
  </si>
  <si>
    <t>Наименование объекта подготовки, перекачки нефти и газа</t>
  </si>
  <si>
    <t>ПЛК,  L (м)</t>
  </si>
  <si>
    <t>ПЛК, Ду (мм)</t>
  </si>
  <si>
    <t>ПЛК</t>
  </si>
  <si>
    <t xml:space="preserve">Канализационные колодцы </t>
  </si>
  <si>
    <t>СРД, РВС, другие объекты подготовки, перекачки нефти и газа, м3</t>
  </si>
  <si>
    <t>СРД, РВС,  других объектов подготовки, перекачки нефти и газа,                                   шт.</t>
  </si>
  <si>
    <t>Дренажная система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</si>
  <si>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</si>
  <si>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</si>
  <si>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</si>
  <si>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</si>
  <si>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</si>
  <si>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</si>
  <si>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</si>
  <si>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</si>
  <si>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</si>
  <si>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</si>
  <si>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</si>
  <si>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</si>
  <si>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На выполнение комплекса работ по зачистке  СРД, РВС, ПЛК  и других объектов подготовки, перекачки  нефти и газа Аганского, Ватинского НГДУ </t>
  </si>
  <si>
    <t>Цена (без НДС), руб.</t>
  </si>
  <si>
    <t>за единицу СРД, РВС, других объектов подготовки, перекачки  нефти и газа</t>
  </si>
  <si>
    <t>за 1 м трубопровода</t>
  </si>
  <si>
    <t>НДС, руб.</t>
  </si>
  <si>
    <t>Кол-во</t>
  </si>
  <si>
    <t>Сумма</t>
  </si>
  <si>
    <t>В том числе по месяцам (2015г.)</t>
  </si>
  <si>
    <t>Итого стоимость,  руб.      (с НДС)</t>
  </si>
  <si>
    <t>Итого стоимость, руб.              (без НДС)</t>
  </si>
  <si>
    <t>ИТОГО по АНГДУ, шт</t>
  </si>
  <si>
    <t>ИТОГО по АНГДУ, м</t>
  </si>
  <si>
    <t>ИТОГО по ВНГДУ, шт</t>
  </si>
  <si>
    <t>ИТОГО по ВНГДУ, м</t>
  </si>
  <si>
    <t>Всего по ОАО "СН-МНГ", шт</t>
  </si>
  <si>
    <t>Всего по ОАО "СН-МНГ", м</t>
  </si>
  <si>
    <t>Руководитель ______________________________ФИО</t>
  </si>
  <si>
    <t>Лот №4</t>
  </si>
  <si>
    <t>ФОРМА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</si>
</sst>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"/>
      <family val="2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8">
    <xf numFmtId="0" fontId="0" fillId="0" borderId="0" xfId="0"/>
    <xf numFmtId="0" fontId="4" fillId="0" borderId="8" xfId="0" applyFont="1" applyFill="1" applyBorder="1" applyAlignment="1">
      <alignment horizontal="justify" vertical="top"/>
    </xf>
    <xf numFmtId="0" fontId="4" fillId="0" borderId="6" xfId="0" applyFont="1" applyBorder="1" applyAlignment="1">
      <alignment horizontal="justify" vertical="top"/>
    </xf>
    <xf numFmtId="0" fontId="7" fillId="0" borderId="1" xfId="2" applyFont="1" applyFill="1" applyBorder="1" applyAlignment="1">
      <alignment horizontal="center" vertical="center" textRotation="90"/>
    </xf>
    <xf numFmtId="2" fontId="7" fillId="0" borderId="1" xfId="2" applyNumberFormat="1" applyFont="1" applyFill="1" applyBorder="1" applyAlignment="1">
      <alignment horizontal="center" vertical="center" textRotation="90"/>
    </xf>
    <xf numFmtId="0" fontId="4" fillId="0" borderId="0" xfId="0" applyNumberFormat="1" applyFont="1" applyAlignment="1">
      <alignment vertical="top"/>
    </xf>
    <xf numFmtId="0" fontId="4" fillId="0" borderId="8" xfId="0" applyNumberFormat="1" applyFont="1" applyFill="1" applyBorder="1" applyAlignment="1">
      <alignment horizontal="justify" vertical="top"/>
    </xf>
    <xf numFmtId="0" fontId="4" fillId="0" borderId="1" xfId="0" applyNumberFormat="1" applyFont="1" applyBorder="1" applyAlignment="1">
      <alignment vertical="top"/>
    </xf>
    <xf numFmtId="0" fontId="6" fillId="2" borderId="1" xfId="0" applyNumberFormat="1" applyFont="1" applyFill="1" applyBorder="1" applyAlignment="1">
      <alignment vertical="top"/>
    </xf>
    <xf numFmtId="0" fontId="6" fillId="0" borderId="0" xfId="0" applyNumberFormat="1" applyFont="1" applyAlignment="1">
      <alignment vertical="top"/>
    </xf>
    <xf numFmtId="0" fontId="4" fillId="0" borderId="1" xfId="0" applyNumberFormat="1" applyFont="1" applyBorder="1" applyAlignment="1">
      <alignment horizontal="justify" vertical="top"/>
    </xf>
    <xf numFmtId="0" fontId="4" fillId="0" borderId="1" xfId="0" applyNumberFormat="1" applyFont="1" applyBorder="1" applyAlignment="1">
      <alignment horizontal="center" vertical="top"/>
    </xf>
    <xf numFmtId="0" fontId="4" fillId="0" borderId="0" xfId="0" applyNumberFormat="1" applyFont="1" applyFill="1" applyAlignment="1">
      <alignment vertical="top"/>
    </xf>
    <xf numFmtId="0" fontId="4" fillId="0" borderId="0" xfId="0" applyNumberFormat="1" applyFont="1" applyFill="1" applyAlignment="1">
      <alignment horizontal="right" vertical="top"/>
    </xf>
    <xf numFmtId="0" fontId="6" fillId="0" borderId="12" xfId="0" applyNumberFormat="1" applyFont="1" applyBorder="1" applyAlignment="1">
      <alignment vertical="top"/>
    </xf>
    <xf numFmtId="0" fontId="6" fillId="0" borderId="13" xfId="0" applyNumberFormat="1" applyFont="1" applyBorder="1" applyAlignment="1">
      <alignment vertical="top"/>
    </xf>
    <xf numFmtId="0" fontId="6" fillId="0" borderId="13" xfId="0" applyNumberFormat="1" applyFont="1" applyBorder="1" applyAlignment="1">
      <alignment horizontal="center" vertical="top"/>
    </xf>
    <xf numFmtId="0" fontId="6" fillId="0" borderId="14" xfId="0" applyNumberFormat="1" applyFont="1" applyBorder="1" applyAlignment="1">
      <alignment horizontal="center" vertical="top"/>
    </xf>
    <xf numFmtId="0" fontId="6" fillId="0" borderId="15" xfId="0" applyNumberFormat="1" applyFont="1" applyBorder="1" applyAlignment="1">
      <alignment vertical="top"/>
    </xf>
    <xf numFmtId="0" fontId="6" fillId="0" borderId="16" xfId="0" applyNumberFormat="1" applyFont="1" applyBorder="1" applyAlignment="1">
      <alignment vertical="top"/>
    </xf>
    <xf numFmtId="0" fontId="6" fillId="0" borderId="16" xfId="0" applyNumberFormat="1" applyFont="1" applyBorder="1" applyAlignment="1">
      <alignment horizontal="center" vertical="top"/>
    </xf>
    <xf numFmtId="0" fontId="6" fillId="0" borderId="17" xfId="0" applyNumberFormat="1" applyFont="1" applyBorder="1" applyAlignment="1">
      <alignment horizontal="center" vertical="top"/>
    </xf>
    <xf numFmtId="0" fontId="6" fillId="0" borderId="1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vertical="top"/>
    </xf>
    <xf numFmtId="0" fontId="6" fillId="0" borderId="5" xfId="0" applyNumberFormat="1" applyFont="1" applyFill="1" applyBorder="1" applyAlignment="1">
      <alignment horizontal="center" vertical="top"/>
    </xf>
    <xf numFmtId="0" fontId="7" fillId="0" borderId="1" xfId="2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justify" vertical="top"/>
    </xf>
    <xf numFmtId="0" fontId="4" fillId="0" borderId="8" xfId="0" applyFont="1" applyBorder="1" applyAlignment="1">
      <alignment horizontal="justify" vertical="top"/>
    </xf>
    <xf numFmtId="0" fontId="5" fillId="0" borderId="6" xfId="0" applyFont="1" applyBorder="1" applyAlignment="1">
      <alignment horizontal="justify" vertical="top"/>
    </xf>
    <xf numFmtId="0" fontId="4" fillId="0" borderId="9" xfId="0" applyNumberFormat="1" applyFont="1" applyBorder="1" applyAlignment="1">
      <alignment vertical="top"/>
    </xf>
    <xf numFmtId="0" fontId="5" fillId="0" borderId="7" xfId="0" applyNumberFormat="1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10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8" fillId="0" borderId="0" xfId="0" applyNumberFormat="1" applyFont="1" applyFill="1" applyAlignment="1">
      <alignment horizontal="left" vertical="top"/>
    </xf>
    <xf numFmtId="0" fontId="8" fillId="0" borderId="0" xfId="0" applyNumberFormat="1" applyFont="1" applyAlignment="1">
      <alignment horizontal="center" vertical="top"/>
    </xf>
    <xf numFmtId="0" fontId="9" fillId="0" borderId="0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10" fillId="0" borderId="0" xfId="0" applyNumberFormat="1" applyFont="1" applyAlignment="1">
      <alignment vertical="center"/>
    </xf>
    <xf numFmtId="0" fontId="6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justify" vertical="top"/>
    </xf>
    <xf numFmtId="0" fontId="4" fillId="0" borderId="8" xfId="0" applyNumberFormat="1" applyFont="1" applyBorder="1" applyAlignment="1">
      <alignment horizontal="justify" vertical="top"/>
    </xf>
    <xf numFmtId="0" fontId="4" fillId="0" borderId="6" xfId="0" applyNumberFormat="1" applyFont="1" applyBorder="1" applyAlignment="1">
      <alignment horizontal="justify" vertical="top"/>
    </xf>
  </cellXfs>
  <cellStyles count="3">
    <cellStyle name="Обычный" xfId="0" builtinId="0"/>
    <cellStyle name="Обычный 2 2" xfId="2"/>
    <cellStyle name="Обычный_Книга1" xfId="1"/>
  </cellStyles>
  <dxfs count="24"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88;&#1072;&#1092;&#1080;&#1082;%20&#1082;%20&#1076;&#1086;&#1075;&#1086;&#1074;&#1086;&#1088;&#1091;%20&#1085;&#1072;%202015%20&#1075;&#1086;&#1076;%20&#1076;&#1083;&#1103;%20&#1082;&#1086;&#1088;&#1088;&#1077;&#1082;&#1090;%20&#1079;&#1072;&#1103;&#1074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 Вата Тайлаки Узун Ариг"/>
      <sheetName val="Л № 2 СПок Орех Лок Чист Кет НП"/>
      <sheetName val="ЛОТ № 3 ПЛК"/>
      <sheetName val="ЛОТ№4Ачим Асом Мег Мых ГЦ"/>
      <sheetName val="Приложение 2"/>
    </sheetNames>
    <sheetDataSet>
      <sheetData sheetId="0">
        <row r="63">
          <cell r="G63">
            <v>13</v>
          </cell>
        </row>
      </sheetData>
      <sheetData sheetId="1">
        <row r="63">
          <cell r="H63">
            <v>12</v>
          </cell>
        </row>
      </sheetData>
      <sheetData sheetId="2">
        <row r="14">
          <cell r="K14">
            <v>410</v>
          </cell>
        </row>
        <row r="15">
          <cell r="K15">
            <v>173</v>
          </cell>
        </row>
        <row r="16">
          <cell r="K16">
            <v>40</v>
          </cell>
        </row>
        <row r="17">
          <cell r="K17" t="str">
            <v>33</v>
          </cell>
        </row>
        <row r="73">
          <cell r="J73">
            <v>286</v>
          </cell>
        </row>
        <row r="74">
          <cell r="J74">
            <v>100</v>
          </cell>
        </row>
        <row r="86">
          <cell r="H86">
            <v>3</v>
          </cell>
        </row>
        <row r="87">
          <cell r="H87">
            <v>1</v>
          </cell>
        </row>
        <row r="88">
          <cell r="H88">
            <v>2</v>
          </cell>
        </row>
        <row r="91">
          <cell r="G91">
            <v>26</v>
          </cell>
          <cell r="H91">
            <v>224</v>
          </cell>
        </row>
        <row r="92">
          <cell r="H92">
            <v>36</v>
          </cell>
        </row>
        <row r="96">
          <cell r="H96">
            <v>9</v>
          </cell>
        </row>
        <row r="97">
          <cell r="H97">
            <v>2</v>
          </cell>
        </row>
        <row r="98">
          <cell r="H98">
            <v>7</v>
          </cell>
        </row>
        <row r="100">
          <cell r="H100">
            <v>2</v>
          </cell>
        </row>
      </sheetData>
      <sheetData sheetId="3">
        <row r="92">
          <cell r="H92">
            <v>15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76"/>
  <sheetViews>
    <sheetView tabSelected="1" workbookViewId="0">
      <pane xSplit="3" ySplit="9" topLeftCell="D58" activePane="bottomRight" state="frozen"/>
      <selection pane="topRight" activeCell="D1" sqref="D1"/>
      <selection pane="bottomLeft" activeCell="A6" sqref="A6"/>
      <selection pane="bottomRight" activeCell="I84" sqref="I84"/>
    </sheetView>
  </sheetViews>
  <sheetFormatPr defaultColWidth="9.140625" defaultRowHeight="12.75" x14ac:dyDescent="0.25"/>
  <cols>
    <col min="1" max="1" width="7.42578125" style="5" customWidth="1"/>
    <col min="2" max="2" width="27.7109375" style="5" customWidth="1"/>
    <col min="3" max="3" width="14.7109375" style="5" customWidth="1"/>
    <col min="4" max="4" width="8" style="5" customWidth="1"/>
    <col min="5" max="5" width="15.85546875" style="5" customWidth="1"/>
    <col min="6" max="6" width="8.5703125" style="5" customWidth="1"/>
    <col min="7" max="7" width="16" style="5" customWidth="1"/>
    <col min="8" max="8" width="12.7109375" style="5" customWidth="1"/>
    <col min="9" max="9" width="9.7109375" style="5" customWidth="1"/>
    <col min="10" max="10" width="6.140625" style="5" customWidth="1"/>
    <col min="11" max="11" width="10.42578125" style="5" customWidth="1"/>
    <col min="12" max="19" width="5.42578125" style="5" customWidth="1"/>
    <col min="20" max="20" width="5" style="5" customWidth="1"/>
    <col min="21" max="25" width="4.140625" style="5" customWidth="1"/>
    <col min="26" max="35" width="5.42578125" style="5" customWidth="1"/>
    <col min="36" max="16384" width="9.140625" style="5"/>
  </cols>
  <sheetData>
    <row r="2" spans="1:35" ht="15.75" x14ac:dyDescent="0.25">
      <c r="AE2" s="39" t="s">
        <v>44</v>
      </c>
      <c r="AF2" s="39"/>
      <c r="AG2" s="39"/>
      <c r="AH2" s="39"/>
      <c r="AI2" s="39"/>
    </row>
    <row r="4" spans="1:35" ht="29.25" customHeight="1" x14ac:dyDescent="0.25">
      <c r="A4" s="40" t="s">
        <v>43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</row>
    <row r="5" spans="1:35" ht="45" customHeight="1" x14ac:dyDescent="0.25">
      <c r="A5" s="43" t="s">
        <v>26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5" ht="31.5" customHeight="1" x14ac:dyDescent="0.25">
      <c r="A6" s="45" t="s">
        <v>0</v>
      </c>
      <c r="B6" s="45" t="s">
        <v>6</v>
      </c>
      <c r="C6" s="45" t="s">
        <v>11</v>
      </c>
      <c r="D6" s="45" t="s">
        <v>8</v>
      </c>
      <c r="E6" s="32" t="s">
        <v>1</v>
      </c>
      <c r="F6" s="33"/>
      <c r="G6" s="36" t="s">
        <v>27</v>
      </c>
      <c r="H6" s="37"/>
      <c r="I6" s="29" t="s">
        <v>35</v>
      </c>
      <c r="J6" s="29" t="s">
        <v>30</v>
      </c>
      <c r="K6" s="29" t="s">
        <v>34</v>
      </c>
      <c r="L6" s="26" t="s">
        <v>33</v>
      </c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ht="31.5" customHeight="1" x14ac:dyDescent="0.25">
      <c r="A7" s="46"/>
      <c r="B7" s="46"/>
      <c r="C7" s="46"/>
      <c r="D7" s="46"/>
      <c r="E7" s="34"/>
      <c r="F7" s="35"/>
      <c r="G7" s="34"/>
      <c r="H7" s="35"/>
      <c r="I7" s="30"/>
      <c r="J7" s="30"/>
      <c r="K7" s="30"/>
      <c r="L7" s="27" t="s">
        <v>14</v>
      </c>
      <c r="M7" s="28"/>
      <c r="N7" s="27" t="s">
        <v>15</v>
      </c>
      <c r="O7" s="28"/>
      <c r="P7" s="27" t="s">
        <v>16</v>
      </c>
      <c r="Q7" s="28"/>
      <c r="R7" s="27" t="s">
        <v>17</v>
      </c>
      <c r="S7" s="28"/>
      <c r="T7" s="27" t="s">
        <v>18</v>
      </c>
      <c r="U7" s="28"/>
      <c r="V7" s="27" t="s">
        <v>19</v>
      </c>
      <c r="W7" s="28"/>
      <c r="X7" s="27" t="s">
        <v>20</v>
      </c>
      <c r="Y7" s="28"/>
      <c r="Z7" s="27" t="s">
        <v>21</v>
      </c>
      <c r="AA7" s="28"/>
      <c r="AB7" s="27" t="s">
        <v>22</v>
      </c>
      <c r="AC7" s="28"/>
      <c r="AD7" s="27" t="s">
        <v>23</v>
      </c>
      <c r="AE7" s="28"/>
      <c r="AF7" s="27" t="s">
        <v>24</v>
      </c>
      <c r="AG7" s="28"/>
      <c r="AH7" s="27" t="s">
        <v>25</v>
      </c>
      <c r="AI7" s="28"/>
    </row>
    <row r="8" spans="1:35" ht="78.75" customHeight="1" x14ac:dyDescent="0.25">
      <c r="A8" s="47"/>
      <c r="B8" s="47"/>
      <c r="C8" s="47"/>
      <c r="D8" s="47"/>
      <c r="E8" s="6" t="s">
        <v>12</v>
      </c>
      <c r="F8" s="6" t="s">
        <v>7</v>
      </c>
      <c r="G8" s="1" t="s">
        <v>28</v>
      </c>
      <c r="H8" s="2" t="s">
        <v>29</v>
      </c>
      <c r="I8" s="31"/>
      <c r="J8" s="31"/>
      <c r="K8" s="31"/>
      <c r="L8" s="3" t="s">
        <v>31</v>
      </c>
      <c r="M8" s="4" t="s">
        <v>32</v>
      </c>
      <c r="N8" s="3" t="s">
        <v>31</v>
      </c>
      <c r="O8" s="4" t="s">
        <v>32</v>
      </c>
      <c r="P8" s="3" t="s">
        <v>31</v>
      </c>
      <c r="Q8" s="4" t="s">
        <v>32</v>
      </c>
      <c r="R8" s="3" t="s">
        <v>31</v>
      </c>
      <c r="S8" s="4" t="s">
        <v>32</v>
      </c>
      <c r="T8" s="3" t="s">
        <v>31</v>
      </c>
      <c r="U8" s="4" t="s">
        <v>32</v>
      </c>
      <c r="V8" s="3" t="s">
        <v>31</v>
      </c>
      <c r="W8" s="4" t="s">
        <v>32</v>
      </c>
      <c r="X8" s="3" t="s">
        <v>31</v>
      </c>
      <c r="Y8" s="4" t="s">
        <v>32</v>
      </c>
      <c r="Z8" s="3" t="s">
        <v>31</v>
      </c>
      <c r="AA8" s="4" t="s">
        <v>32</v>
      </c>
      <c r="AB8" s="3" t="s">
        <v>31</v>
      </c>
      <c r="AC8" s="4" t="s">
        <v>32</v>
      </c>
      <c r="AD8" s="3" t="s">
        <v>31</v>
      </c>
      <c r="AE8" s="4" t="s">
        <v>32</v>
      </c>
      <c r="AF8" s="3" t="s">
        <v>31</v>
      </c>
      <c r="AG8" s="4" t="s">
        <v>32</v>
      </c>
      <c r="AH8" s="3" t="s">
        <v>31</v>
      </c>
      <c r="AI8" s="4" t="s">
        <v>32</v>
      </c>
    </row>
    <row r="9" spans="1:35" s="9" customFormat="1" x14ac:dyDescent="0.25">
      <c r="A9" s="8" t="s">
        <v>2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</row>
    <row r="10" spans="1:35" ht="25.5" x14ac:dyDescent="0.25">
      <c r="A10" s="7"/>
      <c r="B10" s="10" t="s">
        <v>3</v>
      </c>
      <c r="C10" s="11">
        <v>25</v>
      </c>
      <c r="D10" s="11"/>
      <c r="E10" s="11">
        <f>'[1]ЛОТ № 3 ПЛК'!$H$86</f>
        <v>3</v>
      </c>
      <c r="F10" s="11"/>
      <c r="G10" s="11"/>
      <c r="H10" s="11"/>
      <c r="I10" s="7"/>
      <c r="J10" s="7"/>
      <c r="K10" s="7"/>
      <c r="L10" s="7"/>
      <c r="M10" s="7"/>
      <c r="N10" s="7"/>
      <c r="O10" s="7"/>
      <c r="P10" s="7"/>
      <c r="Q10" s="7"/>
      <c r="R10" s="7">
        <v>2</v>
      </c>
      <c r="S10" s="7"/>
      <c r="T10" s="7">
        <v>1</v>
      </c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25.5" hidden="1" x14ac:dyDescent="0.25">
      <c r="A11" s="7"/>
      <c r="B11" s="10" t="s">
        <v>3</v>
      </c>
      <c r="C11" s="11">
        <v>56</v>
      </c>
      <c r="D11" s="11"/>
      <c r="E11" s="11"/>
      <c r="F11" s="11"/>
      <c r="G11" s="11"/>
      <c r="H11" s="11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25.5" hidden="1" x14ac:dyDescent="0.25">
      <c r="A12" s="7"/>
      <c r="B12" s="10" t="s">
        <v>3</v>
      </c>
      <c r="C12" s="11">
        <v>50</v>
      </c>
      <c r="D12" s="11"/>
      <c r="E12" s="11"/>
      <c r="F12" s="11"/>
      <c r="G12" s="11"/>
      <c r="H12" s="11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ht="25.5" x14ac:dyDescent="0.25">
      <c r="A13" s="7"/>
      <c r="B13" s="10" t="s">
        <v>3</v>
      </c>
      <c r="C13" s="11">
        <v>80</v>
      </c>
      <c r="D13" s="11"/>
      <c r="E13" s="11">
        <f>'[1]ЛОТ № 3 ПЛК'!$H$87</f>
        <v>1</v>
      </c>
      <c r="F13" s="11"/>
      <c r="G13" s="11"/>
      <c r="H13" s="11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>
        <v>1</v>
      </c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25.5" hidden="1" x14ac:dyDescent="0.25">
      <c r="A14" s="7"/>
      <c r="B14" s="10" t="s">
        <v>3</v>
      </c>
      <c r="C14" s="11">
        <v>91.8</v>
      </c>
      <c r="D14" s="11"/>
      <c r="E14" s="11"/>
      <c r="F14" s="11"/>
      <c r="G14" s="11"/>
      <c r="H14" s="11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25.5" x14ac:dyDescent="0.25">
      <c r="A15" s="7"/>
      <c r="B15" s="10" t="s">
        <v>3</v>
      </c>
      <c r="C15" s="11">
        <v>100</v>
      </c>
      <c r="D15" s="11"/>
      <c r="E15" s="11">
        <v>2</v>
      </c>
      <c r="F15" s="11"/>
      <c r="G15" s="11"/>
      <c r="H15" s="11"/>
      <c r="I15" s="7"/>
      <c r="J15" s="7"/>
      <c r="K15" s="7"/>
      <c r="L15" s="7"/>
      <c r="M15" s="7"/>
      <c r="N15" s="7"/>
      <c r="O15" s="7"/>
      <c r="P15" s="7"/>
      <c r="Q15" s="7"/>
      <c r="R15" s="7">
        <v>1</v>
      </c>
      <c r="S15" s="7"/>
      <c r="T15" s="7">
        <v>1</v>
      </c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25.5" x14ac:dyDescent="0.25">
      <c r="A16" s="7"/>
      <c r="B16" s="10" t="s">
        <v>3</v>
      </c>
      <c r="C16" s="11">
        <v>200</v>
      </c>
      <c r="D16" s="11"/>
      <c r="E16" s="11">
        <f>'[1]ЛОТ № 3 ПЛК'!$H$88</f>
        <v>2</v>
      </c>
      <c r="F16" s="11"/>
      <c r="G16" s="11"/>
      <c r="H16" s="11"/>
      <c r="I16" s="7"/>
      <c r="J16" s="7"/>
      <c r="K16" s="7"/>
      <c r="L16" s="7"/>
      <c r="M16" s="7"/>
      <c r="N16" s="7"/>
      <c r="O16" s="7"/>
      <c r="P16" s="7"/>
      <c r="Q16" s="7"/>
      <c r="R16" s="7">
        <v>1</v>
      </c>
      <c r="S16" s="7"/>
      <c r="T16" s="7">
        <v>1</v>
      </c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</row>
    <row r="17" spans="1:35" ht="29.25" hidden="1" customHeight="1" x14ac:dyDescent="0.25">
      <c r="A17" s="7"/>
      <c r="B17" s="10" t="s">
        <v>4</v>
      </c>
      <c r="C17" s="11">
        <v>1000</v>
      </c>
      <c r="D17" s="11"/>
      <c r="E17" s="11"/>
      <c r="F17" s="11"/>
      <c r="G17" s="11"/>
      <c r="H17" s="11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</row>
    <row r="18" spans="1:35" ht="25.5" hidden="1" x14ac:dyDescent="0.25">
      <c r="A18" s="7"/>
      <c r="B18" s="10" t="s">
        <v>4</v>
      </c>
      <c r="C18" s="11">
        <v>2000</v>
      </c>
      <c r="D18" s="11"/>
      <c r="E18" s="11"/>
      <c r="F18" s="11"/>
      <c r="G18" s="11"/>
      <c r="H18" s="1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</row>
    <row r="19" spans="1:35" ht="25.5" hidden="1" x14ac:dyDescent="0.25">
      <c r="A19" s="7"/>
      <c r="B19" s="10" t="s">
        <v>4</v>
      </c>
      <c r="C19" s="11">
        <v>3000</v>
      </c>
      <c r="D19" s="11"/>
      <c r="E19" s="11"/>
      <c r="F19" s="11"/>
      <c r="G19" s="11"/>
      <c r="H19" s="11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</row>
    <row r="20" spans="1:35" ht="25.5" hidden="1" x14ac:dyDescent="0.25">
      <c r="A20" s="7"/>
      <c r="B20" s="10" t="s">
        <v>4</v>
      </c>
      <c r="C20" s="11">
        <v>5000</v>
      </c>
      <c r="D20" s="11"/>
      <c r="E20" s="11"/>
      <c r="F20" s="11"/>
      <c r="G20" s="11"/>
      <c r="H20" s="11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</row>
    <row r="21" spans="1:35" ht="25.5" hidden="1" x14ac:dyDescent="0.25">
      <c r="A21" s="7"/>
      <c r="B21" s="10" t="s">
        <v>4</v>
      </c>
      <c r="C21" s="11">
        <v>10000</v>
      </c>
      <c r="D21" s="11"/>
      <c r="E21" s="11"/>
      <c r="F21" s="11"/>
      <c r="G21" s="11"/>
      <c r="H21" s="11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</row>
    <row r="22" spans="1:35" x14ac:dyDescent="0.25">
      <c r="A22" s="7"/>
      <c r="B22" s="10" t="s">
        <v>10</v>
      </c>
      <c r="C22" s="11">
        <v>1</v>
      </c>
      <c r="D22" s="11"/>
      <c r="E22" s="11">
        <f>'[1]ЛОТ № 3 ПЛК'!$H$91</f>
        <v>224</v>
      </c>
      <c r="F22" s="11"/>
      <c r="G22" s="11"/>
      <c r="H22" s="11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>
        <f>25+8+19+19</f>
        <v>71</v>
      </c>
      <c r="W22" s="7"/>
      <c r="X22" s="7">
        <f>53+75+6+10+7</f>
        <v>151</v>
      </c>
      <c r="Y22" s="7"/>
      <c r="Z22" s="7">
        <v>2</v>
      </c>
      <c r="AA22" s="7"/>
      <c r="AB22" s="7"/>
      <c r="AC22" s="7"/>
      <c r="AD22" s="7"/>
      <c r="AE22" s="7"/>
      <c r="AF22" s="7"/>
      <c r="AG22" s="7"/>
      <c r="AH22" s="7"/>
      <c r="AI22" s="7"/>
    </row>
    <row r="23" spans="1:35" x14ac:dyDescent="0.25">
      <c r="A23" s="7"/>
      <c r="B23" s="7" t="s">
        <v>13</v>
      </c>
      <c r="C23" s="11">
        <v>0.5</v>
      </c>
      <c r="D23" s="11"/>
      <c r="E23" s="11">
        <f>'[1]ЛОТ № 3 ПЛК'!$H$92</f>
        <v>36</v>
      </c>
      <c r="F23" s="11"/>
      <c r="G23" s="11"/>
      <c r="H23" s="11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>
        <f>6+6</f>
        <v>12</v>
      </c>
      <c r="W23" s="7"/>
      <c r="X23" s="7">
        <f>20+4</f>
        <v>24</v>
      </c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</row>
    <row r="24" spans="1:35" hidden="1" x14ac:dyDescent="0.25">
      <c r="A24" s="7"/>
      <c r="B24" s="7" t="s">
        <v>13</v>
      </c>
      <c r="C24" s="11">
        <v>4</v>
      </c>
      <c r="D24" s="11"/>
      <c r="E24" s="11">
        <v>0</v>
      </c>
      <c r="F24" s="11"/>
      <c r="G24" s="11"/>
      <c r="H24" s="11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</row>
    <row r="25" spans="1:35" hidden="1" x14ac:dyDescent="0.25">
      <c r="A25" s="7"/>
      <c r="B25" s="7" t="s">
        <v>13</v>
      </c>
      <c r="C25" s="11">
        <v>6.3</v>
      </c>
      <c r="D25" s="11"/>
      <c r="E25" s="11">
        <v>0</v>
      </c>
      <c r="F25" s="11"/>
      <c r="G25" s="11"/>
      <c r="H25" s="11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</row>
    <row r="26" spans="1:35" hidden="1" x14ac:dyDescent="0.25">
      <c r="A26" s="7"/>
      <c r="B26" s="7" t="s">
        <v>13</v>
      </c>
      <c r="C26" s="11">
        <v>10</v>
      </c>
      <c r="D26" s="11"/>
      <c r="E26" s="11">
        <v>0</v>
      </c>
      <c r="F26" s="11"/>
      <c r="G26" s="11"/>
      <c r="H26" s="11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</row>
    <row r="27" spans="1:35" x14ac:dyDescent="0.25">
      <c r="A27" s="7"/>
      <c r="B27" s="7" t="s">
        <v>13</v>
      </c>
      <c r="C27" s="11">
        <v>12.5</v>
      </c>
      <c r="D27" s="11"/>
      <c r="E27" s="11">
        <f>'[1]ЛОТ № 3 ПЛК'!$H$97</f>
        <v>2</v>
      </c>
      <c r="F27" s="11"/>
      <c r="G27" s="11"/>
      <c r="H27" s="11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>
        <f>1</f>
        <v>1</v>
      </c>
      <c r="Y27" s="7"/>
      <c r="Z27" s="7">
        <v>1</v>
      </c>
      <c r="AA27" s="7"/>
      <c r="AB27" s="7"/>
      <c r="AC27" s="7"/>
      <c r="AD27" s="7"/>
      <c r="AE27" s="7"/>
      <c r="AF27" s="7"/>
      <c r="AG27" s="7"/>
      <c r="AH27" s="7"/>
      <c r="AI27" s="7"/>
    </row>
    <row r="28" spans="1:35" x14ac:dyDescent="0.25">
      <c r="A28" s="7"/>
      <c r="B28" s="7" t="s">
        <v>13</v>
      </c>
      <c r="C28" s="11">
        <v>16</v>
      </c>
      <c r="D28" s="11"/>
      <c r="E28" s="11">
        <f>'[1]ЛОТ № 3 ПЛК'!$H$98</f>
        <v>7</v>
      </c>
      <c r="F28" s="11"/>
      <c r="G28" s="11"/>
      <c r="H28" s="11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>
        <f>3+1</f>
        <v>4</v>
      </c>
      <c r="W28" s="7"/>
      <c r="X28" s="7">
        <f>1+1</f>
        <v>2</v>
      </c>
      <c r="Y28" s="7"/>
      <c r="Z28" s="7">
        <f>1</f>
        <v>1</v>
      </c>
      <c r="AA28" s="7"/>
      <c r="AB28" s="7"/>
      <c r="AC28" s="7"/>
      <c r="AD28" s="7"/>
      <c r="AE28" s="7"/>
      <c r="AF28" s="7"/>
      <c r="AG28" s="7"/>
      <c r="AH28" s="7"/>
      <c r="AI28" s="7"/>
    </row>
    <row r="29" spans="1:35" x14ac:dyDescent="0.25">
      <c r="A29" s="7"/>
      <c r="B29" s="7" t="s">
        <v>13</v>
      </c>
      <c r="C29" s="11">
        <v>32</v>
      </c>
      <c r="D29" s="11"/>
      <c r="E29" s="11">
        <v>1</v>
      </c>
      <c r="F29" s="11"/>
      <c r="G29" s="11"/>
      <c r="H29" s="11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>
        <v>1</v>
      </c>
      <c r="AA29" s="7"/>
      <c r="AB29" s="7"/>
      <c r="AC29" s="7"/>
      <c r="AD29" s="7"/>
      <c r="AE29" s="7"/>
      <c r="AF29" s="7"/>
      <c r="AG29" s="7"/>
      <c r="AH29" s="7"/>
      <c r="AI29" s="7"/>
    </row>
    <row r="30" spans="1:35" x14ac:dyDescent="0.25">
      <c r="A30" s="7"/>
      <c r="B30" s="7" t="s">
        <v>13</v>
      </c>
      <c r="C30" s="11">
        <v>40</v>
      </c>
      <c r="D30" s="11"/>
      <c r="E30" s="11">
        <f>'[1]ЛОТ № 3 ПЛК'!$H$96</f>
        <v>9</v>
      </c>
      <c r="F30" s="11"/>
      <c r="G30" s="11"/>
      <c r="H30" s="11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>
        <f>1+1+2</f>
        <v>4</v>
      </c>
      <c r="W30" s="7"/>
      <c r="X30" s="7">
        <f>1+2</f>
        <v>3</v>
      </c>
      <c r="Y30" s="7"/>
      <c r="Z30" s="7">
        <v>2</v>
      </c>
      <c r="AA30" s="7"/>
      <c r="AB30" s="7"/>
      <c r="AC30" s="7"/>
      <c r="AD30" s="7"/>
      <c r="AE30" s="7"/>
      <c r="AF30" s="7"/>
      <c r="AG30" s="7"/>
      <c r="AH30" s="7"/>
      <c r="AI30" s="7"/>
    </row>
    <row r="31" spans="1:35" x14ac:dyDescent="0.25">
      <c r="A31" s="7"/>
      <c r="B31" s="7" t="s">
        <v>13</v>
      </c>
      <c r="C31" s="11">
        <v>63</v>
      </c>
      <c r="D31" s="11"/>
      <c r="E31" s="11">
        <f>'[1]ЛОТ № 3 ПЛК'!$H$100</f>
        <v>2</v>
      </c>
      <c r="F31" s="11"/>
      <c r="G31" s="11"/>
      <c r="H31" s="11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>
        <v>1</v>
      </c>
      <c r="W31" s="7"/>
      <c r="X31" s="7">
        <v>1</v>
      </c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</row>
    <row r="32" spans="1:35" x14ac:dyDescent="0.25">
      <c r="A32" s="7"/>
      <c r="B32" s="10" t="s">
        <v>9</v>
      </c>
      <c r="C32" s="11"/>
      <c r="D32" s="11">
        <v>273</v>
      </c>
      <c r="E32" s="11"/>
      <c r="F32" s="11">
        <v>4915</v>
      </c>
      <c r="G32" s="11"/>
      <c r="H32" s="11"/>
      <c r="I32" s="7"/>
      <c r="J32" s="7"/>
      <c r="K32" s="7"/>
      <c r="L32" s="7"/>
      <c r="M32" s="7"/>
      <c r="N32" s="7"/>
      <c r="O32" s="7"/>
      <c r="P32" s="7">
        <v>500</v>
      </c>
      <c r="Q32" s="7"/>
      <c r="R32" s="7">
        <v>2500</v>
      </c>
      <c r="S32" s="7"/>
      <c r="T32" s="7">
        <f>F32-R32-P32</f>
        <v>1915</v>
      </c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1:35" x14ac:dyDescent="0.25">
      <c r="A33" s="7"/>
      <c r="B33" s="10" t="s">
        <v>9</v>
      </c>
      <c r="C33" s="11"/>
      <c r="D33" s="11">
        <v>114</v>
      </c>
      <c r="E33" s="11"/>
      <c r="F33" s="11">
        <f>'[1]ЛОТ № 3 ПЛК'!$J$73</f>
        <v>286</v>
      </c>
      <c r="G33" s="11"/>
      <c r="H33" s="11"/>
      <c r="I33" s="7"/>
      <c r="J33" s="7"/>
      <c r="K33" s="7"/>
      <c r="L33" s="7"/>
      <c r="M33" s="7"/>
      <c r="N33" s="7"/>
      <c r="O33" s="7"/>
      <c r="P33" s="7"/>
      <c r="Q33" s="7"/>
      <c r="R33" s="7">
        <v>100</v>
      </c>
      <c r="S33" s="7"/>
      <c r="T33" s="7">
        <v>186</v>
      </c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</row>
    <row r="34" spans="1:35" x14ac:dyDescent="0.25">
      <c r="A34" s="7"/>
      <c r="B34" s="10" t="s">
        <v>9</v>
      </c>
      <c r="C34" s="11"/>
      <c r="D34" s="11">
        <v>159</v>
      </c>
      <c r="E34" s="11"/>
      <c r="F34" s="11">
        <f>'[1]ЛОТ № 3 ПЛК'!$J$74</f>
        <v>100</v>
      </c>
      <c r="G34" s="11"/>
      <c r="H34" s="11"/>
      <c r="I34" s="7"/>
      <c r="J34" s="7"/>
      <c r="K34" s="7"/>
      <c r="L34" s="7"/>
      <c r="M34" s="7"/>
      <c r="N34" s="7"/>
      <c r="O34" s="7"/>
      <c r="P34" s="7"/>
      <c r="Q34" s="7"/>
      <c r="R34" s="7">
        <v>50</v>
      </c>
      <c r="S34" s="7"/>
      <c r="T34" s="7">
        <v>50</v>
      </c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</row>
    <row r="35" spans="1:35" s="9" customFormat="1" x14ac:dyDescent="0.25">
      <c r="A35" s="22"/>
      <c r="B35" s="22" t="s">
        <v>36</v>
      </c>
      <c r="C35" s="22"/>
      <c r="D35" s="22"/>
      <c r="E35" s="23">
        <f>SUM(E10:E34)</f>
        <v>289</v>
      </c>
      <c r="F35" s="23"/>
      <c r="G35" s="23"/>
      <c r="H35" s="23"/>
      <c r="I35" s="23">
        <f t="shared" ref="I35" si="0">SUM(I10:I34)</f>
        <v>0</v>
      </c>
      <c r="J35" s="23"/>
      <c r="K35" s="23"/>
      <c r="L35" s="23">
        <f>SUM(L10:L31)</f>
        <v>0</v>
      </c>
      <c r="M35" s="23">
        <f t="shared" ref="M35:AI35" si="1">SUM(M10:M31)</f>
        <v>0</v>
      </c>
      <c r="N35" s="23">
        <f t="shared" si="1"/>
        <v>0</v>
      </c>
      <c r="O35" s="23">
        <f t="shared" si="1"/>
        <v>0</v>
      </c>
      <c r="P35" s="23">
        <f t="shared" si="1"/>
        <v>0</v>
      </c>
      <c r="Q35" s="23">
        <f t="shared" si="1"/>
        <v>0</v>
      </c>
      <c r="R35" s="23">
        <f t="shared" si="1"/>
        <v>4</v>
      </c>
      <c r="S35" s="23">
        <f t="shared" si="1"/>
        <v>0</v>
      </c>
      <c r="T35" s="23">
        <f t="shared" si="1"/>
        <v>4</v>
      </c>
      <c r="U35" s="23">
        <f t="shared" si="1"/>
        <v>0</v>
      </c>
      <c r="V35" s="23">
        <f t="shared" si="1"/>
        <v>92</v>
      </c>
      <c r="W35" s="23">
        <f t="shared" si="1"/>
        <v>0</v>
      </c>
      <c r="X35" s="23">
        <f t="shared" si="1"/>
        <v>182</v>
      </c>
      <c r="Y35" s="23">
        <f t="shared" si="1"/>
        <v>0</v>
      </c>
      <c r="Z35" s="23">
        <f t="shared" si="1"/>
        <v>7</v>
      </c>
      <c r="AA35" s="23">
        <f t="shared" si="1"/>
        <v>0</v>
      </c>
      <c r="AB35" s="23">
        <f t="shared" si="1"/>
        <v>0</v>
      </c>
      <c r="AC35" s="23">
        <f t="shared" si="1"/>
        <v>0</v>
      </c>
      <c r="AD35" s="23">
        <f t="shared" si="1"/>
        <v>0</v>
      </c>
      <c r="AE35" s="23">
        <f t="shared" si="1"/>
        <v>0</v>
      </c>
      <c r="AF35" s="23">
        <f t="shared" si="1"/>
        <v>0</v>
      </c>
      <c r="AG35" s="23">
        <f t="shared" si="1"/>
        <v>0</v>
      </c>
      <c r="AH35" s="23">
        <f t="shared" si="1"/>
        <v>0</v>
      </c>
      <c r="AI35" s="23">
        <f t="shared" si="1"/>
        <v>0</v>
      </c>
    </row>
    <row r="36" spans="1:35" s="9" customFormat="1" x14ac:dyDescent="0.25">
      <c r="A36" s="22"/>
      <c r="B36" s="22" t="s">
        <v>37</v>
      </c>
      <c r="C36" s="22"/>
      <c r="D36" s="22"/>
      <c r="E36" s="23"/>
      <c r="F36" s="23">
        <f>SUM(F10:F34)</f>
        <v>5301</v>
      </c>
      <c r="G36" s="23"/>
      <c r="H36" s="23"/>
      <c r="I36" s="23"/>
      <c r="J36" s="23"/>
      <c r="K36" s="23"/>
      <c r="L36" s="23">
        <f t="shared" ref="L36:O36" si="2">SUM(L32:L34)</f>
        <v>0</v>
      </c>
      <c r="M36" s="23">
        <f t="shared" si="2"/>
        <v>0</v>
      </c>
      <c r="N36" s="23">
        <f t="shared" si="2"/>
        <v>0</v>
      </c>
      <c r="O36" s="23">
        <f t="shared" si="2"/>
        <v>0</v>
      </c>
      <c r="P36" s="23">
        <f>SUM(P32:P34)</f>
        <v>500</v>
      </c>
      <c r="Q36" s="23">
        <f t="shared" ref="Q36:AI36" si="3">SUM(Q32:Q34)</f>
        <v>0</v>
      </c>
      <c r="R36" s="23">
        <f t="shared" si="3"/>
        <v>2650</v>
      </c>
      <c r="S36" s="23">
        <f t="shared" si="3"/>
        <v>0</v>
      </c>
      <c r="T36" s="23">
        <f t="shared" si="3"/>
        <v>2151</v>
      </c>
      <c r="U36" s="23">
        <f t="shared" si="3"/>
        <v>0</v>
      </c>
      <c r="V36" s="23">
        <f t="shared" si="3"/>
        <v>0</v>
      </c>
      <c r="W36" s="23">
        <f t="shared" si="3"/>
        <v>0</v>
      </c>
      <c r="X36" s="23">
        <f t="shared" si="3"/>
        <v>0</v>
      </c>
      <c r="Y36" s="23">
        <f t="shared" si="3"/>
        <v>0</v>
      </c>
      <c r="Z36" s="23">
        <f t="shared" si="3"/>
        <v>0</v>
      </c>
      <c r="AA36" s="23">
        <f t="shared" si="3"/>
        <v>0</v>
      </c>
      <c r="AB36" s="23">
        <f t="shared" si="3"/>
        <v>0</v>
      </c>
      <c r="AC36" s="23">
        <f t="shared" si="3"/>
        <v>0</v>
      </c>
      <c r="AD36" s="23">
        <f t="shared" si="3"/>
        <v>0</v>
      </c>
      <c r="AE36" s="23">
        <f t="shared" si="3"/>
        <v>0</v>
      </c>
      <c r="AF36" s="23">
        <f t="shared" si="3"/>
        <v>0</v>
      </c>
      <c r="AG36" s="23">
        <f t="shared" si="3"/>
        <v>0</v>
      </c>
      <c r="AH36" s="23">
        <f t="shared" si="3"/>
        <v>0</v>
      </c>
      <c r="AI36" s="23">
        <f t="shared" si="3"/>
        <v>0</v>
      </c>
    </row>
    <row r="37" spans="1:35" s="9" customFormat="1" x14ac:dyDescent="0.25">
      <c r="A37" s="8" t="s">
        <v>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</row>
    <row r="38" spans="1:35" ht="25.5" hidden="1" x14ac:dyDescent="0.25">
      <c r="A38" s="7"/>
      <c r="B38" s="10" t="s">
        <v>3</v>
      </c>
      <c r="C38" s="11">
        <v>25</v>
      </c>
      <c r="D38" s="11"/>
      <c r="E38" s="11"/>
      <c r="F38" s="11"/>
      <c r="G38" s="11"/>
      <c r="H38" s="11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</row>
    <row r="39" spans="1:35" ht="25.5" hidden="1" x14ac:dyDescent="0.25">
      <c r="A39" s="7"/>
      <c r="B39" s="10" t="s">
        <v>3</v>
      </c>
      <c r="C39" s="11">
        <v>56</v>
      </c>
      <c r="D39" s="11"/>
      <c r="E39" s="11"/>
      <c r="F39" s="11"/>
      <c r="G39" s="11"/>
      <c r="H39" s="11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</row>
    <row r="40" spans="1:35" ht="25.5" hidden="1" x14ac:dyDescent="0.25">
      <c r="A40" s="7"/>
      <c r="B40" s="10" t="s">
        <v>3</v>
      </c>
      <c r="C40" s="11">
        <v>50</v>
      </c>
      <c r="D40" s="11"/>
      <c r="E40" s="11"/>
      <c r="F40" s="11"/>
      <c r="G40" s="11"/>
      <c r="H40" s="11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</row>
    <row r="41" spans="1:35" ht="25.5" x14ac:dyDescent="0.25">
      <c r="A41" s="7"/>
      <c r="B41" s="10" t="s">
        <v>3</v>
      </c>
      <c r="C41" s="11">
        <v>80</v>
      </c>
      <c r="D41" s="11"/>
      <c r="E41" s="11">
        <v>1</v>
      </c>
      <c r="F41" s="11"/>
      <c r="G41" s="11"/>
      <c r="H41" s="11"/>
      <c r="I41" s="7"/>
      <c r="J41" s="7"/>
      <c r="K41" s="7"/>
      <c r="L41" s="7"/>
      <c r="M41" s="7"/>
      <c r="N41" s="7"/>
      <c r="O41" s="7"/>
      <c r="P41" s="7"/>
      <c r="Q41" s="7"/>
      <c r="R41" s="7">
        <v>1</v>
      </c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</row>
    <row r="42" spans="1:35" ht="25.5" hidden="1" x14ac:dyDescent="0.25">
      <c r="A42" s="7"/>
      <c r="B42" s="10" t="s">
        <v>3</v>
      </c>
      <c r="C42" s="11">
        <v>91.8</v>
      </c>
      <c r="D42" s="11"/>
      <c r="E42" s="11"/>
      <c r="F42" s="11"/>
      <c r="G42" s="11"/>
      <c r="H42" s="11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</row>
    <row r="43" spans="1:35" ht="25.5" hidden="1" x14ac:dyDescent="0.25">
      <c r="A43" s="7"/>
      <c r="B43" s="10" t="s">
        <v>3</v>
      </c>
      <c r="C43" s="11">
        <v>100</v>
      </c>
      <c r="D43" s="11"/>
      <c r="E43" s="11"/>
      <c r="F43" s="11"/>
      <c r="G43" s="11"/>
      <c r="H43" s="11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</row>
    <row r="44" spans="1:35" ht="25.5" hidden="1" x14ac:dyDescent="0.25">
      <c r="A44" s="7"/>
      <c r="B44" s="10" t="s">
        <v>3</v>
      </c>
      <c r="C44" s="11">
        <v>200</v>
      </c>
      <c r="D44" s="11"/>
      <c r="E44" s="11"/>
      <c r="F44" s="11"/>
      <c r="G44" s="11"/>
      <c r="H44" s="11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</row>
    <row r="45" spans="1:35" ht="29.25" hidden="1" customHeight="1" x14ac:dyDescent="0.25">
      <c r="A45" s="7"/>
      <c r="B45" s="10" t="s">
        <v>4</v>
      </c>
      <c r="C45" s="11">
        <v>1000</v>
      </c>
      <c r="D45" s="11"/>
      <c r="E45" s="11"/>
      <c r="F45" s="11"/>
      <c r="G45" s="11"/>
      <c r="H45" s="11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</row>
    <row r="46" spans="1:35" ht="25.5" hidden="1" x14ac:dyDescent="0.25">
      <c r="A46" s="7"/>
      <c r="B46" s="10" t="s">
        <v>4</v>
      </c>
      <c r="C46" s="11">
        <v>2000</v>
      </c>
      <c r="D46" s="11"/>
      <c r="E46" s="11"/>
      <c r="F46" s="11"/>
      <c r="G46" s="11"/>
      <c r="H46" s="11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</row>
    <row r="47" spans="1:35" ht="25.5" hidden="1" x14ac:dyDescent="0.25">
      <c r="A47" s="7"/>
      <c r="B47" s="10" t="s">
        <v>4</v>
      </c>
      <c r="C47" s="11">
        <v>3000</v>
      </c>
      <c r="D47" s="11"/>
      <c r="E47" s="11"/>
      <c r="F47" s="11"/>
      <c r="G47" s="11"/>
      <c r="H47" s="11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</row>
    <row r="48" spans="1:35" ht="25.5" hidden="1" x14ac:dyDescent="0.25">
      <c r="A48" s="7"/>
      <c r="B48" s="10" t="s">
        <v>4</v>
      </c>
      <c r="C48" s="11">
        <v>5000</v>
      </c>
      <c r="D48" s="11"/>
      <c r="E48" s="11"/>
      <c r="F48" s="11"/>
      <c r="G48" s="11"/>
      <c r="H48" s="11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25.5" hidden="1" x14ac:dyDescent="0.25">
      <c r="A49" s="7"/>
      <c r="B49" s="10" t="s">
        <v>4</v>
      </c>
      <c r="C49" s="11">
        <v>10000</v>
      </c>
      <c r="D49" s="11"/>
      <c r="E49" s="11"/>
      <c r="F49" s="11"/>
      <c r="G49" s="11"/>
      <c r="H49" s="11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x14ac:dyDescent="0.25">
      <c r="A50" s="7"/>
      <c r="B50" s="10" t="s">
        <v>10</v>
      </c>
      <c r="C50" s="11">
        <v>1</v>
      </c>
      <c r="D50" s="11"/>
      <c r="E50" s="11">
        <f>'[1]ЛОТ № 3 ПЛК'!$G$91</f>
        <v>26</v>
      </c>
      <c r="F50" s="11"/>
      <c r="G50" s="11"/>
      <c r="H50" s="11"/>
      <c r="I50" s="7"/>
      <c r="J50" s="7"/>
      <c r="K50" s="7"/>
      <c r="L50" s="7"/>
      <c r="M50" s="7"/>
      <c r="N50" s="7"/>
      <c r="O50" s="7"/>
      <c r="P50" s="7"/>
      <c r="Q50" s="7"/>
      <c r="R50" s="7">
        <v>10</v>
      </c>
      <c r="S50" s="7"/>
      <c r="T50" s="7">
        <v>16</v>
      </c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</row>
    <row r="51" spans="1:35" x14ac:dyDescent="0.25">
      <c r="A51" s="7"/>
      <c r="B51" s="7" t="s">
        <v>13</v>
      </c>
      <c r="C51" s="11">
        <v>0.5</v>
      </c>
      <c r="D51" s="11"/>
      <c r="E51" s="11">
        <v>0</v>
      </c>
      <c r="F51" s="11"/>
      <c r="G51" s="11"/>
      <c r="H51" s="11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idden="1" x14ac:dyDescent="0.25">
      <c r="A52" s="7"/>
      <c r="B52" s="7" t="s">
        <v>13</v>
      </c>
      <c r="C52" s="11">
        <v>4</v>
      </c>
      <c r="D52" s="11"/>
      <c r="E52" s="11"/>
      <c r="F52" s="11"/>
      <c r="G52" s="11"/>
      <c r="H52" s="11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  <row r="53" spans="1:35" hidden="1" x14ac:dyDescent="0.25">
      <c r="A53" s="7"/>
      <c r="B53" s="7" t="s">
        <v>13</v>
      </c>
      <c r="C53" s="11">
        <v>6.3</v>
      </c>
      <c r="D53" s="11"/>
      <c r="E53" s="11"/>
      <c r="F53" s="11"/>
      <c r="G53" s="11"/>
      <c r="H53" s="11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</row>
    <row r="54" spans="1:35" hidden="1" x14ac:dyDescent="0.25">
      <c r="A54" s="7"/>
      <c r="B54" s="7" t="s">
        <v>13</v>
      </c>
      <c r="C54" s="11">
        <v>10</v>
      </c>
      <c r="D54" s="11"/>
      <c r="E54" s="11"/>
      <c r="F54" s="11"/>
      <c r="G54" s="11"/>
      <c r="H54" s="11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</row>
    <row r="55" spans="1:35" x14ac:dyDescent="0.25">
      <c r="A55" s="7"/>
      <c r="B55" s="7" t="s">
        <v>13</v>
      </c>
      <c r="C55" s="11">
        <v>12.5</v>
      </c>
      <c r="D55" s="11"/>
      <c r="E55" s="11">
        <v>0</v>
      </c>
      <c r="F55" s="11"/>
      <c r="G55" s="11"/>
      <c r="H55" s="11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</row>
    <row r="56" spans="1:35" x14ac:dyDescent="0.25">
      <c r="A56" s="7"/>
      <c r="B56" s="7" t="s">
        <v>13</v>
      </c>
      <c r="C56" s="11">
        <v>16</v>
      </c>
      <c r="D56" s="11"/>
      <c r="E56" s="11">
        <v>5</v>
      </c>
      <c r="F56" s="11"/>
      <c r="G56" s="11"/>
      <c r="H56" s="11"/>
      <c r="I56" s="7"/>
      <c r="J56" s="7"/>
      <c r="K56" s="7"/>
      <c r="L56" s="7"/>
      <c r="M56" s="7"/>
      <c r="N56" s="7"/>
      <c r="O56" s="7"/>
      <c r="P56" s="7"/>
      <c r="Q56" s="7"/>
      <c r="R56" s="7">
        <v>3</v>
      </c>
      <c r="S56" s="7"/>
      <c r="T56" s="7">
        <v>2</v>
      </c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</row>
    <row r="57" spans="1:35" x14ac:dyDescent="0.25">
      <c r="A57" s="7"/>
      <c r="B57" s="7" t="s">
        <v>13</v>
      </c>
      <c r="C57" s="11">
        <v>32</v>
      </c>
      <c r="D57" s="11"/>
      <c r="E57" s="11">
        <v>0</v>
      </c>
      <c r="F57" s="11"/>
      <c r="G57" s="11"/>
      <c r="H57" s="11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</row>
    <row r="58" spans="1:35" x14ac:dyDescent="0.25">
      <c r="A58" s="7"/>
      <c r="B58" s="7" t="s">
        <v>13</v>
      </c>
      <c r="C58" s="11">
        <v>40</v>
      </c>
      <c r="D58" s="11"/>
      <c r="E58" s="11">
        <v>4</v>
      </c>
      <c r="F58" s="11"/>
      <c r="G58" s="11"/>
      <c r="H58" s="11"/>
      <c r="I58" s="7"/>
      <c r="J58" s="7"/>
      <c r="K58" s="7"/>
      <c r="L58" s="7"/>
      <c r="M58" s="7"/>
      <c r="N58" s="7"/>
      <c r="O58" s="7"/>
      <c r="P58" s="7"/>
      <c r="Q58" s="7"/>
      <c r="R58" s="7">
        <v>2</v>
      </c>
      <c r="S58" s="7"/>
      <c r="T58" s="7">
        <v>2</v>
      </c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</row>
    <row r="59" spans="1:35" x14ac:dyDescent="0.25">
      <c r="A59" s="7"/>
      <c r="B59" s="7" t="s">
        <v>13</v>
      </c>
      <c r="C59" s="11">
        <v>63</v>
      </c>
      <c r="D59" s="11"/>
      <c r="E59" s="11">
        <v>0</v>
      </c>
      <c r="F59" s="11"/>
      <c r="G59" s="11"/>
      <c r="H59" s="11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</row>
    <row r="60" spans="1:35" x14ac:dyDescent="0.25">
      <c r="A60" s="7"/>
      <c r="B60" s="10" t="s">
        <v>9</v>
      </c>
      <c r="C60" s="11"/>
      <c r="D60" s="11">
        <v>57</v>
      </c>
      <c r="E60" s="11"/>
      <c r="F60" s="11" t="str">
        <f>'[1]ЛОТ № 3 ПЛК'!$K$17</f>
        <v>33</v>
      </c>
      <c r="G60" s="11"/>
      <c r="H60" s="11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 t="str">
        <f>F60</f>
        <v>33</v>
      </c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</row>
    <row r="61" spans="1:35" x14ac:dyDescent="0.25">
      <c r="A61" s="7"/>
      <c r="B61" s="10" t="s">
        <v>9</v>
      </c>
      <c r="C61" s="11"/>
      <c r="D61" s="11">
        <v>76</v>
      </c>
      <c r="E61" s="11"/>
      <c r="F61" s="11">
        <f>'[1]ЛОТ № 3 ПЛК'!$K$16</f>
        <v>40</v>
      </c>
      <c r="G61" s="11"/>
      <c r="H61" s="11"/>
      <c r="I61" s="7"/>
      <c r="J61" s="7"/>
      <c r="K61" s="7"/>
      <c r="L61" s="7"/>
      <c r="M61" s="7"/>
      <c r="N61" s="7"/>
      <c r="O61" s="7"/>
      <c r="P61" s="7"/>
      <c r="Q61" s="7"/>
      <c r="R61" s="7">
        <v>40</v>
      </c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</row>
    <row r="62" spans="1:35" x14ac:dyDescent="0.25">
      <c r="A62" s="7"/>
      <c r="B62" s="10" t="s">
        <v>9</v>
      </c>
      <c r="C62" s="11"/>
      <c r="D62" s="11">
        <v>89</v>
      </c>
      <c r="E62" s="11"/>
      <c r="F62" s="11">
        <f>'[1]ЛОТ № 3 ПЛК'!$K$15</f>
        <v>173</v>
      </c>
      <c r="G62" s="11"/>
      <c r="H62" s="11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>
        <f>F62</f>
        <v>173</v>
      </c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</row>
    <row r="63" spans="1:35" x14ac:dyDescent="0.25">
      <c r="A63" s="7"/>
      <c r="B63" s="10" t="s">
        <v>9</v>
      </c>
      <c r="C63" s="11"/>
      <c r="D63" s="11">
        <v>114</v>
      </c>
      <c r="E63" s="11"/>
      <c r="F63" s="11">
        <f>'[1]ЛОТ № 3 ПЛК'!$K$14</f>
        <v>410</v>
      </c>
      <c r="G63" s="11"/>
      <c r="H63" s="11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>
        <f>F63</f>
        <v>410</v>
      </c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</row>
    <row r="64" spans="1:35" x14ac:dyDescent="0.25">
      <c r="A64" s="7"/>
      <c r="B64" s="10" t="s">
        <v>9</v>
      </c>
      <c r="C64" s="11"/>
      <c r="D64" s="11">
        <v>325</v>
      </c>
      <c r="E64" s="11"/>
      <c r="F64" s="11">
        <v>290</v>
      </c>
      <c r="G64" s="11"/>
      <c r="H64" s="11"/>
      <c r="I64" s="7"/>
      <c r="J64" s="7"/>
      <c r="K64" s="7"/>
      <c r="L64" s="7"/>
      <c r="M64" s="7"/>
      <c r="N64" s="7"/>
      <c r="O64" s="7"/>
      <c r="P64" s="7"/>
      <c r="Q64" s="7"/>
      <c r="R64" s="7">
        <f>F64</f>
        <v>290</v>
      </c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</row>
    <row r="65" spans="1:35" x14ac:dyDescent="0.25">
      <c r="A65" s="7"/>
      <c r="B65" s="10" t="s">
        <v>9</v>
      </c>
      <c r="C65" s="11"/>
      <c r="D65" s="11">
        <v>273</v>
      </c>
      <c r="E65" s="11"/>
      <c r="F65" s="11">
        <v>1060</v>
      </c>
      <c r="G65" s="11"/>
      <c r="H65" s="11"/>
      <c r="I65" s="7"/>
      <c r="J65" s="7"/>
      <c r="K65" s="7"/>
      <c r="L65" s="7"/>
      <c r="M65" s="7"/>
      <c r="N65" s="7"/>
      <c r="O65" s="7"/>
      <c r="P65" s="7"/>
      <c r="Q65" s="7"/>
      <c r="R65" s="7">
        <v>500</v>
      </c>
      <c r="S65" s="7"/>
      <c r="T65" s="7">
        <f>F65-R65</f>
        <v>560</v>
      </c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</row>
    <row r="66" spans="1:35" x14ac:dyDescent="0.25">
      <c r="A66" s="7"/>
      <c r="B66" s="10" t="s">
        <v>9</v>
      </c>
      <c r="C66" s="11"/>
      <c r="D66" s="11">
        <v>219</v>
      </c>
      <c r="E66" s="11"/>
      <c r="F66" s="11">
        <v>250</v>
      </c>
      <c r="G66" s="11"/>
      <c r="H66" s="11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>
        <f>F66</f>
        <v>250</v>
      </c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</row>
    <row r="67" spans="1:35" x14ac:dyDescent="0.25">
      <c r="A67" s="7"/>
      <c r="B67" s="10" t="s">
        <v>9</v>
      </c>
      <c r="C67" s="11"/>
      <c r="D67" s="11">
        <v>159</v>
      </c>
      <c r="E67" s="11"/>
      <c r="F67" s="11">
        <v>190</v>
      </c>
      <c r="G67" s="11"/>
      <c r="H67" s="11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>
        <f>F67</f>
        <v>190</v>
      </c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1:35" s="9" customFormat="1" x14ac:dyDescent="0.25">
      <c r="A68" s="22"/>
      <c r="B68" s="22" t="s">
        <v>38</v>
      </c>
      <c r="C68" s="22"/>
      <c r="D68" s="22"/>
      <c r="E68" s="23">
        <f>SUM(E38:E67)</f>
        <v>36</v>
      </c>
      <c r="F68" s="23"/>
      <c r="G68" s="23"/>
      <c r="H68" s="23"/>
      <c r="I68" s="23">
        <f t="shared" ref="I68" si="4">SUM(I38:I67)</f>
        <v>0</v>
      </c>
      <c r="J68" s="23"/>
      <c r="K68" s="23"/>
      <c r="L68" s="23">
        <f t="shared" ref="L68:Q68" si="5">SUM(L41:L59)</f>
        <v>0</v>
      </c>
      <c r="M68" s="23">
        <f t="shared" si="5"/>
        <v>0</v>
      </c>
      <c r="N68" s="23">
        <f t="shared" si="5"/>
        <v>0</v>
      </c>
      <c r="O68" s="23">
        <f t="shared" si="5"/>
        <v>0</v>
      </c>
      <c r="P68" s="23">
        <f t="shared" si="5"/>
        <v>0</v>
      </c>
      <c r="Q68" s="23">
        <f t="shared" si="5"/>
        <v>0</v>
      </c>
      <c r="R68" s="23">
        <f>SUM(R41:R59)</f>
        <v>16</v>
      </c>
      <c r="S68" s="23">
        <f t="shared" ref="S68:AI68" si="6">SUM(S41:S59)</f>
        <v>0</v>
      </c>
      <c r="T68" s="23">
        <f t="shared" si="6"/>
        <v>20</v>
      </c>
      <c r="U68" s="23">
        <f t="shared" si="6"/>
        <v>0</v>
      </c>
      <c r="V68" s="23">
        <f t="shared" si="6"/>
        <v>0</v>
      </c>
      <c r="W68" s="23">
        <f t="shared" si="6"/>
        <v>0</v>
      </c>
      <c r="X68" s="23">
        <f t="shared" si="6"/>
        <v>0</v>
      </c>
      <c r="Y68" s="23">
        <f t="shared" si="6"/>
        <v>0</v>
      </c>
      <c r="Z68" s="23">
        <f t="shared" si="6"/>
        <v>0</v>
      </c>
      <c r="AA68" s="23">
        <f t="shared" si="6"/>
        <v>0</v>
      </c>
      <c r="AB68" s="23">
        <f t="shared" si="6"/>
        <v>0</v>
      </c>
      <c r="AC68" s="23">
        <f t="shared" si="6"/>
        <v>0</v>
      </c>
      <c r="AD68" s="23">
        <f t="shared" si="6"/>
        <v>0</v>
      </c>
      <c r="AE68" s="23">
        <f t="shared" si="6"/>
        <v>0</v>
      </c>
      <c r="AF68" s="23">
        <f t="shared" si="6"/>
        <v>0</v>
      </c>
      <c r="AG68" s="23">
        <f t="shared" si="6"/>
        <v>0</v>
      </c>
      <c r="AH68" s="23">
        <f t="shared" si="6"/>
        <v>0</v>
      </c>
      <c r="AI68" s="23">
        <f t="shared" si="6"/>
        <v>0</v>
      </c>
    </row>
    <row r="69" spans="1:35" s="9" customFormat="1" ht="13.5" thickBot="1" x14ac:dyDescent="0.3">
      <c r="A69" s="24"/>
      <c r="B69" s="24" t="s">
        <v>39</v>
      </c>
      <c r="C69" s="24"/>
      <c r="D69" s="24"/>
      <c r="E69" s="25"/>
      <c r="F69" s="25">
        <f>SUM(F41:F67)</f>
        <v>2413</v>
      </c>
      <c r="G69" s="25"/>
      <c r="H69" s="25"/>
      <c r="I69" s="25"/>
      <c r="J69" s="25"/>
      <c r="K69" s="25"/>
      <c r="L69" s="25">
        <f>SUM(L60:L67)</f>
        <v>0</v>
      </c>
      <c r="M69" s="25">
        <f t="shared" ref="M69:AI69" si="7">SUM(M60:M67)</f>
        <v>0</v>
      </c>
      <c r="N69" s="25">
        <f t="shared" si="7"/>
        <v>0</v>
      </c>
      <c r="O69" s="25">
        <f t="shared" si="7"/>
        <v>0</v>
      </c>
      <c r="P69" s="25">
        <f t="shared" si="7"/>
        <v>0</v>
      </c>
      <c r="Q69" s="25">
        <f t="shared" si="7"/>
        <v>0</v>
      </c>
      <c r="R69" s="25">
        <f t="shared" si="7"/>
        <v>830</v>
      </c>
      <c r="S69" s="25">
        <f t="shared" si="7"/>
        <v>0</v>
      </c>
      <c r="T69" s="25">
        <f t="shared" si="7"/>
        <v>1583</v>
      </c>
      <c r="U69" s="25">
        <f t="shared" si="7"/>
        <v>0</v>
      </c>
      <c r="V69" s="25">
        <f t="shared" si="7"/>
        <v>0</v>
      </c>
      <c r="W69" s="25">
        <f t="shared" si="7"/>
        <v>0</v>
      </c>
      <c r="X69" s="25">
        <f t="shared" si="7"/>
        <v>0</v>
      </c>
      <c r="Y69" s="25">
        <f t="shared" si="7"/>
        <v>0</v>
      </c>
      <c r="Z69" s="25">
        <f t="shared" si="7"/>
        <v>0</v>
      </c>
      <c r="AA69" s="25">
        <f t="shared" si="7"/>
        <v>0</v>
      </c>
      <c r="AB69" s="25">
        <f t="shared" si="7"/>
        <v>0</v>
      </c>
      <c r="AC69" s="25">
        <f t="shared" si="7"/>
        <v>0</v>
      </c>
      <c r="AD69" s="25">
        <f t="shared" si="7"/>
        <v>0</v>
      </c>
      <c r="AE69" s="25">
        <f t="shared" si="7"/>
        <v>0</v>
      </c>
      <c r="AF69" s="25">
        <f t="shared" si="7"/>
        <v>0</v>
      </c>
      <c r="AG69" s="25">
        <f t="shared" si="7"/>
        <v>0</v>
      </c>
      <c r="AH69" s="25">
        <f t="shared" si="7"/>
        <v>0</v>
      </c>
      <c r="AI69" s="25">
        <f t="shared" si="7"/>
        <v>0</v>
      </c>
    </row>
    <row r="70" spans="1:35" s="9" customFormat="1" x14ac:dyDescent="0.25">
      <c r="A70" s="14"/>
      <c r="B70" s="15" t="s">
        <v>40</v>
      </c>
      <c r="C70" s="15"/>
      <c r="D70" s="15"/>
      <c r="E70" s="16">
        <f>E68+E35</f>
        <v>325</v>
      </c>
      <c r="F70" s="16"/>
      <c r="G70" s="16"/>
      <c r="H70" s="16"/>
      <c r="I70" s="16"/>
      <c r="J70" s="16"/>
      <c r="K70" s="16"/>
      <c r="L70" s="16">
        <f>L35+L68</f>
        <v>0</v>
      </c>
      <c r="M70" s="16">
        <f t="shared" ref="M70:AI70" si="8">M35+M68</f>
        <v>0</v>
      </c>
      <c r="N70" s="16">
        <f t="shared" si="8"/>
        <v>0</v>
      </c>
      <c r="O70" s="16">
        <f t="shared" si="8"/>
        <v>0</v>
      </c>
      <c r="P70" s="16">
        <f t="shared" si="8"/>
        <v>0</v>
      </c>
      <c r="Q70" s="16">
        <f t="shared" si="8"/>
        <v>0</v>
      </c>
      <c r="R70" s="16">
        <f t="shared" si="8"/>
        <v>20</v>
      </c>
      <c r="S70" s="16">
        <f t="shared" si="8"/>
        <v>0</v>
      </c>
      <c r="T70" s="16">
        <f t="shared" si="8"/>
        <v>24</v>
      </c>
      <c r="U70" s="16">
        <f t="shared" si="8"/>
        <v>0</v>
      </c>
      <c r="V70" s="16">
        <f t="shared" si="8"/>
        <v>92</v>
      </c>
      <c r="W70" s="16">
        <f t="shared" si="8"/>
        <v>0</v>
      </c>
      <c r="X70" s="16">
        <f t="shared" si="8"/>
        <v>182</v>
      </c>
      <c r="Y70" s="16">
        <f t="shared" si="8"/>
        <v>0</v>
      </c>
      <c r="Z70" s="16">
        <f t="shared" si="8"/>
        <v>7</v>
      </c>
      <c r="AA70" s="16">
        <f t="shared" si="8"/>
        <v>0</v>
      </c>
      <c r="AB70" s="16">
        <f t="shared" si="8"/>
        <v>0</v>
      </c>
      <c r="AC70" s="16">
        <f t="shared" si="8"/>
        <v>0</v>
      </c>
      <c r="AD70" s="16">
        <f t="shared" si="8"/>
        <v>0</v>
      </c>
      <c r="AE70" s="16">
        <f t="shared" si="8"/>
        <v>0</v>
      </c>
      <c r="AF70" s="16">
        <f t="shared" si="8"/>
        <v>0</v>
      </c>
      <c r="AG70" s="16">
        <f t="shared" si="8"/>
        <v>0</v>
      </c>
      <c r="AH70" s="16">
        <f t="shared" si="8"/>
        <v>0</v>
      </c>
      <c r="AI70" s="17">
        <f t="shared" si="8"/>
        <v>0</v>
      </c>
    </row>
    <row r="71" spans="1:35" s="9" customFormat="1" ht="13.5" thickBot="1" x14ac:dyDescent="0.3">
      <c r="A71" s="18"/>
      <c r="B71" s="19" t="s">
        <v>41</v>
      </c>
      <c r="C71" s="19"/>
      <c r="D71" s="19"/>
      <c r="E71" s="20"/>
      <c r="F71" s="20">
        <f>F36+F69</f>
        <v>7714</v>
      </c>
      <c r="G71" s="20"/>
      <c r="H71" s="20"/>
      <c r="I71" s="20">
        <f>I68+I35</f>
        <v>0</v>
      </c>
      <c r="J71" s="20"/>
      <c r="K71" s="20"/>
      <c r="L71" s="20">
        <f>L36+L69</f>
        <v>0</v>
      </c>
      <c r="M71" s="20">
        <f t="shared" ref="M71:AI71" si="9">M36+M69</f>
        <v>0</v>
      </c>
      <c r="N71" s="20">
        <f t="shared" si="9"/>
        <v>0</v>
      </c>
      <c r="O71" s="20">
        <f t="shared" si="9"/>
        <v>0</v>
      </c>
      <c r="P71" s="20">
        <f t="shared" si="9"/>
        <v>500</v>
      </c>
      <c r="Q71" s="20">
        <f t="shared" si="9"/>
        <v>0</v>
      </c>
      <c r="R71" s="20">
        <f t="shared" si="9"/>
        <v>3480</v>
      </c>
      <c r="S71" s="20">
        <f t="shared" si="9"/>
        <v>0</v>
      </c>
      <c r="T71" s="20">
        <f t="shared" si="9"/>
        <v>3734</v>
      </c>
      <c r="U71" s="20">
        <f t="shared" si="9"/>
        <v>0</v>
      </c>
      <c r="V71" s="20">
        <f t="shared" si="9"/>
        <v>0</v>
      </c>
      <c r="W71" s="20">
        <f t="shared" si="9"/>
        <v>0</v>
      </c>
      <c r="X71" s="20">
        <f t="shared" si="9"/>
        <v>0</v>
      </c>
      <c r="Y71" s="20">
        <f t="shared" si="9"/>
        <v>0</v>
      </c>
      <c r="Z71" s="20">
        <f t="shared" si="9"/>
        <v>0</v>
      </c>
      <c r="AA71" s="20">
        <f t="shared" si="9"/>
        <v>0</v>
      </c>
      <c r="AB71" s="20">
        <f t="shared" si="9"/>
        <v>0</v>
      </c>
      <c r="AC71" s="20">
        <f t="shared" si="9"/>
        <v>0</v>
      </c>
      <c r="AD71" s="20">
        <f t="shared" si="9"/>
        <v>0</v>
      </c>
      <c r="AE71" s="20">
        <f t="shared" si="9"/>
        <v>0</v>
      </c>
      <c r="AF71" s="20">
        <f t="shared" si="9"/>
        <v>0</v>
      </c>
      <c r="AG71" s="20">
        <f t="shared" si="9"/>
        <v>0</v>
      </c>
      <c r="AH71" s="20">
        <f t="shared" si="9"/>
        <v>0</v>
      </c>
      <c r="AI71" s="21">
        <f t="shared" si="9"/>
        <v>0</v>
      </c>
    </row>
    <row r="73" spans="1:35" s="12" customFormat="1" x14ac:dyDescent="0.25"/>
    <row r="74" spans="1:35" s="12" customFormat="1" x14ac:dyDescent="0.25">
      <c r="AH74" s="13"/>
      <c r="AI74" s="13"/>
    </row>
    <row r="75" spans="1:35" s="12" customFormat="1" x14ac:dyDescent="0.25"/>
    <row r="76" spans="1:35" s="12" customFormat="1" ht="18.75" customHeight="1" x14ac:dyDescent="0.25">
      <c r="A76" s="38" t="s">
        <v>42</v>
      </c>
      <c r="B76" s="38"/>
      <c r="C76" s="38"/>
      <c r="D76" s="38"/>
      <c r="E76" s="38"/>
    </row>
  </sheetData>
  <mergeCells count="26">
    <mergeCell ref="A76:E76"/>
    <mergeCell ref="AE2:AI2"/>
    <mergeCell ref="AD7:AE7"/>
    <mergeCell ref="AF7:AG7"/>
    <mergeCell ref="AH7:AI7"/>
    <mergeCell ref="T7:U7"/>
    <mergeCell ref="V7:W7"/>
    <mergeCell ref="X7:Y7"/>
    <mergeCell ref="Z7:AA7"/>
    <mergeCell ref="AB7:AC7"/>
    <mergeCell ref="A4:AH4"/>
    <mergeCell ref="A5:AH5"/>
    <mergeCell ref="A6:A8"/>
    <mergeCell ref="B6:B8"/>
    <mergeCell ref="C6:C8"/>
    <mergeCell ref="D6:D8"/>
    <mergeCell ref="I6:I8"/>
    <mergeCell ref="J6:J8"/>
    <mergeCell ref="K6:K8"/>
    <mergeCell ref="E6:F7"/>
    <mergeCell ref="G6:H7"/>
    <mergeCell ref="L6:AI6"/>
    <mergeCell ref="L7:M7"/>
    <mergeCell ref="N7:O7"/>
    <mergeCell ref="P7:Q7"/>
    <mergeCell ref="R7:S7"/>
  </mergeCells>
  <conditionalFormatting sqref="P6:U7">
    <cfRule type="expression" dxfId="23" priority="23" stopIfTrue="1">
      <formula>$B$4&gt;1</formula>
    </cfRule>
    <cfRule type="expression" dxfId="22" priority="24" stopIfTrue="1">
      <formula>$B$4&lt;2</formula>
    </cfRule>
  </conditionalFormatting>
  <conditionalFormatting sqref="L6:O7">
    <cfRule type="expression" dxfId="21" priority="21" stopIfTrue="1">
      <formula>$B$4&gt;=1</formula>
    </cfRule>
    <cfRule type="expression" dxfId="20" priority="22" stopIfTrue="1">
      <formula>$B$4=0</formula>
    </cfRule>
  </conditionalFormatting>
  <conditionalFormatting sqref="V6:AA7">
    <cfRule type="expression" dxfId="19" priority="19" stopIfTrue="1">
      <formula>$B$4&gt;2</formula>
    </cfRule>
    <cfRule type="expression" dxfId="18" priority="20" stopIfTrue="1">
      <formula>$B$4&lt;3</formula>
    </cfRule>
  </conditionalFormatting>
  <conditionalFormatting sqref="AB6:AC7">
    <cfRule type="expression" dxfId="17" priority="17" stopIfTrue="1">
      <formula>$B$4&gt;3</formula>
    </cfRule>
    <cfRule type="expression" dxfId="16" priority="18" stopIfTrue="1">
      <formula>$B$4&lt;4</formula>
    </cfRule>
  </conditionalFormatting>
  <conditionalFormatting sqref="AD6:AH7">
    <cfRule type="expression" dxfId="15" priority="15" stopIfTrue="1">
      <formula>$B$4&gt;4</formula>
    </cfRule>
    <cfRule type="expression" dxfId="14" priority="16" stopIfTrue="1">
      <formula>$B$4&lt;5</formula>
    </cfRule>
  </conditionalFormatting>
  <conditionalFormatting sqref="AI6:AI7">
    <cfRule type="expression" dxfId="13" priority="13" stopIfTrue="1">
      <formula>$B$4&gt;4</formula>
    </cfRule>
    <cfRule type="expression" dxfId="12" priority="14" stopIfTrue="1">
      <formula>$B$4&lt;5</formula>
    </cfRule>
  </conditionalFormatting>
  <conditionalFormatting sqref="P6:U7">
    <cfRule type="expression" dxfId="11" priority="11" stopIfTrue="1">
      <formula>$B$4&gt;1</formula>
    </cfRule>
    <cfRule type="expression" dxfId="10" priority="12" stopIfTrue="1">
      <formula>$B$4&lt;2</formula>
    </cfRule>
  </conditionalFormatting>
  <conditionalFormatting sqref="L6:O7">
    <cfRule type="expression" dxfId="9" priority="9" stopIfTrue="1">
      <formula>$B$4&gt;=1</formula>
    </cfRule>
    <cfRule type="expression" dxfId="8" priority="10" stopIfTrue="1">
      <formula>$B$4=0</formula>
    </cfRule>
  </conditionalFormatting>
  <conditionalFormatting sqref="V6:AA7">
    <cfRule type="expression" dxfId="7" priority="7" stopIfTrue="1">
      <formula>$B$4&gt;2</formula>
    </cfRule>
    <cfRule type="expression" dxfId="6" priority="8" stopIfTrue="1">
      <formula>$B$4&lt;3</formula>
    </cfRule>
  </conditionalFormatting>
  <conditionalFormatting sqref="AB6:AC7">
    <cfRule type="expression" dxfId="5" priority="5" stopIfTrue="1">
      <formula>$B$4&gt;3</formula>
    </cfRule>
    <cfRule type="expression" dxfId="4" priority="6" stopIfTrue="1">
      <formula>$B$4&lt;4</formula>
    </cfRule>
  </conditionalFormatting>
  <conditionalFormatting sqref="AD6:AH7">
    <cfRule type="expression" dxfId="3" priority="3" stopIfTrue="1">
      <formula>$B$4&gt;4</formula>
    </cfRule>
    <cfRule type="expression" dxfId="2" priority="4" stopIfTrue="1">
      <formula>$B$4&lt;5</formula>
    </cfRule>
  </conditionalFormatting>
  <conditionalFormatting sqref="AI6:AI7">
    <cfRule type="expression" dxfId="1" priority="1" stopIfTrue="1">
      <formula>$B$4&gt;4</formula>
    </cfRule>
    <cfRule type="expression" dxfId="0" priority="2" stopIfTrue="1">
      <formula>$B$4&lt;5</formula>
    </cfRule>
  </conditionalFormatting>
  <pageMargins left="0" right="0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4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2014-11-25T04:00:01Z</cp:lastPrinted>
  <dcterms:created xsi:type="dcterms:W3CDTF">2014-09-12T11:48:54Z</dcterms:created>
  <dcterms:modified xsi:type="dcterms:W3CDTF">2014-11-25T05:06:11Z</dcterms:modified>
</cp:coreProperties>
</file>