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.7 ВЛ-1  42 бис" sheetId="14" r:id="rId1"/>
    <sheet name="Приложение 1 к форме 8.7" sheetId="4" r:id="rId2"/>
    <sheet name="Приложение 2 к Форме 8.7" sheetId="3" r:id="rId3"/>
    <sheet name="приложение 3 к форме 8.7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8.7'!$8:$8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0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8.7'!$A$1:$M$26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51" i="14" l="1"/>
  <c r="V20" i="14"/>
  <c r="U20" i="14"/>
  <c r="S20" i="14"/>
  <c r="R20" i="14"/>
  <c r="D44" i="14" s="1"/>
  <c r="Q20" i="14"/>
  <c r="M20" i="14" s="1"/>
  <c r="O20" i="14"/>
  <c r="N20" i="14"/>
  <c r="L20" i="14"/>
  <c r="D52" i="14" s="1"/>
  <c r="K20" i="14"/>
  <c r="J20" i="14"/>
  <c r="I20" i="14"/>
  <c r="H20" i="14"/>
  <c r="T20" i="14" s="1"/>
  <c r="G20" i="14"/>
  <c r="F20" i="14"/>
  <c r="Y19" i="14"/>
  <c r="M19" i="14"/>
  <c r="E19" i="14"/>
  <c r="M18" i="14"/>
  <c r="Y18" i="14" s="1"/>
  <c r="E18" i="14"/>
  <c r="M17" i="14"/>
  <c r="Y17" i="14" s="1"/>
  <c r="E17" i="14"/>
  <c r="M16" i="14"/>
  <c r="Y16" i="14" s="1"/>
  <c r="E16" i="14"/>
  <c r="E20" i="14" s="1"/>
  <c r="E22" i="14" s="1"/>
  <c r="Y15" i="14"/>
  <c r="M15" i="14"/>
  <c r="E15" i="14"/>
  <c r="B13" i="14"/>
  <c r="E9" i="14"/>
  <c r="E24" i="14" l="1"/>
  <c r="E29" i="14" s="1"/>
  <c r="E30" i="14" s="1"/>
  <c r="W20" i="14"/>
  <c r="X20" i="14"/>
  <c r="Y20" i="14" s="1"/>
  <c r="Y21" i="14" l="1"/>
  <c r="Y22" i="14" s="1"/>
  <c r="Y24" i="14" l="1"/>
  <c r="Y29" i="14" s="1"/>
  <c r="Y30" i="14" s="1"/>
  <c r="Y25" i="14"/>
  <c r="Y32" i="14" l="1"/>
  <c r="Y33" i="14" s="1"/>
  <c r="Y31" i="14"/>
  <c r="Y35" i="14" l="1"/>
  <c r="Y34" i="14"/>
  <c r="J12" i="4" l="1"/>
  <c r="M20" i="3"/>
</calcChain>
</file>

<file path=xl/comments1.xml><?xml version="1.0" encoding="utf-8"?>
<comments xmlns="http://schemas.openxmlformats.org/spreadsheetml/2006/main">
  <authors>
    <author>Наталья Павловна Регуш</author>
    <author>Венера Абдыкаировна Дменова</author>
  </authors>
  <commentList>
    <comment ref="E9" authorId="0">
      <text>
        <r>
          <rPr>
            <b/>
            <sz val="9"/>
            <color indexed="81"/>
            <rFont val="Tahoma"/>
            <family val="2"/>
            <charset val="204"/>
          </rPr>
          <t>Наталья Павловна Регуш:</t>
        </r>
        <r>
          <rPr>
            <sz val="9"/>
            <color indexed="81"/>
            <rFont val="Tahoma"/>
            <family val="2"/>
            <charset val="204"/>
          </rPr>
          <t xml:space="preserve">
ПРОЕКТНЫЕ ДАННЫЕ</t>
        </r>
      </text>
    </comment>
    <comment ref="I12" authorId="1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<sst xmlns="http://schemas.openxmlformats.org/spreadsheetml/2006/main" count="187" uniqueCount="152">
  <si>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</si>
  <si>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</si>
  <si>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</si>
  <si>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</si>
  <si>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</si>
  <si>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</si>
  <si>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</si>
  <si>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</si>
  <si>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</si>
  <si>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</si>
  <si>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</si>
  <si>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</si>
  <si>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</si>
  <si>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</si>
  <si>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</si>
  <si>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</si>
  <si>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</si>
  <si>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</si>
  <si>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</si>
  <si>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</si>
  <si>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</si>
  <si>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</si>
  <si>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</si>
  <si>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</si>
  <si>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</si>
  <si>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</si>
  <si>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</si>
  <si>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</si>
  <si>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</si>
  <si>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</si>
  <si>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</si>
  <si>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</si>
  <si>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</si>
  <si>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</si>
  <si>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</si>
  <si>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</si>
  <si>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</si>
  <si>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</si>
  <si>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</si>
  <si>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</si>
  <si>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</si>
  <si>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</si>
  <si>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</si>
  <si>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</si>
  <si>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</si>
  <si>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</si>
  <si>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</si>
  <si>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</si>
  <si>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</si>
  <si>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</si>
  <si>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</si>
  <si>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</si>
  <si>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</si>
  <si>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</si>
  <si>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</si>
  <si>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</si>
  <si>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</si>
  <si>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</si>
  <si>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</si>
  <si>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</si>
  <si>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</si>
  <si>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</si>
  <si>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</si>
  <si>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</si>
  <si>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</si>
  <si>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</si>
  <si>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</si>
  <si>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</si>
  <si>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</si>
  <si>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</si>
  <si>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</si>
  <si>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</si>
  <si>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</si>
  <si>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</si>
  <si>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</si>
  <si>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</si>
  <si>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</si>
  <si>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</si>
  <si>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</si>
  <si>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</si>
  <si>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</si>
  <si>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</si>
  <si>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</si>
  <si>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</si>
  <si>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</si>
  <si>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</si>
  <si>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</si>
  <si>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</si>
  <si>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</si>
  <si>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</si>
  <si>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</si>
  <si>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</si>
  <si>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</si>
  <si>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</si>
  <si>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</si>
  <si>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</si>
  <si>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</si>
  <si>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</si>
  <si>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</si>
  <si>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</si>
  <si>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</si>
  <si>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</si>
  <si>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</si>
  <si>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</si>
  <si>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</si>
  <si>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</si>
  <si>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</si>
  <si>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</si>
  <si>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</si>
  <si>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</si>
  <si>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</si>
  <si>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</si>
  <si>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</si>
  <si>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</si>
  <si>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</si>
  <si>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</si>
  <si>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</si>
  <si>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</si>
  <si>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</si>
  <si>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</si>
  <si>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</si>
  <si>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</si>
  <si>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</si>
  <si>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</si>
  <si>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</si>
  <si>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</si>
  <si>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</si>
  <si>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</si>
  <si>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</si>
  <si>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</si>
  <si>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</si>
  <si>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</si>
  <si>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Обустройство Тайлаковского месторождения нефти. Куст скважин № 42 бис</t>
  </si>
  <si>
    <t>ВЛ-6 кВ №1 на куст скважин № 42 бис</t>
  </si>
  <si>
    <t>ВЛ-6 кВ №1</t>
  </si>
  <si>
    <t>01-С130(Р42бис)-01</t>
  </si>
  <si>
    <t>Вырубку леса</t>
  </si>
  <si>
    <t>04-С130(Р42бис)-01-01</t>
  </si>
  <si>
    <t>Установку опор ВЛ-6кВ №1</t>
  </si>
  <si>
    <t>04-С130(Р42бис)-01-02</t>
  </si>
  <si>
    <t>Подвеска проводов</t>
  </si>
  <si>
    <t>04-С130(Р42бис)-01-03</t>
  </si>
  <si>
    <t>Переустройство существующей ВЛ-6кВ ф.8 ДНС-2</t>
  </si>
  <si>
    <t>09-С130(Р42бис)-01</t>
  </si>
  <si>
    <t>Первоначальную расчистку трассы от снега</t>
  </si>
  <si>
    <t>Форма 8.7.</t>
  </si>
  <si>
    <t>Приложение №1 к форме 8 .7</t>
  </si>
  <si>
    <t>Приложение №2 к форме 8 .7</t>
  </si>
  <si>
    <t>Приложение № 3 к форме 8.7</t>
  </si>
  <si>
    <t>Временные здания и сооружения  (без учета материалов поставки Заказчика)</t>
  </si>
  <si>
    <t xml:space="preserve">  - Зимнее удорожание (без учета материалов поставки Заказчика)</t>
  </si>
  <si>
    <t>- Затраты по перевозке автомобильным транспортом работников строительно-монтажных организаций (без учета материалов поставки Заказчика)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</si>
</sst>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_-* #,##0.0_р_._-;\-* #,##0.0_р_._-;_-* &quot;-&quot;??_р_._-;_-@_-"/>
    <numFmt numFmtId="192" formatCode="0.0%"/>
    <numFmt numFmtId="193" formatCode="0.000%"/>
  </numFmts>
  <fonts count="9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name val="Arial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7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1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6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2" fillId="16" borderId="19"/>
    <xf numFmtId="14" fontId="11" fillId="0" borderId="0">
      <alignment horizontal="right"/>
    </xf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6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7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3" fillId="0" borderId="0"/>
    <xf numFmtId="0" fontId="46" fillId="0" borderId="23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4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5" applyNumberFormat="0" applyFont="0" applyAlignment="0" applyProtection="0"/>
    <xf numFmtId="0" fontId="3" fillId="0" borderId="0"/>
    <xf numFmtId="0" fontId="3" fillId="0" borderId="0"/>
    <xf numFmtId="0" fontId="56" fillId="0" borderId="27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0" fontId="8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0" fillId="0" borderId="0"/>
    <xf numFmtId="0" fontId="4" fillId="0" borderId="0"/>
    <xf numFmtId="189" fontId="78" fillId="0" borderId="0"/>
    <xf numFmtId="0" fontId="79" fillId="0" borderId="0"/>
    <xf numFmtId="0" fontId="3" fillId="0" borderId="0"/>
    <xf numFmtId="0" fontId="50" fillId="0" borderId="0" applyProtection="0"/>
  </cellStyleXfs>
  <cellXfs count="430">
    <xf numFmtId="0" fontId="0" fillId="0" borderId="0" xfId="0"/>
    <xf numFmtId="0" fontId="6" fillId="0" borderId="0" xfId="1" applyFont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38" xfId="0" applyFont="1" applyFill="1" applyBorder="1" applyAlignment="1">
      <alignment horizontal="center" vertical="top"/>
    </xf>
    <xf numFmtId="188" fontId="65" fillId="0" borderId="38" xfId="0" applyNumberFormat="1" applyFont="1" applyFill="1" applyBorder="1" applyAlignment="1">
      <alignment horizontal="center" vertical="top"/>
    </xf>
    <xf numFmtId="3" fontId="61" fillId="0" borderId="38" xfId="0" applyNumberFormat="1" applyFont="1" applyFill="1" applyBorder="1" applyAlignment="1">
      <alignment horizontal="center" vertical="top"/>
    </xf>
    <xf numFmtId="3" fontId="65" fillId="0" borderId="38" xfId="0" applyNumberFormat="1" applyFont="1" applyFill="1" applyBorder="1" applyAlignment="1">
      <alignment horizontal="center" vertical="top"/>
    </xf>
    <xf numFmtId="3" fontId="65" fillId="0" borderId="39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37" xfId="0" applyNumberFormat="1" applyFont="1" applyFill="1" applyBorder="1" applyAlignment="1">
      <alignment horizontal="center" vertical="top" wrapText="1"/>
    </xf>
    <xf numFmtId="0" fontId="66" fillId="0" borderId="38" xfId="0" applyNumberFormat="1" applyFont="1" applyFill="1" applyBorder="1" applyAlignment="1">
      <alignment horizontal="right" vertical="top" wrapText="1"/>
    </xf>
    <xf numFmtId="187" fontId="66" fillId="0" borderId="38" xfId="0" applyNumberFormat="1" applyFont="1" applyFill="1" applyBorder="1" applyAlignment="1">
      <alignment horizontal="center" vertical="top"/>
    </xf>
    <xf numFmtId="0" fontId="66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0" fontId="66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0" fillId="0" borderId="45" xfId="0" applyFont="1" applyFill="1" applyBorder="1" applyAlignment="1">
      <alignment horizontal="center" vertical="top" wrapText="1"/>
    </xf>
    <xf numFmtId="0" fontId="60" fillId="0" borderId="46" xfId="0" applyFont="1" applyFill="1" applyBorder="1" applyAlignment="1">
      <alignment horizontal="left" vertical="top"/>
    </xf>
    <xf numFmtId="187" fontId="60" fillId="0" borderId="46" xfId="0" applyNumberFormat="1" applyFont="1" applyFill="1" applyBorder="1" applyAlignment="1">
      <alignment horizontal="center" vertical="top" wrapText="1"/>
    </xf>
    <xf numFmtId="0" fontId="60" fillId="0" borderId="46" xfId="0" applyNumberFormat="1" applyFont="1" applyFill="1" applyBorder="1" applyAlignment="1">
      <alignment horizontal="center" vertical="top" wrapText="1"/>
    </xf>
    <xf numFmtId="3" fontId="60" fillId="0" borderId="46" xfId="0" applyNumberFormat="1" applyFont="1" applyFill="1" applyBorder="1" applyAlignment="1">
      <alignment horizontal="center" vertical="top" wrapText="1"/>
    </xf>
    <xf numFmtId="0" fontId="60" fillId="0" borderId="46" xfId="0" applyFont="1" applyFill="1" applyBorder="1" applyAlignment="1">
      <alignment horizontal="center" vertical="top" wrapText="1"/>
    </xf>
    <xf numFmtId="3" fontId="62" fillId="0" borderId="47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0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19" xfId="900" applyNumberFormat="1" applyFont="1" applyBorder="1" applyAlignment="1">
      <alignment horizontal="center" vertical="center" wrapText="1"/>
    </xf>
    <xf numFmtId="3" fontId="6" fillId="0" borderId="52" xfId="900" applyNumberFormat="1" applyFont="1" applyBorder="1" applyAlignment="1">
      <alignment horizontal="center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5" xfId="900" applyFont="1" applyFill="1" applyBorder="1" applyAlignment="1">
      <alignment horizontal="left" vertical="center" wrapText="1"/>
    </xf>
    <xf numFmtId="4" fontId="61" fillId="25" borderId="56" xfId="900" applyFont="1" applyFill="1" applyBorder="1" applyAlignment="1">
      <alignment horizontal="left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0" borderId="56" xfId="900" applyNumberFormat="1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7" xfId="900" applyNumberFormat="1" applyFont="1" applyBorder="1" applyAlignment="1">
      <alignment horizontal="center" vertical="center" wrapText="1"/>
    </xf>
    <xf numFmtId="4" fontId="60" fillId="0" borderId="19" xfId="900" applyNumberFormat="1" applyFont="1" applyBorder="1" applyAlignment="1">
      <alignment horizontal="right" vertical="top" wrapText="1"/>
    </xf>
    <xf numFmtId="0" fontId="69" fillId="30" borderId="0" xfId="799" applyNumberFormat="1" applyFont="1" applyFill="1" applyAlignment="1">
      <alignment vertical="center" wrapText="1"/>
    </xf>
    <xf numFmtId="4" fontId="70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3" xfId="0" applyNumberFormat="1" applyFont="1" applyFill="1" applyBorder="1" applyAlignment="1">
      <alignment horizontal="center" vertical="center" wrapText="1"/>
    </xf>
    <xf numFmtId="49" fontId="61" fillId="30" borderId="34" xfId="0" applyNumberFormat="1" applyFont="1" applyFill="1" applyBorder="1" applyAlignment="1">
      <alignment horizontal="center" vertical="center" wrapText="1"/>
    </xf>
    <xf numFmtId="49" fontId="61" fillId="30" borderId="35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36" xfId="0" applyFont="1" applyFill="1" applyBorder="1" applyAlignment="1">
      <alignment vertical="top"/>
    </xf>
    <xf numFmtId="49" fontId="61" fillId="30" borderId="37" xfId="0" applyNumberFormat="1" applyFont="1" applyFill="1" applyBorder="1" applyAlignment="1">
      <alignment horizontal="center" vertical="top" wrapText="1"/>
    </xf>
    <xf numFmtId="49" fontId="61" fillId="30" borderId="38" xfId="0" applyNumberFormat="1" applyFont="1" applyFill="1" applyBorder="1" applyAlignment="1">
      <alignment horizontal="left" vertical="top" wrapText="1"/>
    </xf>
    <xf numFmtId="187" fontId="65" fillId="30" borderId="38" xfId="0" applyNumberFormat="1" applyFont="1" applyFill="1" applyBorder="1" applyAlignment="1">
      <alignment horizontal="center" vertical="top"/>
    </xf>
    <xf numFmtId="0" fontId="61" fillId="30" borderId="38" xfId="0" applyNumberFormat="1" applyFont="1" applyFill="1" applyBorder="1" applyAlignment="1">
      <alignment horizontal="center" vertical="top"/>
    </xf>
    <xf numFmtId="0" fontId="61" fillId="30" borderId="38" xfId="0" applyFont="1" applyFill="1" applyBorder="1" applyAlignment="1">
      <alignment horizontal="center" vertical="top"/>
    </xf>
    <xf numFmtId="188" fontId="65" fillId="30" borderId="38" xfId="0" applyNumberFormat="1" applyFont="1" applyFill="1" applyBorder="1" applyAlignment="1">
      <alignment horizontal="center" vertical="top"/>
    </xf>
    <xf numFmtId="3" fontId="61" fillId="30" borderId="38" xfId="0" applyNumberFormat="1" applyFont="1" applyFill="1" applyBorder="1" applyAlignment="1">
      <alignment horizontal="center" vertical="top"/>
    </xf>
    <xf numFmtId="3" fontId="65" fillId="30" borderId="38" xfId="0" applyNumberFormat="1" applyFont="1" applyFill="1" applyBorder="1" applyAlignment="1">
      <alignment horizontal="center" vertical="top"/>
    </xf>
    <xf numFmtId="3" fontId="65" fillId="30" borderId="39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0" xfId="0" applyNumberFormat="1" applyFont="1" applyFill="1" applyBorder="1" applyAlignment="1">
      <alignment horizontal="center" vertical="top" wrapText="1"/>
    </xf>
    <xf numFmtId="0" fontId="66" fillId="30" borderId="41" xfId="0" applyNumberFormat="1" applyFont="1" applyFill="1" applyBorder="1" applyAlignment="1">
      <alignment horizontal="right" vertical="top" wrapText="1"/>
    </xf>
    <xf numFmtId="187" fontId="66" fillId="30" borderId="41" xfId="0" applyNumberFormat="1" applyFont="1" applyFill="1" applyBorder="1" applyAlignment="1">
      <alignment horizontal="center" vertical="top"/>
    </xf>
    <xf numFmtId="0" fontId="66" fillId="30" borderId="41" xfId="0" applyNumberFormat="1" applyFont="1" applyFill="1" applyBorder="1" applyAlignment="1">
      <alignment horizontal="center" vertical="top"/>
    </xf>
    <xf numFmtId="3" fontId="66" fillId="30" borderId="41" xfId="0" applyNumberFormat="1" applyFont="1" applyFill="1" applyBorder="1" applyAlignment="1">
      <alignment horizontal="center" vertical="top"/>
    </xf>
    <xf numFmtId="0" fontId="66" fillId="30" borderId="41" xfId="0" applyFont="1" applyFill="1" applyBorder="1" applyAlignment="1">
      <alignment horizontal="center" vertical="top"/>
    </xf>
    <xf numFmtId="188" fontId="66" fillId="30" borderId="41" xfId="0" applyNumberFormat="1" applyFont="1" applyFill="1" applyBorder="1" applyAlignment="1">
      <alignment horizontal="center" vertical="top"/>
    </xf>
    <xf numFmtId="3" fontId="66" fillId="30" borderId="42" xfId="0" applyNumberFormat="1" applyFont="1" applyFill="1" applyBorder="1" applyAlignment="1">
      <alignment horizontal="center" vertical="top" wrapText="1"/>
    </xf>
    <xf numFmtId="49" fontId="66" fillId="30" borderId="37" xfId="0" applyNumberFormat="1" applyFont="1" applyFill="1" applyBorder="1" applyAlignment="1">
      <alignment horizontal="center" vertical="top" wrapText="1"/>
    </xf>
    <xf numFmtId="0" fontId="66" fillId="30" borderId="38" xfId="0" applyNumberFormat="1" applyFont="1" applyFill="1" applyBorder="1" applyAlignment="1">
      <alignment horizontal="righ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6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0" fontId="66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71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2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3" fillId="0" borderId="30" xfId="0" applyFont="1" applyBorder="1" applyAlignment="1">
      <alignment horizontal="center" vertical="center"/>
    </xf>
    <xf numFmtId="0" fontId="73" fillId="0" borderId="31" xfId="0" applyFont="1" applyBorder="1" applyAlignment="1">
      <alignment horizontal="center" vertical="center"/>
    </xf>
    <xf numFmtId="0" fontId="73" fillId="0" borderId="63" xfId="0" applyFont="1" applyBorder="1" applyAlignment="1">
      <alignment horizontal="center" vertical="center"/>
    </xf>
    <xf numFmtId="0" fontId="73" fillId="0" borderId="65" xfId="0" applyFont="1" applyBorder="1" applyAlignment="1">
      <alignment horizontal="center" vertical="center"/>
    </xf>
    <xf numFmtId="0" fontId="73" fillId="0" borderId="7" xfId="0" applyFont="1" applyBorder="1" applyAlignment="1">
      <alignment horizontal="center" vertical="center"/>
    </xf>
    <xf numFmtId="0" fontId="73" fillId="0" borderId="8" xfId="0" applyFont="1" applyBorder="1" applyAlignment="1">
      <alignment vertical="center"/>
    </xf>
    <xf numFmtId="0" fontId="73" fillId="0" borderId="9" xfId="0" applyFont="1" applyBorder="1" applyAlignment="1">
      <alignment vertical="center"/>
    </xf>
    <xf numFmtId="0" fontId="73" fillId="0" borderId="8" xfId="0" applyFont="1" applyBorder="1" applyAlignment="1">
      <alignment horizontal="center" vertical="center"/>
    </xf>
    <xf numFmtId="0" fontId="73" fillId="0" borderId="9" xfId="0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32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4" fillId="25" borderId="2" xfId="0" applyFont="1" applyFill="1" applyBorder="1" applyAlignment="1">
      <alignment horizontal="left" vertical="top" wrapText="1"/>
    </xf>
    <xf numFmtId="0" fontId="75" fillId="0" borderId="2" xfId="0" applyFont="1" applyFill="1" applyBorder="1" applyAlignment="1">
      <alignment horizontal="right" vertical="top"/>
    </xf>
    <xf numFmtId="3" fontId="76" fillId="25" borderId="3" xfId="0" applyNumberFormat="1" applyFont="1" applyFill="1" applyBorder="1" applyAlignment="1">
      <alignment horizontal="center" vertical="top"/>
    </xf>
    <xf numFmtId="0" fontId="75" fillId="0" borderId="0" xfId="0" applyFont="1" applyFill="1" applyAlignment="1">
      <alignment horizontal="right" vertical="top"/>
    </xf>
    <xf numFmtId="0" fontId="6" fillId="0" borderId="0" xfId="1034" applyFont="1" applyFill="1" applyAlignment="1">
      <alignment horizontal="center"/>
    </xf>
    <xf numFmtId="0" fontId="6" fillId="0" borderId="0" xfId="1034" applyFont="1" applyFill="1" applyAlignment="1"/>
    <xf numFmtId="0" fontId="6" fillId="0" borderId="0" xfId="1034" applyFont="1" applyFill="1"/>
    <xf numFmtId="0" fontId="6" fillId="0" borderId="0" xfId="1034" applyFont="1" applyFill="1" applyAlignment="1">
      <alignment horizontal="center" vertical="center"/>
    </xf>
    <xf numFmtId="3" fontId="6" fillId="0" borderId="0" xfId="1034" applyNumberFormat="1" applyFont="1" applyFill="1" applyAlignment="1">
      <alignment horizontal="center"/>
    </xf>
    <xf numFmtId="3" fontId="77" fillId="0" borderId="0" xfId="1034" applyNumberFormat="1" applyFont="1" applyFill="1" applyBorder="1" applyAlignment="1">
      <alignment horizontal="center" vertical="center"/>
    </xf>
    <xf numFmtId="0" fontId="73" fillId="0" borderId="43" xfId="0" applyFont="1" applyBorder="1" applyAlignment="1">
      <alignment horizontal="center" vertical="center"/>
    </xf>
    <xf numFmtId="0" fontId="73" fillId="0" borderId="60" xfId="0" applyFont="1" applyBorder="1" applyAlignment="1">
      <alignment horizontal="center" vertical="center"/>
    </xf>
    <xf numFmtId="0" fontId="73" fillId="0" borderId="44" xfId="0" applyFont="1" applyBorder="1" applyAlignment="1">
      <alignment horizontal="center" vertical="center"/>
    </xf>
    <xf numFmtId="0" fontId="60" fillId="0" borderId="44" xfId="0" applyFont="1" applyBorder="1" applyAlignment="1">
      <alignment horizontal="center" vertical="center"/>
    </xf>
    <xf numFmtId="0" fontId="60" fillId="0" borderId="59" xfId="0" applyFont="1" applyBorder="1" applyAlignment="1">
      <alignment horizontal="center" vertical="center"/>
    </xf>
    <xf numFmtId="0" fontId="31" fillId="0" borderId="0" xfId="1" applyFont="1"/>
    <xf numFmtId="3" fontId="74" fillId="0" borderId="0" xfId="1" applyNumberFormat="1" applyFont="1" applyAlignment="1">
      <alignment horizontal="center" wrapText="1"/>
    </xf>
    <xf numFmtId="0" fontId="74" fillId="0" borderId="0" xfId="1" applyNumberFormat="1" applyFont="1" applyAlignment="1">
      <alignment horizontal="center" wrapText="1"/>
    </xf>
    <xf numFmtId="0" fontId="60" fillId="0" borderId="0" xfId="1566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76" xfId="1569" applyFont="1" applyFill="1" applyBorder="1" applyAlignment="1" applyProtection="1">
      <alignment horizontal="center" vertical="center" wrapText="1"/>
      <protection locked="0"/>
    </xf>
    <xf numFmtId="190" fontId="81" fillId="0" borderId="56" xfId="1571" applyNumberFormat="1" applyFont="1" applyFill="1" applyBorder="1" applyAlignment="1" applyProtection="1">
      <alignment horizontal="center" vertical="center" wrapText="1"/>
      <protection locked="0"/>
    </xf>
    <xf numFmtId="187" fontId="81" fillId="0" borderId="56" xfId="1571" applyNumberFormat="1" applyFont="1" applyFill="1" applyBorder="1" applyAlignment="1" applyProtection="1">
      <alignment horizontal="center" vertical="center" wrapText="1"/>
      <protection locked="0"/>
    </xf>
    <xf numFmtId="0" fontId="6" fillId="0" borderId="53" xfId="1" applyFont="1" applyFill="1" applyBorder="1" applyAlignment="1">
      <alignment horizontal="center"/>
    </xf>
    <xf numFmtId="1" fontId="6" fillId="0" borderId="28" xfId="1569" quotePrefix="1" applyNumberFormat="1" applyFont="1" applyFill="1" applyBorder="1" applyAlignment="1" applyProtection="1">
      <alignment horizontal="center"/>
      <protection locked="0"/>
    </xf>
    <xf numFmtId="0" fontId="6" fillId="0" borderId="28" xfId="1569" applyFont="1" applyFill="1" applyBorder="1" applyAlignment="1" applyProtection="1">
      <alignment horizontal="center" vertical="center" wrapText="1"/>
      <protection locked="0"/>
    </xf>
    <xf numFmtId="0" fontId="6" fillId="0" borderId="79" xfId="1569" applyFont="1" applyFill="1" applyBorder="1" applyAlignment="1" applyProtection="1">
      <alignment horizontal="center" vertical="center" wrapText="1"/>
      <protection locked="0"/>
    </xf>
    <xf numFmtId="1" fontId="6" fillId="0" borderId="60" xfId="1569" quotePrefix="1" applyNumberFormat="1" applyFont="1" applyFill="1" applyBorder="1" applyAlignment="1" applyProtection="1">
      <alignment horizontal="center"/>
      <protection locked="0"/>
    </xf>
    <xf numFmtId="1" fontId="6" fillId="0" borderId="0" xfId="1569" quotePrefix="1" applyNumberFormat="1" applyFont="1" applyFill="1" applyBorder="1" applyAlignment="1" applyProtection="1">
      <alignment horizontal="center"/>
      <protection locked="0"/>
    </xf>
    <xf numFmtId="1" fontId="6" fillId="0" borderId="59" xfId="1569" quotePrefix="1" applyNumberFormat="1" applyFont="1" applyFill="1" applyBorder="1" applyAlignment="1" applyProtection="1">
      <alignment horizontal="center"/>
      <protection locked="0"/>
    </xf>
    <xf numFmtId="1" fontId="6" fillId="0" borderId="44" xfId="1569" quotePrefix="1" applyNumberFormat="1" applyFont="1" applyFill="1" applyBorder="1" applyAlignment="1" applyProtection="1">
      <alignment horizontal="center"/>
      <protection locked="0"/>
    </xf>
    <xf numFmtId="1" fontId="60" fillId="0" borderId="28" xfId="1569" quotePrefix="1" applyNumberFormat="1" applyFont="1" applyFill="1" applyBorder="1" applyAlignment="1" applyProtection="1">
      <alignment horizontal="center"/>
      <protection locked="0"/>
    </xf>
    <xf numFmtId="167" fontId="6" fillId="0" borderId="28" xfId="1569" quotePrefix="1" applyNumberFormat="1" applyFont="1" applyFill="1" applyBorder="1" applyAlignment="1" applyProtection="1">
      <alignment horizontal="center"/>
      <protection locked="0"/>
    </xf>
    <xf numFmtId="0" fontId="6" fillId="0" borderId="80" xfId="1569" applyFont="1" applyFill="1" applyBorder="1" applyAlignment="1" applyProtection="1">
      <alignment horizontal="center" vertical="center" wrapText="1"/>
      <protection locked="0"/>
    </xf>
    <xf numFmtId="49" fontId="72" fillId="0" borderId="4" xfId="1" applyNumberFormat="1" applyFont="1" applyFill="1" applyBorder="1" applyAlignment="1">
      <alignment horizontal="center" wrapText="1"/>
    </xf>
    <xf numFmtId="1" fontId="6" fillId="0" borderId="5" xfId="1569" quotePrefix="1" applyNumberFormat="1" applyFont="1" applyFill="1" applyBorder="1" applyAlignment="1" applyProtection="1">
      <alignment horizontal="left" wrapText="1"/>
      <protection locked="0"/>
    </xf>
    <xf numFmtId="3" fontId="6" fillId="0" borderId="5" xfId="1569" quotePrefix="1" applyNumberFormat="1" applyFont="1" applyFill="1" applyBorder="1" applyAlignment="1" applyProtection="1">
      <alignment horizontal="center"/>
      <protection locked="0"/>
    </xf>
    <xf numFmtId="4" fontId="64" fillId="0" borderId="5" xfId="1569" quotePrefix="1" applyNumberFormat="1" applyFont="1" applyFill="1" applyBorder="1" applyAlignment="1" applyProtection="1">
      <alignment horizontal="center"/>
      <protection locked="0"/>
    </xf>
    <xf numFmtId="3" fontId="6" fillId="0" borderId="6" xfId="1569" quotePrefix="1" applyNumberFormat="1" applyFont="1" applyFill="1" applyBorder="1" applyAlignment="1" applyProtection="1">
      <alignment horizontal="center"/>
      <protection locked="0"/>
    </xf>
    <xf numFmtId="3" fontId="6" fillId="0" borderId="0" xfId="1" applyNumberFormat="1" applyFont="1"/>
    <xf numFmtId="0" fontId="6" fillId="0" borderId="58" xfId="1" applyFont="1" applyBorder="1"/>
    <xf numFmtId="4" fontId="60" fillId="0" borderId="19" xfId="1" applyNumberFormat="1" applyFont="1" applyFill="1" applyBorder="1" applyAlignment="1">
      <alignment vertical="top" wrapText="1"/>
    </xf>
    <xf numFmtId="4" fontId="60" fillId="0" borderId="81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82" xfId="1" applyNumberFormat="1" applyFont="1" applyFill="1" applyBorder="1" applyAlignment="1">
      <alignment horizontal="center" vertical="center" wrapText="1"/>
    </xf>
    <xf numFmtId="3" fontId="83" fillId="0" borderId="1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83" fillId="0" borderId="2" xfId="1569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69" quotePrefix="1" applyNumberFormat="1" applyFont="1" applyFill="1" applyBorder="1" applyAlignment="1" applyProtection="1">
      <alignment horizontal="center" vertical="center"/>
      <protection locked="0"/>
    </xf>
    <xf numFmtId="3" fontId="60" fillId="0" borderId="3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73" fillId="0" borderId="83" xfId="1" applyNumberFormat="1" applyFont="1" applyFill="1" applyBorder="1" applyAlignment="1">
      <alignment vertical="top" wrapText="1"/>
    </xf>
    <xf numFmtId="4" fontId="73" fillId="0" borderId="84" xfId="1" applyNumberFormat="1" applyFont="1" applyFill="1" applyBorder="1" applyAlignment="1">
      <alignment vertical="top" wrapText="1"/>
    </xf>
    <xf numFmtId="4" fontId="73" fillId="0" borderId="29" xfId="1" applyNumberFormat="1" applyFont="1" applyFill="1" applyBorder="1" applyAlignment="1">
      <alignment vertical="top" wrapText="1"/>
    </xf>
    <xf numFmtId="3" fontId="6" fillId="0" borderId="29" xfId="1" applyNumberFormat="1" applyFont="1" applyFill="1" applyBorder="1" applyAlignment="1">
      <alignment horizontal="center" vertical="center" wrapText="1"/>
    </xf>
    <xf numFmtId="3" fontId="6" fillId="0" borderId="54" xfId="1" applyNumberFormat="1" applyFont="1" applyFill="1" applyBorder="1" applyAlignment="1">
      <alignment horizontal="center" vertical="center" wrapText="1"/>
    </xf>
    <xf numFmtId="0" fontId="6" fillId="0" borderId="71" xfId="1" applyFont="1" applyFill="1" applyBorder="1"/>
    <xf numFmtId="4" fontId="60" fillId="0" borderId="71" xfId="1" applyNumberFormat="1" applyFont="1" applyFill="1" applyBorder="1" applyAlignment="1">
      <alignment vertical="top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67" xfId="1" applyFont="1" applyBorder="1"/>
    <xf numFmtId="4" fontId="60" fillId="0" borderId="67" xfId="1" applyNumberFormat="1" applyFont="1" applyFill="1" applyBorder="1" applyAlignment="1">
      <alignment vertical="top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1" xfId="1566" applyNumberFormat="1" applyFont="1" applyFill="1" applyBorder="1" applyAlignment="1">
      <alignment vertical="top" wrapText="1"/>
    </xf>
    <xf numFmtId="4" fontId="84" fillId="0" borderId="72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0" fillId="0" borderId="9" xfId="1" applyNumberFormat="1" applyFont="1" applyFill="1" applyBorder="1" applyAlignment="1">
      <alignment horizontal="center" vertical="center" wrapText="1"/>
    </xf>
    <xf numFmtId="49" fontId="6" fillId="0" borderId="71" xfId="1572" applyNumberFormat="1" applyFont="1" applyFill="1" applyBorder="1" applyAlignment="1">
      <alignment horizontal="left" vertical="top" wrapText="1"/>
    </xf>
    <xf numFmtId="49" fontId="73" fillId="0" borderId="72" xfId="1572" applyNumberFormat="1" applyFont="1" applyFill="1" applyBorder="1" applyAlignment="1">
      <alignment horizontal="left" vertical="top" wrapText="1"/>
    </xf>
    <xf numFmtId="49" fontId="73" fillId="0" borderId="8" xfId="1572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5" fillId="0" borderId="71" xfId="1572" applyNumberFormat="1" applyFont="1" applyFill="1" applyBorder="1" applyAlignment="1">
      <alignment horizontal="left" vertical="top" wrapText="1"/>
    </xf>
    <xf numFmtId="49" fontId="85" fillId="0" borderId="72" xfId="1572" applyNumberFormat="1" applyFont="1" applyFill="1" applyBorder="1" applyAlignment="1">
      <alignment horizontal="left" vertical="top" wrapText="1"/>
    </xf>
    <xf numFmtId="49" fontId="85" fillId="0" borderId="8" xfId="1572" applyNumberFormat="1" applyFont="1" applyFill="1" applyBorder="1" applyAlignment="1">
      <alignment horizontal="left" vertical="top" wrapText="1"/>
    </xf>
    <xf numFmtId="3" fontId="85" fillId="0" borderId="9" xfId="1" applyNumberFormat="1" applyFont="1" applyFill="1" applyBorder="1" applyAlignment="1">
      <alignment horizontal="center" vertical="center" wrapText="1"/>
    </xf>
    <xf numFmtId="16" fontId="6" fillId="0" borderId="71" xfId="1" applyNumberFormat="1" applyFont="1" applyFill="1" applyBorder="1"/>
    <xf numFmtId="49" fontId="70" fillId="0" borderId="71" xfId="1573" applyNumberFormat="1" applyFont="1" applyBorder="1" applyAlignment="1">
      <alignment horizontal="left" vertical="center" wrapText="1"/>
    </xf>
    <xf numFmtId="49" fontId="70" fillId="0" borderId="72" xfId="1572" applyNumberFormat="1" applyFont="1" applyFill="1" applyBorder="1" applyAlignment="1">
      <alignment horizontal="left" vertical="top" wrapText="1"/>
    </xf>
    <xf numFmtId="49" fontId="70" fillId="0" borderId="8" xfId="1572" applyNumberFormat="1" applyFont="1" applyFill="1" applyBorder="1" applyAlignment="1">
      <alignment horizontal="left" vertical="top" wrapText="1"/>
    </xf>
    <xf numFmtId="49" fontId="70" fillId="0" borderId="72" xfId="1574" applyNumberFormat="1" applyFont="1" applyFill="1" applyBorder="1" applyAlignment="1">
      <alignment horizontal="left" vertical="top"/>
    </xf>
    <xf numFmtId="49" fontId="70" fillId="0" borderId="8" xfId="1574" applyNumberFormat="1" applyFont="1" applyFill="1" applyBorder="1" applyAlignment="1">
      <alignment horizontal="left" vertical="top"/>
    </xf>
    <xf numFmtId="3" fontId="60" fillId="0" borderId="8" xfId="1567" applyNumberFormat="1" applyFont="1" applyFill="1" applyBorder="1" applyAlignment="1">
      <alignment horizontal="center" vertical="center" wrapText="1"/>
    </xf>
    <xf numFmtId="49" fontId="60" fillId="0" borderId="71" xfId="1572" applyNumberFormat="1" applyFont="1" applyFill="1" applyBorder="1" applyAlignment="1">
      <alignment horizontal="left" vertical="top" wrapText="1"/>
    </xf>
    <xf numFmtId="49" fontId="60" fillId="0" borderId="72" xfId="1572" applyNumberFormat="1" applyFont="1" applyFill="1" applyBorder="1" applyAlignment="1">
      <alignment horizontal="left" vertical="top" wrapText="1"/>
    </xf>
    <xf numFmtId="49" fontId="60" fillId="0" borderId="8" xfId="1572" applyNumberFormat="1" applyFont="1" applyFill="1" applyBorder="1" applyAlignment="1">
      <alignment horizontal="left" vertical="top" wrapText="1"/>
    </xf>
    <xf numFmtId="0" fontId="6" fillId="0" borderId="74" xfId="1" applyFont="1" applyFill="1" applyBorder="1"/>
    <xf numFmtId="4" fontId="60" fillId="0" borderId="74" xfId="1" applyNumberFormat="1" applyFont="1" applyFill="1" applyBorder="1" applyAlignment="1">
      <alignment vertical="top" wrapText="1"/>
    </xf>
    <xf numFmtId="4" fontId="60" fillId="0" borderId="85" xfId="1" applyNumberFormat="1" applyFont="1" applyFill="1" applyBorder="1" applyAlignment="1">
      <alignment vertical="top" wrapText="1"/>
    </xf>
    <xf numFmtId="4" fontId="60" fillId="0" borderId="56" xfId="1" applyNumberFormat="1" applyFont="1" applyFill="1" applyBorder="1" applyAlignment="1">
      <alignment vertical="top" wrapText="1"/>
    </xf>
    <xf numFmtId="3" fontId="60" fillId="0" borderId="56" xfId="1" applyNumberFormat="1" applyFont="1" applyFill="1" applyBorder="1" applyAlignment="1">
      <alignment horizontal="center" vertical="center" wrapText="1"/>
    </xf>
    <xf numFmtId="3" fontId="60" fillId="0" borderId="57" xfId="1" applyNumberFormat="1" applyFont="1" applyFill="1" applyBorder="1" applyAlignment="1">
      <alignment horizontal="center" vertical="center" wrapText="1"/>
    </xf>
    <xf numFmtId="4" fontId="73" fillId="0" borderId="67" xfId="1" applyNumberFormat="1" applyFont="1" applyFill="1" applyBorder="1" applyAlignment="1">
      <alignment vertical="top" wrapText="1"/>
    </xf>
    <xf numFmtId="4" fontId="73" fillId="0" borderId="68" xfId="1" applyNumberFormat="1" applyFont="1" applyFill="1" applyBorder="1" applyAlignment="1">
      <alignment vertical="top" wrapText="1"/>
    </xf>
    <xf numFmtId="4" fontId="73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6" xfId="1" applyNumberFormat="1" applyFont="1" applyFill="1" applyBorder="1" applyAlignment="1">
      <alignment horizontal="center" vertical="center" wrapText="1"/>
    </xf>
    <xf numFmtId="0" fontId="6" fillId="0" borderId="87" xfId="1" applyFont="1" applyFill="1" applyBorder="1"/>
    <xf numFmtId="4" fontId="60" fillId="0" borderId="87" xfId="1" applyNumberFormat="1" applyFont="1" applyFill="1" applyBorder="1" applyAlignment="1">
      <alignment vertical="top" wrapText="1"/>
    </xf>
    <xf numFmtId="4" fontId="60" fillId="0" borderId="75" xfId="1" applyNumberFormat="1" applyFont="1" applyFill="1" applyBorder="1" applyAlignment="1">
      <alignment vertical="top" wrapText="1"/>
    </xf>
    <xf numFmtId="4" fontId="60" fillId="0" borderId="31" xfId="1" applyNumberFormat="1" applyFont="1" applyFill="1" applyBorder="1" applyAlignment="1">
      <alignment vertical="top" wrapText="1"/>
    </xf>
    <xf numFmtId="3" fontId="60" fillId="0" borderId="31" xfId="1" applyNumberFormat="1" applyFont="1" applyFill="1" applyBorder="1" applyAlignment="1">
      <alignment horizontal="center" vertical="center" wrapText="1"/>
    </xf>
    <xf numFmtId="3" fontId="60" fillId="0" borderId="32" xfId="1" applyNumberFormat="1" applyFont="1" applyFill="1" applyBorder="1" applyAlignment="1">
      <alignment horizontal="center" vertical="center" wrapText="1"/>
    </xf>
    <xf numFmtId="3" fontId="60" fillId="0" borderId="88" xfId="1" applyNumberFormat="1" applyFont="1" applyFill="1" applyBorder="1" applyAlignment="1">
      <alignment horizontal="center" vertical="center" wrapText="1"/>
    </xf>
    <xf numFmtId="0" fontId="87" fillId="16" borderId="49" xfId="1" applyFont="1" applyFill="1" applyBorder="1"/>
    <xf numFmtId="4" fontId="60" fillId="16" borderId="89" xfId="1" applyNumberFormat="1" applyFont="1" applyFill="1" applyBorder="1" applyAlignment="1">
      <alignment vertical="top" wrapText="1"/>
    </xf>
    <xf numFmtId="4" fontId="60" fillId="16" borderId="90" xfId="1" applyNumberFormat="1" applyFont="1" applyFill="1" applyBorder="1" applyAlignment="1">
      <alignment vertical="top" wrapText="1"/>
    </xf>
    <xf numFmtId="3" fontId="60" fillId="16" borderId="91" xfId="1" applyNumberFormat="1" applyFont="1" applyFill="1" applyBorder="1" applyAlignment="1">
      <alignment horizontal="center" vertical="center" wrapText="1"/>
    </xf>
    <xf numFmtId="3" fontId="60" fillId="16" borderId="92" xfId="1" applyNumberFormat="1" applyFont="1" applyFill="1" applyBorder="1" applyAlignment="1">
      <alignment horizontal="center" vertical="center" wrapText="1"/>
    </xf>
    <xf numFmtId="0" fontId="87" fillId="16" borderId="93" xfId="1" applyFont="1" applyFill="1" applyBorder="1"/>
    <xf numFmtId="0" fontId="60" fillId="16" borderId="94" xfId="1574" applyFont="1" applyFill="1" applyBorder="1" applyAlignment="1">
      <alignment horizontal="left" vertical="top"/>
    </xf>
    <xf numFmtId="0" fontId="60" fillId="16" borderId="95" xfId="1574" applyFont="1" applyFill="1" applyBorder="1" applyAlignment="1">
      <alignment horizontal="left" vertical="top"/>
    </xf>
    <xf numFmtId="3" fontId="60" fillId="16" borderId="41" xfId="1567" applyNumberFormat="1" applyFont="1" applyFill="1" applyBorder="1" applyAlignment="1">
      <alignment horizontal="center" vertical="center" wrapText="1"/>
    </xf>
    <xf numFmtId="3" fontId="60" fillId="16" borderId="41" xfId="1" applyNumberFormat="1" applyFont="1" applyFill="1" applyBorder="1" applyAlignment="1">
      <alignment horizontal="center" vertical="center" wrapText="1"/>
    </xf>
    <xf numFmtId="3" fontId="60" fillId="16" borderId="42" xfId="1" applyNumberFormat="1" applyFont="1" applyFill="1" applyBorder="1" applyAlignment="1">
      <alignment horizontal="center" vertical="center" wrapText="1"/>
    </xf>
    <xf numFmtId="0" fontId="87" fillId="16" borderId="51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7" xfId="1" applyNumberFormat="1" applyFont="1" applyFill="1" applyBorder="1" applyAlignment="1">
      <alignment vertical="top" wrapText="1"/>
    </xf>
    <xf numFmtId="3" fontId="60" fillId="16" borderId="98" xfId="1" applyNumberFormat="1" applyFont="1" applyFill="1" applyBorder="1" applyAlignment="1">
      <alignment horizontal="center" vertical="center" wrapText="1"/>
    </xf>
    <xf numFmtId="3" fontId="60" fillId="16" borderId="99" xfId="1" applyNumberFormat="1" applyFont="1" applyFill="1" applyBorder="1" applyAlignment="1">
      <alignment horizontal="center" vertical="center" wrapText="1"/>
    </xf>
    <xf numFmtId="0" fontId="6" fillId="0" borderId="0" xfId="1" applyFont="1" applyBorder="1"/>
    <xf numFmtId="4" fontId="60" fillId="0" borderId="10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1566" applyFont="1" applyAlignment="1">
      <alignment vertical="center"/>
    </xf>
    <xf numFmtId="4" fontId="60" fillId="0" borderId="0" xfId="1566" applyNumberFormat="1" applyFont="1" applyFill="1" applyBorder="1" applyAlignment="1">
      <alignment horizontal="center" vertical="top" wrapText="1"/>
    </xf>
    <xf numFmtId="0" fontId="6" fillId="0" borderId="0" xfId="1566" applyFont="1"/>
    <xf numFmtId="1" fontId="60" fillId="16" borderId="29" xfId="1566" applyNumberFormat="1" applyFont="1" applyFill="1" applyBorder="1" applyAlignment="1">
      <alignment horizontal="center" vertical="center" wrapText="1"/>
    </xf>
    <xf numFmtId="1" fontId="60" fillId="16" borderId="8" xfId="1566" applyNumberFormat="1" applyFont="1" applyFill="1" applyBorder="1" applyAlignment="1">
      <alignment horizontal="center" vertical="center" wrapText="1"/>
    </xf>
    <xf numFmtId="1" fontId="60" fillId="0" borderId="0" xfId="1566" applyNumberFormat="1" applyFont="1" applyFill="1" applyBorder="1" applyAlignment="1">
      <alignment horizontal="center" vertical="top" wrapText="1"/>
    </xf>
    <xf numFmtId="1" fontId="60" fillId="16" borderId="8" xfId="1566" applyNumberFormat="1" applyFont="1" applyFill="1" applyBorder="1" applyAlignment="1">
      <alignment horizontal="center" vertical="center"/>
    </xf>
    <xf numFmtId="1" fontId="6" fillId="16" borderId="8" xfId="1566" applyNumberFormat="1" applyFont="1" applyFill="1" applyBorder="1" applyAlignment="1">
      <alignment horizontal="center" vertical="center"/>
    </xf>
    <xf numFmtId="1" fontId="6" fillId="0" borderId="0" xfId="1566" applyNumberFormat="1" applyFont="1" applyFill="1" applyBorder="1" applyAlignment="1">
      <alignment horizontal="center"/>
    </xf>
    <xf numFmtId="1" fontId="60" fillId="0" borderId="0" xfId="1566" applyNumberFormat="1" applyFont="1" applyFill="1" applyBorder="1" applyAlignment="1">
      <alignment horizontal="center"/>
    </xf>
    <xf numFmtId="1" fontId="88" fillId="0" borderId="0" xfId="1566" applyNumberFormat="1" applyFont="1" applyFill="1" applyBorder="1" applyAlignment="1">
      <alignment horizontal="center"/>
    </xf>
    <xf numFmtId="0" fontId="88" fillId="0" borderId="0" xfId="1566" applyFont="1" applyFill="1" applyBorder="1"/>
    <xf numFmtId="0" fontId="88" fillId="0" borderId="0" xfId="1566" applyFont="1"/>
    <xf numFmtId="191" fontId="6" fillId="0" borderId="0" xfId="1568" applyNumberFormat="1" applyFont="1"/>
    <xf numFmtId="0" fontId="6" fillId="0" borderId="0" xfId="1566" applyFont="1" applyBorder="1" applyAlignment="1">
      <alignment vertical="center"/>
    </xf>
    <xf numFmtId="0" fontId="60" fillId="0" borderId="102" xfId="1574" applyFont="1" applyFill="1" applyBorder="1" applyAlignment="1">
      <alignment horizontal="left" vertical="center"/>
    </xf>
    <xf numFmtId="0" fontId="6" fillId="0" borderId="102" xfId="1566" applyFont="1" applyBorder="1" applyAlignment="1">
      <alignment vertical="center"/>
    </xf>
    <xf numFmtId="0" fontId="6" fillId="0" borderId="0" xfId="1566" applyFont="1" applyBorder="1"/>
    <xf numFmtId="0" fontId="88" fillId="0" borderId="0" xfId="1566" applyFont="1" applyBorder="1"/>
    <xf numFmtId="1" fontId="84" fillId="0" borderId="0" xfId="1566" applyNumberFormat="1" applyFont="1" applyFill="1" applyBorder="1" applyAlignment="1">
      <alignment horizontal="center"/>
    </xf>
    <xf numFmtId="0" fontId="6" fillId="0" borderId="0" xfId="1566" applyFont="1" applyFill="1" applyBorder="1"/>
    <xf numFmtId="1" fontId="60" fillId="0" borderId="0" xfId="1566" applyNumberFormat="1" applyFont="1" applyBorder="1" applyAlignment="1">
      <alignment horizontal="center"/>
    </xf>
    <xf numFmtId="0" fontId="60" fillId="0" borderId="0" xfId="1574" applyFont="1" applyFill="1" applyBorder="1" applyAlignment="1">
      <alignment horizontal="left" vertical="center"/>
    </xf>
    <xf numFmtId="0" fontId="6" fillId="0" borderId="0" xfId="1" applyFont="1" applyBorder="1" applyAlignment="1">
      <alignment vertical="center"/>
    </xf>
    <xf numFmtId="0" fontId="60" fillId="0" borderId="0" xfId="1574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1574" applyFont="1" applyFill="1" applyBorder="1" applyAlignment="1">
      <alignment horizontal="left" vertical="center"/>
    </xf>
    <xf numFmtId="0" fontId="60" fillId="0" borderId="2" xfId="1574" applyFont="1" applyFill="1" applyBorder="1" applyAlignment="1">
      <alignment horizontal="center" vertical="center"/>
    </xf>
    <xf numFmtId="0" fontId="60" fillId="0" borderId="2" xfId="1574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1574" applyFont="1" applyFill="1" applyBorder="1" applyAlignment="1">
      <alignment horizontal="left" vertical="center"/>
    </xf>
    <xf numFmtId="0" fontId="60" fillId="0" borderId="5" xfId="1574" applyFont="1" applyFill="1" applyBorder="1" applyAlignment="1">
      <alignment horizontal="left" vertical="center"/>
    </xf>
    <xf numFmtId="0" fontId="6" fillId="0" borderId="5" xfId="1566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90" fillId="0" borderId="0" xfId="1" applyFont="1"/>
    <xf numFmtId="0" fontId="6" fillId="0" borderId="7" xfId="1" applyFont="1" applyFill="1" applyBorder="1" applyAlignment="1">
      <alignment horizontal="center" vertical="center"/>
    </xf>
    <xf numFmtId="0" fontId="60" fillId="0" borderId="8" xfId="1574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2" fontId="60" fillId="32" borderId="9" xfId="1" applyNumberFormat="1" applyFont="1" applyFill="1" applyBorder="1" applyAlignment="1">
      <alignment horizontal="center" vertical="center" wrapText="1"/>
    </xf>
    <xf numFmtId="192" fontId="89" fillId="0" borderId="0" xfId="1" applyNumberFormat="1" applyFont="1" applyFill="1" applyBorder="1" applyAlignment="1">
      <alignment horizontal="center" vertical="center" wrapText="1"/>
    </xf>
    <xf numFmtId="0" fontId="60" fillId="0" borderId="8" xfId="1574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7" fillId="0" borderId="0" xfId="1" applyFont="1" applyFill="1" applyBorder="1" applyAlignment="1">
      <alignment vertical="center"/>
    </xf>
    <xf numFmtId="0" fontId="87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93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2" applyNumberFormat="1" applyFont="1" applyFill="1" applyBorder="1" applyAlignment="1">
      <alignment horizontal="left" vertical="center" wrapText="1"/>
    </xf>
    <xf numFmtId="10" fontId="83" fillId="0" borderId="9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5" xfId="1" applyFont="1" applyFill="1" applyBorder="1" applyAlignment="1">
      <alignment horizontal="center" vertical="center"/>
    </xf>
    <xf numFmtId="4" fontId="60" fillId="0" borderId="56" xfId="1" applyNumberFormat="1" applyFont="1" applyFill="1" applyBorder="1" applyAlignment="1">
      <alignment vertical="center" wrapText="1"/>
    </xf>
    <xf numFmtId="0" fontId="6" fillId="0" borderId="56" xfId="1" applyFont="1" applyFill="1" applyBorder="1" applyAlignment="1">
      <alignment horizontal="center" vertical="center"/>
    </xf>
    <xf numFmtId="2" fontId="60" fillId="0" borderId="57" xfId="1" applyNumberFormat="1" applyFont="1" applyFill="1" applyBorder="1" applyAlignment="1">
      <alignment horizontal="center" vertical="center"/>
    </xf>
    <xf numFmtId="0" fontId="91" fillId="0" borderId="0" xfId="1566" applyFont="1" applyBorder="1" applyAlignment="1">
      <alignment vertical="center"/>
    </xf>
    <xf numFmtId="0" fontId="90" fillId="0" borderId="0" xfId="1566" applyFont="1" applyBorder="1" applyAlignment="1">
      <alignment horizontal="center" vertical="center"/>
    </xf>
    <xf numFmtId="3" fontId="90" fillId="0" borderId="0" xfId="1566" applyNumberFormat="1" applyFont="1" applyBorder="1" applyAlignment="1">
      <alignment horizontal="center" vertical="center"/>
    </xf>
    <xf numFmtId="0" fontId="91" fillId="0" borderId="0" xfId="1566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0" fillId="0" borderId="0" xfId="1" applyFont="1"/>
    <xf numFmtId="3" fontId="70" fillId="0" borderId="0" xfId="1" applyNumberFormat="1" applyFont="1" applyAlignment="1">
      <alignment horizontal="center"/>
    </xf>
    <xf numFmtId="49" fontId="72" fillId="0" borderId="7" xfId="1" applyNumberFormat="1" applyFont="1" applyFill="1" applyBorder="1" applyAlignment="1">
      <alignment horizontal="center" wrapText="1"/>
    </xf>
    <xf numFmtId="1" fontId="6" fillId="0" borderId="8" xfId="1569" quotePrefix="1" applyNumberFormat="1" applyFont="1" applyFill="1" applyBorder="1" applyAlignment="1" applyProtection="1">
      <alignment horizontal="left" wrapText="1"/>
      <protection locked="0"/>
    </xf>
    <xf numFmtId="3" fontId="6" fillId="0" borderId="8" xfId="1569" quotePrefix="1" applyNumberFormat="1" applyFont="1" applyFill="1" applyBorder="1" applyAlignment="1" applyProtection="1">
      <alignment horizontal="center"/>
      <protection locked="0"/>
    </xf>
    <xf numFmtId="4" fontId="64" fillId="0" borderId="8" xfId="1569" quotePrefix="1" applyNumberFormat="1" applyFont="1" applyFill="1" applyBorder="1" applyAlignment="1" applyProtection="1">
      <alignment horizontal="center"/>
      <protection locked="0"/>
    </xf>
    <xf numFmtId="3" fontId="6" fillId="0" borderId="9" xfId="1569" quotePrefix="1" applyNumberFormat="1" applyFont="1" applyFill="1" applyBorder="1" applyAlignment="1" applyProtection="1">
      <alignment horizontal="center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74" fillId="0" borderId="0" xfId="1" applyNumberFormat="1" applyFont="1" applyAlignment="1">
      <alignment horizontal="center"/>
    </xf>
    <xf numFmtId="0" fontId="6" fillId="0" borderId="31" xfId="1569" applyFont="1" applyFill="1" applyBorder="1" applyAlignment="1" applyProtection="1">
      <alignment horizontal="center" vertical="center" wrapText="1"/>
      <protection locked="0"/>
    </xf>
    <xf numFmtId="167" fontId="60" fillId="0" borderId="0" xfId="1" applyNumberFormat="1" applyFont="1" applyFill="1" applyAlignment="1">
      <alignment horizontal="center" vertical="top"/>
    </xf>
    <xf numFmtId="1" fontId="6" fillId="0" borderId="1" xfId="1569" quotePrefix="1" applyNumberFormat="1" applyFont="1" applyFill="1" applyBorder="1" applyAlignment="1" applyProtection="1">
      <alignment horizontal="center"/>
      <protection locked="0"/>
    </xf>
    <xf numFmtId="1" fontId="6" fillId="0" borderId="13" xfId="1569" quotePrefix="1" applyNumberFormat="1" applyFont="1" applyFill="1" applyBorder="1" applyAlignment="1" applyProtection="1">
      <alignment horizontal="center"/>
      <protection locked="0"/>
    </xf>
    <xf numFmtId="1" fontId="6" fillId="0" borderId="82" xfId="1569" quotePrefix="1" applyNumberFormat="1" applyFont="1" applyFill="1" applyBorder="1" applyAlignment="1" applyProtection="1">
      <alignment horizontal="center"/>
      <protection locked="0"/>
    </xf>
    <xf numFmtId="1" fontId="6" fillId="0" borderId="81" xfId="1569" quotePrefix="1" applyNumberFormat="1" applyFont="1" applyFill="1" applyBorder="1" applyAlignment="1" applyProtection="1">
      <alignment horizontal="center"/>
      <protection locked="0"/>
    </xf>
    <xf numFmtId="1" fontId="6" fillId="0" borderId="2" xfId="1569" quotePrefix="1" applyNumberFormat="1" applyFont="1" applyFill="1" applyBorder="1" applyAlignment="1" applyProtection="1">
      <alignment horizontal="center"/>
      <protection locked="0"/>
    </xf>
    <xf numFmtId="1" fontId="6" fillId="0" borderId="3" xfId="1569" quotePrefix="1" applyNumberFormat="1" applyFont="1" applyFill="1" applyBorder="1" applyAlignment="1" applyProtection="1">
      <alignment horizontal="center"/>
      <protection locked="0"/>
    </xf>
    <xf numFmtId="0" fontId="86" fillId="0" borderId="71" xfId="1574" applyNumberFormat="1" applyFont="1" applyFill="1" applyBorder="1" applyAlignment="1">
      <alignment horizontal="left" vertical="top" wrapText="1"/>
    </xf>
    <xf numFmtId="3" fontId="83" fillId="0" borderId="9" xfId="1567" applyNumberFormat="1" applyFont="1" applyFill="1" applyBorder="1" applyAlignment="1">
      <alignment horizontal="center" vertical="center" wrapText="1"/>
    </xf>
    <xf numFmtId="3" fontId="88" fillId="0" borderId="0" xfId="1566" applyNumberFormat="1" applyFont="1" applyFill="1" applyBorder="1"/>
    <xf numFmtId="0" fontId="6" fillId="0" borderId="66" xfId="1569" applyFont="1" applyFill="1" applyBorder="1" applyAlignment="1" applyProtection="1">
      <alignment horizontal="center" vertical="center" wrapText="1"/>
      <protection locked="0"/>
    </xf>
    <xf numFmtId="0" fontId="6" fillId="0" borderId="64" xfId="1569" applyFont="1" applyFill="1" applyBorder="1" applyAlignment="1" applyProtection="1">
      <alignment horizontal="center" vertical="center" wrapText="1"/>
      <protection locked="0"/>
    </xf>
    <xf numFmtId="0" fontId="6" fillId="0" borderId="73" xfId="1569" applyFont="1" applyFill="1" applyBorder="1" applyAlignment="1" applyProtection="1">
      <alignment horizontal="center" vertical="center" wrapText="1"/>
      <protection locked="0"/>
    </xf>
    <xf numFmtId="0" fontId="6" fillId="0" borderId="67" xfId="1569" applyFont="1" applyFill="1" applyBorder="1" applyAlignment="1" applyProtection="1">
      <alignment horizontal="center" vertical="center" wrapText="1"/>
      <protection locked="0"/>
    </xf>
    <xf numFmtId="0" fontId="6" fillId="0" borderId="71" xfId="1569" applyFont="1" applyFill="1" applyBorder="1" applyAlignment="1" applyProtection="1">
      <alignment horizontal="center" vertical="center" wrapText="1"/>
      <protection locked="0"/>
    </xf>
    <xf numFmtId="0" fontId="6" fillId="0" borderId="74" xfId="1569" applyFont="1" applyFill="1" applyBorder="1" applyAlignment="1" applyProtection="1">
      <alignment horizontal="center" vertical="center" wrapText="1"/>
      <protection locked="0"/>
    </xf>
    <xf numFmtId="0" fontId="6" fillId="0" borderId="68" xfId="1569" applyFont="1" applyFill="1" applyBorder="1" applyAlignment="1" applyProtection="1">
      <alignment horizontal="center" vertical="center" wrapText="1"/>
      <protection locked="0"/>
    </xf>
    <xf numFmtId="0" fontId="6" fillId="0" borderId="72" xfId="1569" applyFont="1" applyFill="1" applyBorder="1" applyAlignment="1" applyProtection="1">
      <alignment horizontal="center" vertical="center" wrapText="1"/>
      <protection locked="0"/>
    </xf>
    <xf numFmtId="0" fontId="6" fillId="0" borderId="75" xfId="1569" applyFont="1" applyFill="1" applyBorder="1" applyAlignment="1" applyProtection="1">
      <alignment horizontal="center" vertical="center" wrapText="1"/>
      <protection locked="0"/>
    </xf>
    <xf numFmtId="0" fontId="6" fillId="0" borderId="5" xfId="1569" applyFont="1" applyFill="1" applyBorder="1" applyAlignment="1" applyProtection="1">
      <alignment horizontal="center" vertical="center" wrapText="1"/>
      <protection locked="0"/>
    </xf>
    <xf numFmtId="0" fontId="6" fillId="0" borderId="8" xfId="1569" applyFont="1" applyFill="1" applyBorder="1" applyAlignment="1" applyProtection="1">
      <alignment horizontal="center" vertical="center" wrapText="1"/>
      <protection locked="0"/>
    </xf>
    <xf numFmtId="0" fontId="6" fillId="0" borderId="31" xfId="1569" applyFont="1" applyFill="1" applyBorder="1" applyAlignment="1" applyProtection="1">
      <alignment horizontal="center" vertical="center" wrapText="1"/>
      <protection locked="0"/>
    </xf>
    <xf numFmtId="0" fontId="68" fillId="0" borderId="69" xfId="1" applyFont="1" applyBorder="1" applyAlignment="1">
      <alignment horizontal="center"/>
    </xf>
    <xf numFmtId="0" fontId="68" fillId="0" borderId="70" xfId="1" applyFont="1" applyBorder="1" applyAlignment="1">
      <alignment horizontal="center"/>
    </xf>
    <xf numFmtId="0" fontId="91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0" xfId="1" applyFont="1" applyAlignment="1">
      <alignment horizontal="center"/>
    </xf>
    <xf numFmtId="0" fontId="74" fillId="0" borderId="0" xfId="1" applyNumberFormat="1" applyFont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6" fillId="0" borderId="26" xfId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70" fillId="0" borderId="30" xfId="1" applyFont="1" applyBorder="1" applyAlignment="1">
      <alignment horizontal="center" vertical="center" wrapText="1"/>
    </xf>
    <xf numFmtId="0" fontId="70" fillId="0" borderId="77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0" fillId="0" borderId="8" xfId="1570" applyFont="1" applyFill="1" applyBorder="1" applyAlignment="1">
      <alignment horizontal="center" vertical="center" wrapText="1"/>
    </xf>
    <xf numFmtId="0" fontId="70" fillId="0" borderId="56" xfId="1570" applyFont="1" applyFill="1" applyBorder="1" applyAlignment="1">
      <alignment horizontal="center" vertical="center" wrapText="1"/>
    </xf>
    <xf numFmtId="0" fontId="82" fillId="0" borderId="31" xfId="1570" applyFont="1" applyFill="1" applyBorder="1" applyAlignment="1">
      <alignment horizontal="center" vertical="center" wrapText="1"/>
    </xf>
    <xf numFmtId="0" fontId="82" fillId="0" borderId="78" xfId="1570" applyFont="1" applyFill="1" applyBorder="1" applyAlignment="1">
      <alignment horizontal="center" vertical="center" wrapText="1"/>
    </xf>
    <xf numFmtId="0" fontId="81" fillId="0" borderId="8" xfId="1570" applyFont="1" applyFill="1" applyBorder="1" applyAlignment="1">
      <alignment horizontal="center" vertical="center" wrapText="1"/>
    </xf>
    <xf numFmtId="0" fontId="81" fillId="0" borderId="56" xfId="1570" applyFont="1" applyFill="1" applyBorder="1" applyAlignment="1">
      <alignment horizontal="center" vertical="center" wrapText="1"/>
    </xf>
    <xf numFmtId="190" fontId="81" fillId="0" borderId="9" xfId="1569" applyNumberFormat="1" applyFont="1" applyFill="1" applyBorder="1" applyAlignment="1" applyProtection="1">
      <alignment horizontal="center" vertical="center" wrapText="1"/>
      <protection locked="0"/>
    </xf>
    <xf numFmtId="190" fontId="81" fillId="0" borderId="57" xfId="1569" applyNumberFormat="1" applyFont="1" applyFill="1" applyBorder="1" applyAlignment="1" applyProtection="1">
      <alignment horizontal="center" vertical="center" wrapText="1"/>
      <protection locked="0"/>
    </xf>
    <xf numFmtId="0" fontId="6" fillId="0" borderId="10" xfId="1" applyFont="1" applyBorder="1" applyAlignment="1">
      <alignment horizontal="center"/>
    </xf>
    <xf numFmtId="4" fontId="73" fillId="25" borderId="76" xfId="1566" applyNumberFormat="1" applyFont="1" applyFill="1" applyBorder="1" applyAlignment="1">
      <alignment vertical="center" wrapText="1"/>
    </xf>
    <xf numFmtId="4" fontId="73" fillId="25" borderId="75" xfId="1566" applyNumberFormat="1" applyFont="1" applyFill="1" applyBorder="1" applyAlignment="1">
      <alignment vertical="center" wrapText="1"/>
    </xf>
    <xf numFmtId="4" fontId="73" fillId="25" borderId="101" xfId="1566" applyNumberFormat="1" applyFont="1" applyFill="1" applyBorder="1" applyAlignment="1">
      <alignment vertical="center" wrapText="1"/>
    </xf>
    <xf numFmtId="4" fontId="73" fillId="25" borderId="84" xfId="1566" applyNumberFormat="1" applyFont="1" applyFill="1" applyBorder="1" applyAlignment="1">
      <alignment vertical="center" wrapText="1"/>
    </xf>
    <xf numFmtId="4" fontId="60" fillId="16" borderId="76" xfId="1566" applyNumberFormat="1" applyFont="1" applyFill="1" applyBorder="1" applyAlignment="1">
      <alignment horizontal="center" vertical="center" wrapText="1"/>
    </xf>
    <xf numFmtId="4" fontId="60" fillId="16" borderId="29" xfId="1566" applyNumberFormat="1" applyFont="1" applyFill="1" applyBorder="1" applyAlignment="1">
      <alignment horizontal="center" vertical="center" wrapText="1"/>
    </xf>
    <xf numFmtId="4" fontId="60" fillId="31" borderId="8" xfId="1566" applyNumberFormat="1" applyFont="1" applyFill="1" applyBorder="1" applyAlignment="1">
      <alignment horizontal="center" vertical="center" wrapText="1"/>
    </xf>
    <xf numFmtId="0" fontId="80" fillId="31" borderId="8" xfId="1566" applyFill="1" applyBorder="1" applyAlignment="1">
      <alignment horizontal="center" vertical="center" wrapText="1"/>
    </xf>
    <xf numFmtId="0" fontId="88" fillId="0" borderId="0" xfId="1566" applyFont="1" applyAlignment="1">
      <alignment horizontal="center" vertical="center"/>
    </xf>
    <xf numFmtId="4" fontId="73" fillId="25" borderId="26" xfId="1566" applyNumberFormat="1" applyFont="1" applyFill="1" applyBorder="1" applyAlignment="1">
      <alignment vertical="center" wrapText="1"/>
    </xf>
    <xf numFmtId="4" fontId="73" fillId="25" borderId="72" xfId="1566" applyNumberFormat="1" applyFont="1" applyFill="1" applyBorder="1" applyAlignment="1">
      <alignment vertical="center" wrapText="1"/>
    </xf>
    <xf numFmtId="4" fontId="6" fillId="0" borderId="48" xfId="900" applyFont="1" applyBorder="1" applyAlignment="1">
      <alignment horizontal="center" vertical="center" wrapText="1"/>
    </xf>
    <xf numFmtId="4" fontId="6" fillId="0" borderId="50" xfId="900" applyFont="1" applyBorder="1" applyAlignment="1">
      <alignment horizontal="center" vertical="center" wrapText="1"/>
    </xf>
    <xf numFmtId="4" fontId="60" fillId="0" borderId="58" xfId="900" applyFont="1" applyBorder="1" applyAlignment="1">
      <alignment horizontal="center" vertical="top" wrapText="1"/>
    </xf>
    <xf numFmtId="4" fontId="60" fillId="0" borderId="13" xfId="900" applyFont="1" applyBorder="1" applyAlignment="1">
      <alignment horizontal="center" vertical="top" wrapText="1"/>
    </xf>
    <xf numFmtId="4" fontId="60" fillId="0" borderId="52" xfId="900" applyFont="1" applyBorder="1" applyAlignment="1">
      <alignment horizontal="center" vertical="top" wrapText="1"/>
    </xf>
    <xf numFmtId="4" fontId="66" fillId="0" borderId="0" xfId="900" applyFont="1" applyAlignment="1">
      <alignment horizontal="center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49" xfId="900" applyFont="1" applyBorder="1" applyAlignment="1">
      <alignment horizontal="center" vertical="center" wrapText="1"/>
    </xf>
    <xf numFmtId="4" fontId="6" fillId="0" borderId="51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28" xfId="0" applyNumberFormat="1" applyFont="1" applyFill="1" applyBorder="1" applyAlignment="1">
      <alignment horizontal="center" vertical="center" wrapText="1"/>
    </xf>
    <xf numFmtId="49" fontId="61" fillId="0" borderId="29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3" fillId="0" borderId="4" xfId="0" applyFont="1" applyBorder="1" applyAlignment="1">
      <alignment horizontal="center" vertical="center" wrapText="1"/>
    </xf>
    <xf numFmtId="0" fontId="73" fillId="0" borderId="55" xfId="0" applyFont="1" applyBorder="1" applyAlignment="1">
      <alignment horizontal="center" vertical="center" wrapText="1"/>
    </xf>
    <xf numFmtId="0" fontId="73" fillId="0" borderId="5" xfId="0" applyFont="1" applyBorder="1" applyAlignment="1">
      <alignment horizontal="center" vertical="center" wrapText="1"/>
    </xf>
    <xf numFmtId="0" fontId="73" fillId="0" borderId="56" xfId="0" applyFont="1" applyBorder="1" applyAlignment="1">
      <alignment horizontal="center" vertical="center" wrapText="1"/>
    </xf>
    <xf numFmtId="0" fontId="73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56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57" xfId="0" applyFont="1" applyBorder="1" applyAlignment="1">
      <alignment horizontal="center" vertical="center" wrapText="1"/>
    </xf>
    <xf numFmtId="0" fontId="73" fillId="0" borderId="61" xfId="0" applyFont="1" applyBorder="1" applyAlignment="1">
      <alignment horizontal="center" vertical="center" wrapText="1"/>
    </xf>
    <xf numFmtId="0" fontId="73" fillId="0" borderId="62" xfId="0" applyFont="1" applyBorder="1" applyAlignment="1">
      <alignment horizontal="center" vertical="center" wrapText="1"/>
    </xf>
    <xf numFmtId="0" fontId="73" fillId="0" borderId="64" xfId="0" applyFont="1" applyBorder="1" applyAlignment="1">
      <alignment horizontal="center" vertical="center"/>
    </xf>
    <xf numFmtId="0" fontId="73" fillId="0" borderId="14" xfId="0" applyFont="1" applyBorder="1" applyAlignment="1">
      <alignment horizontal="center" vertical="center"/>
    </xf>
    <xf numFmtId="0" fontId="73" fillId="0" borderId="62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</cellXfs>
  <cellStyles count="157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2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3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4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5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6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7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8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9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10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2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3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40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2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3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4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1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2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3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4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5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6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7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494" xfId="1566"/>
    <cellStyle name="Обычный 5" xfId="958"/>
    <cellStyle name="Обычный 50" xfId="959"/>
    <cellStyle name="Обычный 51" xfId="1513"/>
    <cellStyle name="Обычный 52" xfId="1514"/>
    <cellStyle name="Обычный 53" xfId="1515"/>
    <cellStyle name="Обычный 54" xfId="1516"/>
    <cellStyle name="Обычный 55" xfId="960"/>
    <cellStyle name="Обычный 56" xfId="1517"/>
    <cellStyle name="Обычный 57" xfId="1518"/>
    <cellStyle name="Обычный 58" xfId="1519"/>
    <cellStyle name="Обычный 59" xfId="1520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1"/>
    <cellStyle name="Обычный 61" xfId="968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9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70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KS_ZRHG_рцк" xfId="1571"/>
    <cellStyle name="Обычный_SSR5086" xfId="1572"/>
    <cellStyle name="Обычный_Прилож.№1,2,3" xfId="1573"/>
    <cellStyle name="Обычный_Приложение 4" xfId="1"/>
    <cellStyle name="Обычный_Расчет стоимости услуг ТЭР" xfId="1570"/>
    <cellStyle name="Обычный_рцк" xfId="1569"/>
    <cellStyle name="Обычный_РЦК2" xfId="1574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 2" xfId="1016"/>
    <cellStyle name="Процентный 3" xfId="1017"/>
    <cellStyle name="Процентный 4" xfId="156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инансовый 6" xfId="1568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42;&#1051;-6&#1082;&#1042;/1312.1.122/&#1042;&#1051;-6&#1082;&#1042;%20&#1050;&#1055;%2042&#1073;&#1080;&#1089;%20&#1058;&#1072;&#1081;&#1083;-&#1075;&#1086;%20&#1084;.&#1088;%20&#1092;.8.7.8.,9/&#1056;&#1040;&#1057;&#1063;&#1045;&#1058;%20&#1042;&#1051;6&#1082;&#1042;%20&#1050;&#1055;%2042%20&#1073;&#1080;&#1089;%20&#1058;&#1072;&#1081;&#1083;&#1072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  <sheetName val="ф8 вл 1"/>
      <sheetName val="ф8 вл 1 (2)"/>
      <sheetName val="м ВЛ1"/>
      <sheetName val="вл6кВ№1 ресурс"/>
      <sheetName val="перебаз"/>
      <sheetName val="тр-т ВЛ 1"/>
      <sheetName val="ф8  ВЛ 2"/>
      <sheetName val="м ВЛ2 "/>
      <sheetName val="вл6кВ№2 ресурс"/>
      <sheetName val="тр-т ВЛ 2"/>
      <sheetName val="ОБОР"/>
    </sheetNames>
    <sheetDataSet>
      <sheetData sheetId="0"/>
      <sheetData sheetId="1"/>
      <sheetData sheetId="2"/>
      <sheetData sheetId="3">
        <row r="67">
          <cell r="F67">
            <v>626946</v>
          </cell>
          <cell r="I67">
            <v>43579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T62"/>
  <sheetViews>
    <sheetView tabSelected="1" view="pageBreakPreview" zoomScale="75" zoomScaleNormal="70" zoomScaleSheetLayoutView="75" workbookViewId="0">
      <selection activeCell="M23" sqref="M23"/>
    </sheetView>
  </sheetViews>
  <sheetFormatPr defaultColWidth="8.85546875" defaultRowHeight="12.75" x14ac:dyDescent="0.2"/>
  <cols>
    <col min="1" max="1" width="10.85546875" style="1" customWidth="1"/>
    <col min="2" max="2" width="34.28515625" style="1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9" width="10.140625" style="1" customWidth="1"/>
    <col min="10" max="10" width="12.140625" style="1" customWidth="1"/>
    <col min="11" max="11" width="10" style="1" customWidth="1"/>
    <col min="12" max="12" width="11.28515625" style="1" customWidth="1"/>
    <col min="13" max="13" width="11.42578125" style="1" customWidth="1"/>
    <col min="14" max="17" width="11.5703125" style="1" customWidth="1"/>
    <col min="18" max="18" width="10.42578125" style="1" customWidth="1"/>
    <col min="19" max="19" width="10.7109375" style="1" customWidth="1"/>
    <col min="20" max="21" width="12" style="1" customWidth="1"/>
    <col min="22" max="22" width="10.7109375" style="1" customWidth="1"/>
    <col min="23" max="23" width="11.140625" style="1" customWidth="1"/>
    <col min="24" max="24" width="11.7109375" style="1" customWidth="1"/>
    <col min="25" max="25" width="22.28515625" style="1" customWidth="1"/>
    <col min="26" max="26" width="12" style="1" customWidth="1"/>
    <col min="27" max="27" width="11.7109375" style="1" customWidth="1"/>
    <col min="28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7" ht="15.75" x14ac:dyDescent="0.25">
      <c r="A1" s="133"/>
      <c r="X1" s="355" t="s">
        <v>145</v>
      </c>
      <c r="Y1" s="355"/>
    </row>
    <row r="2" spans="1:27" ht="15.75" x14ac:dyDescent="0.25">
      <c r="A2" s="133"/>
      <c r="X2" s="327"/>
      <c r="Y2" s="327"/>
    </row>
    <row r="3" spans="1:27" x14ac:dyDescent="0.2">
      <c r="A3" s="356" t="s">
        <v>66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6"/>
      <c r="Q3" s="356"/>
      <c r="R3" s="356"/>
      <c r="S3" s="356"/>
      <c r="T3" s="356"/>
      <c r="U3" s="356"/>
      <c r="V3" s="356"/>
      <c r="W3" s="356"/>
      <c r="X3" s="356"/>
      <c r="Y3" s="356"/>
    </row>
    <row r="4" spans="1:27" x14ac:dyDescent="0.2">
      <c r="A4" s="357" t="s">
        <v>67</v>
      </c>
      <c r="B4" s="357"/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7"/>
      <c r="V4" s="357"/>
      <c r="W4" s="357"/>
      <c r="X4" s="357"/>
      <c r="Y4" s="357"/>
    </row>
    <row r="5" spans="1:27" ht="14.25" x14ac:dyDescent="0.2">
      <c r="A5" s="1" t="s">
        <v>68</v>
      </c>
      <c r="B5" s="358" t="s">
        <v>132</v>
      </c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358"/>
      <c r="Y5" s="358"/>
    </row>
    <row r="6" spans="1:27" ht="14.25" x14ac:dyDescent="0.2">
      <c r="A6" s="1" t="s">
        <v>69</v>
      </c>
      <c r="B6" s="358" t="s">
        <v>133</v>
      </c>
      <c r="C6" s="358"/>
      <c r="D6" s="358"/>
      <c r="E6" s="358"/>
      <c r="F6" s="358"/>
      <c r="G6" s="358"/>
      <c r="H6" s="358"/>
      <c r="I6" s="358"/>
      <c r="J6" s="358"/>
      <c r="K6" s="358"/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8"/>
    </row>
    <row r="7" spans="1:27" ht="14.25" x14ac:dyDescent="0.2">
      <c r="B7" s="134"/>
      <c r="C7" s="134"/>
      <c r="D7" s="134"/>
      <c r="E7" s="135"/>
      <c r="F7" s="135"/>
      <c r="G7" s="135"/>
      <c r="H7" s="135"/>
      <c r="I7" s="135"/>
      <c r="J7" s="135"/>
      <c r="K7" s="329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6"/>
    </row>
    <row r="8" spans="1:27" ht="14.25" x14ac:dyDescent="0.2">
      <c r="B8" s="135"/>
      <c r="C8" s="135"/>
      <c r="D8" s="135"/>
      <c r="E8" s="135"/>
      <c r="F8" s="135"/>
      <c r="G8" s="13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6"/>
    </row>
    <row r="9" spans="1:27" ht="13.5" thickBot="1" x14ac:dyDescent="0.25">
      <c r="B9" s="137" t="s">
        <v>70</v>
      </c>
      <c r="C9" s="137"/>
      <c r="D9" s="137"/>
      <c r="E9" s="331">
        <f>C14</f>
        <v>0.41199999999999998</v>
      </c>
      <c r="F9" s="138" t="s">
        <v>71</v>
      </c>
      <c r="G9" s="328"/>
      <c r="H9" s="328"/>
      <c r="I9" s="328"/>
      <c r="J9" s="328"/>
      <c r="K9" s="328"/>
      <c r="L9" s="328"/>
      <c r="M9" s="328"/>
      <c r="N9" s="328"/>
      <c r="O9" s="328"/>
      <c r="P9" s="328"/>
      <c r="Q9" s="328"/>
      <c r="R9" s="328"/>
      <c r="S9" s="328"/>
      <c r="T9" s="328"/>
      <c r="U9" s="328"/>
      <c r="V9" s="328"/>
      <c r="W9" s="328"/>
      <c r="X9" s="328"/>
      <c r="Y9" s="328"/>
      <c r="Z9" s="328"/>
    </row>
    <row r="10" spans="1:27" x14ac:dyDescent="0.2">
      <c r="A10" s="341" t="s">
        <v>72</v>
      </c>
      <c r="B10" s="344" t="s">
        <v>73</v>
      </c>
      <c r="C10" s="347" t="s">
        <v>74</v>
      </c>
      <c r="D10" s="350" t="s">
        <v>55</v>
      </c>
      <c r="E10" s="353" t="s">
        <v>75</v>
      </c>
      <c r="F10" s="354"/>
      <c r="G10" s="354"/>
      <c r="H10" s="354"/>
      <c r="I10" s="354"/>
      <c r="J10" s="354"/>
      <c r="K10" s="354"/>
      <c r="L10" s="354"/>
      <c r="M10" s="359" t="s">
        <v>76</v>
      </c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1"/>
    </row>
    <row r="11" spans="1:27" x14ac:dyDescent="0.2">
      <c r="A11" s="342"/>
      <c r="B11" s="345"/>
      <c r="C11" s="348"/>
      <c r="D11" s="351"/>
      <c r="E11" s="348" t="s">
        <v>77</v>
      </c>
      <c r="F11" s="362" t="s">
        <v>78</v>
      </c>
      <c r="G11" s="363"/>
      <c r="H11" s="363"/>
      <c r="I11" s="363"/>
      <c r="J11" s="363"/>
      <c r="K11" s="363"/>
      <c r="L11" s="363"/>
      <c r="M11" s="364" t="s">
        <v>79</v>
      </c>
      <c r="N11" s="366" t="s">
        <v>80</v>
      </c>
      <c r="O11" s="366"/>
      <c r="P11" s="366" t="s">
        <v>81</v>
      </c>
      <c r="Q11" s="366"/>
      <c r="R11" s="367" t="s">
        <v>82</v>
      </c>
      <c r="S11" s="369" t="s">
        <v>83</v>
      </c>
      <c r="T11" s="367" t="s">
        <v>84</v>
      </c>
      <c r="U11" s="371" t="s">
        <v>85</v>
      </c>
      <c r="V11" s="369" t="s">
        <v>86</v>
      </c>
      <c r="W11" s="371" t="s">
        <v>87</v>
      </c>
      <c r="X11" s="371" t="s">
        <v>88</v>
      </c>
      <c r="Y11" s="373" t="s">
        <v>89</v>
      </c>
    </row>
    <row r="12" spans="1:27" ht="74.25" customHeight="1" thickBot="1" x14ac:dyDescent="0.25">
      <c r="A12" s="343"/>
      <c r="B12" s="346"/>
      <c r="C12" s="349"/>
      <c r="D12" s="352"/>
      <c r="E12" s="349"/>
      <c r="F12" s="330" t="s">
        <v>90</v>
      </c>
      <c r="G12" s="330" t="s">
        <v>91</v>
      </c>
      <c r="H12" s="330" t="s">
        <v>92</v>
      </c>
      <c r="I12" s="330" t="s">
        <v>93</v>
      </c>
      <c r="J12" s="330" t="s">
        <v>94</v>
      </c>
      <c r="K12" s="330" t="s">
        <v>87</v>
      </c>
      <c r="L12" s="139" t="s">
        <v>88</v>
      </c>
      <c r="M12" s="365"/>
      <c r="N12" s="140" t="s">
        <v>95</v>
      </c>
      <c r="O12" s="141" t="s">
        <v>96</v>
      </c>
      <c r="P12" s="140" t="s">
        <v>95</v>
      </c>
      <c r="Q12" s="141" t="s">
        <v>96</v>
      </c>
      <c r="R12" s="368"/>
      <c r="S12" s="370"/>
      <c r="T12" s="368"/>
      <c r="U12" s="372"/>
      <c r="V12" s="370"/>
      <c r="W12" s="372"/>
      <c r="X12" s="372"/>
      <c r="Y12" s="374"/>
    </row>
    <row r="13" spans="1:27" s="327" customFormat="1" ht="13.5" thickBot="1" x14ac:dyDescent="0.25">
      <c r="A13" s="142">
        <v>1</v>
      </c>
      <c r="B13" s="143">
        <f>A13+1</f>
        <v>2</v>
      </c>
      <c r="C13" s="143">
        <v>3</v>
      </c>
      <c r="D13" s="143">
        <v>4</v>
      </c>
      <c r="E13" s="143">
        <v>5</v>
      </c>
      <c r="F13" s="144">
        <v>6</v>
      </c>
      <c r="G13" s="144">
        <v>7</v>
      </c>
      <c r="H13" s="144">
        <v>8</v>
      </c>
      <c r="I13" s="144">
        <v>9</v>
      </c>
      <c r="J13" s="144">
        <v>10</v>
      </c>
      <c r="K13" s="144">
        <v>11</v>
      </c>
      <c r="L13" s="145">
        <v>12</v>
      </c>
      <c r="M13" s="146">
        <v>13</v>
      </c>
      <c r="N13" s="147">
        <v>14</v>
      </c>
      <c r="O13" s="147">
        <v>15</v>
      </c>
      <c r="P13" s="147">
        <v>16</v>
      </c>
      <c r="Q13" s="148">
        <v>17</v>
      </c>
      <c r="R13" s="146">
        <v>18</v>
      </c>
      <c r="S13" s="146">
        <v>19</v>
      </c>
      <c r="T13" s="149">
        <v>20</v>
      </c>
      <c r="U13" s="149">
        <v>21</v>
      </c>
      <c r="V13" s="149">
        <v>22</v>
      </c>
      <c r="W13" s="149">
        <v>23</v>
      </c>
      <c r="X13" s="149">
        <v>24</v>
      </c>
      <c r="Y13" s="148">
        <v>25</v>
      </c>
    </row>
    <row r="14" spans="1:27" s="327" customFormat="1" ht="13.5" thickBot="1" x14ac:dyDescent="0.25">
      <c r="A14" s="142"/>
      <c r="B14" s="150" t="s">
        <v>134</v>
      </c>
      <c r="C14" s="151">
        <v>0.41199999999999998</v>
      </c>
      <c r="D14" s="143"/>
      <c r="E14" s="143"/>
      <c r="F14" s="144"/>
      <c r="G14" s="144"/>
      <c r="H14" s="144"/>
      <c r="I14" s="144"/>
      <c r="J14" s="144"/>
      <c r="K14" s="144"/>
      <c r="L14" s="152"/>
      <c r="M14" s="332"/>
      <c r="N14" s="333"/>
      <c r="O14" s="333"/>
      <c r="P14" s="333"/>
      <c r="Q14" s="334"/>
      <c r="R14" s="335"/>
      <c r="S14" s="335"/>
      <c r="T14" s="336"/>
      <c r="U14" s="336"/>
      <c r="V14" s="336"/>
      <c r="W14" s="336"/>
      <c r="X14" s="336"/>
      <c r="Y14" s="337"/>
    </row>
    <row r="15" spans="1:27" ht="24.75" customHeight="1" x14ac:dyDescent="0.2">
      <c r="A15" s="153" t="s">
        <v>135</v>
      </c>
      <c r="B15" s="154" t="s">
        <v>136</v>
      </c>
      <c r="C15" s="154"/>
      <c r="D15" s="154"/>
      <c r="E15" s="155">
        <f t="shared" ref="E15:E18" si="0">F15+G15+H15+K15+L15</f>
        <v>96165</v>
      </c>
      <c r="F15" s="155">
        <v>30</v>
      </c>
      <c r="G15" s="155">
        <v>13254</v>
      </c>
      <c r="H15" s="155">
        <v>51649</v>
      </c>
      <c r="I15" s="155"/>
      <c r="J15" s="155">
        <v>10951</v>
      </c>
      <c r="K15" s="155">
        <v>20338</v>
      </c>
      <c r="L15" s="155">
        <v>10894</v>
      </c>
      <c r="M15" s="155">
        <f t="shared" ref="M15:M18" si="1">O15+Q15</f>
        <v>0</v>
      </c>
      <c r="N15" s="155"/>
      <c r="O15" s="155"/>
      <c r="P15" s="155"/>
      <c r="Q15" s="155"/>
      <c r="R15" s="155"/>
      <c r="S15" s="156">
        <v>515.20000000000005</v>
      </c>
      <c r="T15" s="155"/>
      <c r="U15" s="155"/>
      <c r="V15" s="156">
        <v>261.89999999999998</v>
      </c>
      <c r="W15" s="155"/>
      <c r="X15" s="155"/>
      <c r="Y15" s="157">
        <f t="shared" ref="Y15:Y18" si="2">R15+T15+W15+X15+M15</f>
        <v>0</v>
      </c>
      <c r="AA15" s="158"/>
    </row>
    <row r="16" spans="1:27" ht="24.75" customHeight="1" x14ac:dyDescent="0.2">
      <c r="A16" s="322" t="s">
        <v>137</v>
      </c>
      <c r="B16" s="323" t="s">
        <v>138</v>
      </c>
      <c r="C16" s="323"/>
      <c r="D16" s="323"/>
      <c r="E16" s="324">
        <f t="shared" si="0"/>
        <v>215930</v>
      </c>
      <c r="F16" s="324">
        <v>132402</v>
      </c>
      <c r="G16" s="324">
        <v>23102</v>
      </c>
      <c r="H16" s="324">
        <v>21370</v>
      </c>
      <c r="I16" s="324"/>
      <c r="J16" s="324">
        <v>2385</v>
      </c>
      <c r="K16" s="324">
        <v>21922</v>
      </c>
      <c r="L16" s="324">
        <v>17134</v>
      </c>
      <c r="M16" s="324">
        <f t="shared" si="1"/>
        <v>0</v>
      </c>
      <c r="N16" s="324"/>
      <c r="O16" s="324"/>
      <c r="P16" s="324"/>
      <c r="Q16" s="324"/>
      <c r="R16" s="324"/>
      <c r="S16" s="325">
        <v>790.52</v>
      </c>
      <c r="T16" s="324"/>
      <c r="U16" s="324"/>
      <c r="V16" s="325">
        <v>57.99</v>
      </c>
      <c r="W16" s="324"/>
      <c r="X16" s="324"/>
      <c r="Y16" s="326">
        <f t="shared" si="2"/>
        <v>0</v>
      </c>
      <c r="AA16" s="158"/>
    </row>
    <row r="17" spans="1:254" ht="24.75" customHeight="1" x14ac:dyDescent="0.2">
      <c r="A17" s="322" t="s">
        <v>139</v>
      </c>
      <c r="B17" s="323" t="s">
        <v>140</v>
      </c>
      <c r="C17" s="323"/>
      <c r="D17" s="323"/>
      <c r="E17" s="324">
        <f t="shared" si="0"/>
        <v>79578</v>
      </c>
      <c r="F17" s="324">
        <v>69228</v>
      </c>
      <c r="G17" s="324">
        <v>2778</v>
      </c>
      <c r="H17" s="324">
        <v>2313</v>
      </c>
      <c r="I17" s="324"/>
      <c r="J17" s="324">
        <v>303</v>
      </c>
      <c r="K17" s="324">
        <v>3366</v>
      </c>
      <c r="L17" s="324">
        <v>1893</v>
      </c>
      <c r="M17" s="324">
        <f t="shared" si="1"/>
        <v>0</v>
      </c>
      <c r="N17" s="324"/>
      <c r="O17" s="324"/>
      <c r="P17" s="324"/>
      <c r="Q17" s="324"/>
      <c r="R17" s="324"/>
      <c r="S17" s="325">
        <v>113.24</v>
      </c>
      <c r="T17" s="324"/>
      <c r="U17" s="324"/>
      <c r="V17" s="325">
        <v>8.1</v>
      </c>
      <c r="W17" s="324"/>
      <c r="X17" s="324"/>
      <c r="Y17" s="326">
        <f t="shared" si="2"/>
        <v>0</v>
      </c>
      <c r="AA17" s="158"/>
    </row>
    <row r="18" spans="1:254" ht="24.75" customHeight="1" x14ac:dyDescent="0.2">
      <c r="A18" s="322" t="s">
        <v>141</v>
      </c>
      <c r="B18" s="323" t="s">
        <v>142</v>
      </c>
      <c r="C18" s="323"/>
      <c r="D18" s="323"/>
      <c r="E18" s="324">
        <f t="shared" si="0"/>
        <v>3402</v>
      </c>
      <c r="F18" s="324">
        <v>71</v>
      </c>
      <c r="G18" s="324">
        <v>445</v>
      </c>
      <c r="H18" s="324">
        <v>1544</v>
      </c>
      <c r="I18" s="324"/>
      <c r="J18" s="324">
        <v>268</v>
      </c>
      <c r="K18" s="324">
        <v>865</v>
      </c>
      <c r="L18" s="324">
        <v>477</v>
      </c>
      <c r="M18" s="324">
        <f t="shared" si="1"/>
        <v>0</v>
      </c>
      <c r="N18" s="324"/>
      <c r="O18" s="324"/>
      <c r="P18" s="324"/>
      <c r="Q18" s="324"/>
      <c r="R18" s="324"/>
      <c r="S18" s="325">
        <v>16.55</v>
      </c>
      <c r="T18" s="324"/>
      <c r="U18" s="324"/>
      <c r="V18" s="325">
        <v>7.46</v>
      </c>
      <c r="W18" s="324"/>
      <c r="X18" s="324"/>
      <c r="Y18" s="326">
        <f t="shared" si="2"/>
        <v>0</v>
      </c>
      <c r="AA18" s="158"/>
    </row>
    <row r="19" spans="1:254" ht="24.75" customHeight="1" thickBot="1" x14ac:dyDescent="0.25">
      <c r="A19" s="322" t="s">
        <v>143</v>
      </c>
      <c r="B19" s="323" t="s">
        <v>144</v>
      </c>
      <c r="C19" s="323"/>
      <c r="D19" s="323"/>
      <c r="E19" s="324">
        <f>F19+G19+H19+K19+L19</f>
        <v>11295</v>
      </c>
      <c r="F19" s="324"/>
      <c r="G19" s="324"/>
      <c r="H19" s="324">
        <v>9076</v>
      </c>
      <c r="I19" s="324"/>
      <c r="J19" s="324">
        <v>1721</v>
      </c>
      <c r="K19" s="324">
        <v>1445</v>
      </c>
      <c r="L19" s="324">
        <v>774</v>
      </c>
      <c r="M19" s="324">
        <f>O19+Q19</f>
        <v>0</v>
      </c>
      <c r="N19" s="324"/>
      <c r="O19" s="324"/>
      <c r="P19" s="324"/>
      <c r="Q19" s="324"/>
      <c r="R19" s="324"/>
      <c r="S19" s="325"/>
      <c r="T19" s="324"/>
      <c r="U19" s="324"/>
      <c r="V19" s="325">
        <v>40.04</v>
      </c>
      <c r="W19" s="324"/>
      <c r="X19" s="324"/>
      <c r="Y19" s="326">
        <f>R19+T19+W19+X19+M19</f>
        <v>0</v>
      </c>
      <c r="AA19" s="158"/>
    </row>
    <row r="20" spans="1:254" ht="26.25" customHeight="1" thickBot="1" x14ac:dyDescent="0.25">
      <c r="A20" s="159"/>
      <c r="B20" s="160" t="s">
        <v>97</v>
      </c>
      <c r="C20" s="161"/>
      <c r="D20" s="162"/>
      <c r="E20" s="163">
        <f t="shared" ref="E20:L20" si="3">SUM(E15:E19)</f>
        <v>406370</v>
      </c>
      <c r="F20" s="163">
        <f t="shared" si="3"/>
        <v>201731</v>
      </c>
      <c r="G20" s="163">
        <f t="shared" si="3"/>
        <v>39579</v>
      </c>
      <c r="H20" s="163">
        <f t="shared" si="3"/>
        <v>85952</v>
      </c>
      <c r="I20" s="163">
        <f t="shared" si="3"/>
        <v>0</v>
      </c>
      <c r="J20" s="163">
        <f t="shared" si="3"/>
        <v>15628</v>
      </c>
      <c r="K20" s="163">
        <f t="shared" si="3"/>
        <v>47936</v>
      </c>
      <c r="L20" s="164">
        <f t="shared" si="3"/>
        <v>31172</v>
      </c>
      <c r="M20" s="165">
        <f>Q20+P20+O20+N20</f>
        <v>670525</v>
      </c>
      <c r="N20" s="166">
        <f>SUM(N15:N19)</f>
        <v>0</v>
      </c>
      <c r="O20" s="166">
        <f>'[5]м ВЛ1'!F67</f>
        <v>626946</v>
      </c>
      <c r="P20" s="166">
        <v>0</v>
      </c>
      <c r="Q20" s="163">
        <f>'[5]м ВЛ1'!I67</f>
        <v>43579</v>
      </c>
      <c r="R20" s="167">
        <f>G20*$D$45</f>
        <v>0</v>
      </c>
      <c r="S20" s="168">
        <f>SUM(S15:S19)</f>
        <v>1435.51</v>
      </c>
      <c r="T20" s="167">
        <f>(H20-I20)*$D$46</f>
        <v>0</v>
      </c>
      <c r="U20" s="169">
        <f>J20*$D$45</f>
        <v>0</v>
      </c>
      <c r="V20" s="168">
        <f>SUM(V15:V19)</f>
        <v>375.49</v>
      </c>
      <c r="W20" s="167">
        <f>(R20+U20)*$D$51</f>
        <v>0</v>
      </c>
      <c r="X20" s="167">
        <f>(R20+U20)*$D$52</f>
        <v>0</v>
      </c>
      <c r="Y20" s="170">
        <f>M20+R20+T20+W20+X20</f>
        <v>670525</v>
      </c>
      <c r="Z20" s="158"/>
    </row>
    <row r="21" spans="1:254" ht="40.5" x14ac:dyDescent="0.2">
      <c r="A21" s="171" t="s">
        <v>98</v>
      </c>
      <c r="B21" s="172" t="s">
        <v>149</v>
      </c>
      <c r="C21" s="173"/>
      <c r="D21" s="174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6">
        <f>(Y20-O20-N20)*D47</f>
        <v>1525.2650000000001</v>
      </c>
    </row>
    <row r="22" spans="1:254" ht="13.5" thickBot="1" x14ac:dyDescent="0.25">
      <c r="A22" s="177"/>
      <c r="B22" s="178" t="s">
        <v>99</v>
      </c>
      <c r="C22" s="179"/>
      <c r="D22" s="180"/>
      <c r="E22" s="181">
        <f>E20+E21</f>
        <v>406370</v>
      </c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  <c r="W22" s="181"/>
      <c r="X22" s="181"/>
      <c r="Y22" s="182">
        <f>Y20+Y21</f>
        <v>672050.26500000001</v>
      </c>
    </row>
    <row r="23" spans="1:254" x14ac:dyDescent="0.2">
      <c r="A23" s="183"/>
      <c r="B23" s="184" t="s">
        <v>100</v>
      </c>
      <c r="C23" s="185"/>
      <c r="D23" s="186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8"/>
      <c r="T23" s="187"/>
      <c r="U23" s="187"/>
      <c r="V23" s="188"/>
      <c r="W23" s="187"/>
      <c r="X23" s="187"/>
      <c r="Y23" s="189"/>
      <c r="Z23" s="158"/>
    </row>
    <row r="24" spans="1:254" ht="25.5" x14ac:dyDescent="0.2">
      <c r="A24" s="177" t="s">
        <v>98</v>
      </c>
      <c r="B24" s="190" t="s">
        <v>150</v>
      </c>
      <c r="C24" s="191"/>
      <c r="D24" s="192"/>
      <c r="E24" s="193">
        <f>E22*D48</f>
        <v>25804.494999999999</v>
      </c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4">
        <f>(Y22-O20-N20)*D48</f>
        <v>2864.1208275000008</v>
      </c>
      <c r="Z24" s="158"/>
    </row>
    <row r="25" spans="1:254" ht="51" x14ac:dyDescent="0.2">
      <c r="A25" s="177" t="s">
        <v>98</v>
      </c>
      <c r="B25" s="195" t="s">
        <v>151</v>
      </c>
      <c r="C25" s="196"/>
      <c r="D25" s="197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8">
        <f>(Y22-O20-N20)*D49</f>
        <v>676.56397500000014</v>
      </c>
      <c r="Z25" s="199"/>
      <c r="AA25" s="199"/>
      <c r="AB25" s="199"/>
      <c r="AC25" s="199"/>
      <c r="AD25" s="199"/>
      <c r="AE25" s="199"/>
      <c r="AF25" s="199"/>
      <c r="AG25" s="199"/>
      <c r="AH25" s="199"/>
      <c r="AI25" s="199"/>
      <c r="AJ25" s="199"/>
      <c r="AK25" s="199"/>
      <c r="AL25" s="199"/>
      <c r="AM25" s="199"/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199"/>
      <c r="BB25" s="199"/>
      <c r="BC25" s="199"/>
      <c r="BD25" s="199"/>
      <c r="BE25" s="199"/>
      <c r="BF25" s="199"/>
      <c r="BG25" s="199"/>
      <c r="BH25" s="199"/>
      <c r="BI25" s="199"/>
      <c r="BJ25" s="199"/>
      <c r="BK25" s="199"/>
      <c r="BL25" s="199"/>
      <c r="BM25" s="199"/>
      <c r="BN25" s="199"/>
      <c r="BO25" s="199"/>
      <c r="BP25" s="199"/>
      <c r="BQ25" s="199"/>
      <c r="BR25" s="199"/>
      <c r="BS25" s="199"/>
      <c r="BT25" s="199"/>
      <c r="BU25" s="199"/>
      <c r="BV25" s="199"/>
      <c r="BW25" s="199"/>
      <c r="BX25" s="199"/>
      <c r="BY25" s="199"/>
      <c r="BZ25" s="199"/>
      <c r="CA25" s="199"/>
      <c r="CB25" s="199"/>
      <c r="CC25" s="199"/>
      <c r="CD25" s="199"/>
      <c r="CE25" s="199"/>
      <c r="CF25" s="199"/>
      <c r="CG25" s="199"/>
      <c r="CH25" s="199"/>
      <c r="CI25" s="199"/>
      <c r="CJ25" s="199"/>
      <c r="CK25" s="199"/>
      <c r="CL25" s="199"/>
      <c r="CM25" s="199"/>
      <c r="CN25" s="199"/>
      <c r="CO25" s="199"/>
      <c r="CP25" s="199"/>
      <c r="CQ25" s="199"/>
      <c r="CR25" s="199"/>
      <c r="CS25" s="199"/>
      <c r="CT25" s="199"/>
      <c r="CU25" s="199"/>
      <c r="CV25" s="199"/>
      <c r="CW25" s="199"/>
      <c r="CX25" s="199"/>
      <c r="CY25" s="199"/>
      <c r="CZ25" s="199"/>
      <c r="DA25" s="199"/>
      <c r="DB25" s="199"/>
      <c r="DC25" s="199"/>
      <c r="DD25" s="199"/>
      <c r="DE25" s="199"/>
      <c r="DF25" s="199"/>
      <c r="DG25" s="199"/>
      <c r="DH25" s="199"/>
      <c r="DI25" s="199"/>
      <c r="DJ25" s="199"/>
      <c r="DK25" s="199"/>
      <c r="DL25" s="199"/>
      <c r="DM25" s="199"/>
      <c r="DN25" s="199"/>
      <c r="DO25" s="199"/>
      <c r="DP25" s="199"/>
      <c r="DQ25" s="199"/>
      <c r="DR25" s="199"/>
      <c r="DS25" s="199"/>
      <c r="DT25" s="199"/>
      <c r="DU25" s="199"/>
      <c r="DV25" s="199"/>
      <c r="DW25" s="199"/>
      <c r="DX25" s="199"/>
      <c r="DY25" s="199"/>
      <c r="DZ25" s="199"/>
      <c r="EA25" s="199"/>
      <c r="EB25" s="199"/>
      <c r="EC25" s="199"/>
      <c r="ED25" s="199"/>
      <c r="EE25" s="199"/>
      <c r="EF25" s="199"/>
      <c r="EG25" s="199"/>
      <c r="EH25" s="199"/>
      <c r="EI25" s="199"/>
      <c r="EJ25" s="199"/>
      <c r="EK25" s="199"/>
      <c r="EL25" s="199"/>
      <c r="EM25" s="199"/>
      <c r="EN25" s="199"/>
      <c r="EO25" s="199"/>
      <c r="EP25" s="199"/>
      <c r="EQ25" s="199"/>
      <c r="ER25" s="199"/>
      <c r="ES25" s="199"/>
      <c r="ET25" s="199"/>
      <c r="EU25" s="199"/>
      <c r="EV25" s="199"/>
      <c r="EW25" s="199"/>
      <c r="EX25" s="199"/>
      <c r="EY25" s="199"/>
      <c r="EZ25" s="199"/>
      <c r="FA25" s="199"/>
      <c r="FB25" s="199"/>
      <c r="FC25" s="199"/>
      <c r="FD25" s="199"/>
      <c r="FE25" s="199"/>
      <c r="FF25" s="199"/>
      <c r="FG25" s="199"/>
      <c r="FH25" s="199"/>
      <c r="FI25" s="199"/>
      <c r="FJ25" s="199"/>
      <c r="FK25" s="199"/>
      <c r="FL25" s="199"/>
      <c r="FM25" s="199"/>
      <c r="FN25" s="199"/>
      <c r="FO25" s="199"/>
      <c r="FP25" s="199"/>
      <c r="FQ25" s="199"/>
      <c r="FR25" s="199"/>
      <c r="FS25" s="199"/>
      <c r="FT25" s="199"/>
      <c r="FU25" s="199"/>
      <c r="FV25" s="199"/>
      <c r="FW25" s="199"/>
      <c r="FX25" s="199"/>
      <c r="FY25" s="199"/>
      <c r="FZ25" s="199"/>
      <c r="GA25" s="199"/>
      <c r="GB25" s="199"/>
      <c r="GC25" s="199"/>
      <c r="GD25" s="199"/>
      <c r="GE25" s="199"/>
      <c r="GF25" s="199"/>
      <c r="GG25" s="199"/>
      <c r="GH25" s="199"/>
      <c r="GI25" s="199"/>
      <c r="GJ25" s="199"/>
      <c r="GK25" s="199"/>
      <c r="GL25" s="199"/>
      <c r="GM25" s="199"/>
      <c r="GN25" s="199"/>
      <c r="GO25" s="199"/>
      <c r="GP25" s="199"/>
      <c r="GQ25" s="199"/>
      <c r="GR25" s="199"/>
      <c r="GS25" s="199"/>
      <c r="GT25" s="199"/>
      <c r="GU25" s="199"/>
      <c r="GV25" s="199"/>
      <c r="GW25" s="199"/>
      <c r="GX25" s="199"/>
      <c r="GY25" s="199"/>
      <c r="GZ25" s="199"/>
      <c r="HA25" s="199"/>
      <c r="HB25" s="199"/>
      <c r="HC25" s="199"/>
      <c r="HD25" s="199"/>
      <c r="HE25" s="199"/>
      <c r="HF25" s="199"/>
      <c r="HG25" s="199"/>
      <c r="HH25" s="199"/>
      <c r="HI25" s="199"/>
      <c r="HJ25" s="199"/>
      <c r="HK25" s="199"/>
      <c r="HL25" s="199"/>
      <c r="HM25" s="199"/>
      <c r="HN25" s="199"/>
      <c r="HO25" s="199"/>
      <c r="HP25" s="199"/>
      <c r="HQ25" s="199"/>
      <c r="HR25" s="199"/>
      <c r="HS25" s="199"/>
      <c r="HT25" s="199"/>
      <c r="HU25" s="199"/>
      <c r="HV25" s="199"/>
      <c r="HW25" s="199"/>
      <c r="HX25" s="199"/>
      <c r="HY25" s="199"/>
      <c r="HZ25" s="199"/>
      <c r="IA25" s="199"/>
      <c r="IB25" s="199"/>
      <c r="IC25" s="199"/>
      <c r="ID25" s="199"/>
      <c r="IE25" s="199"/>
      <c r="IF25" s="199"/>
      <c r="IG25" s="199"/>
      <c r="IH25" s="199"/>
      <c r="II25" s="199"/>
      <c r="IJ25" s="199"/>
      <c r="IK25" s="199"/>
      <c r="IL25" s="199"/>
      <c r="IM25" s="199"/>
      <c r="IN25" s="199"/>
      <c r="IO25" s="199"/>
      <c r="IP25" s="199"/>
      <c r="IQ25" s="199"/>
      <c r="IR25" s="199"/>
      <c r="IS25" s="199"/>
      <c r="IT25" s="199"/>
    </row>
    <row r="26" spans="1:254" ht="25.5" x14ac:dyDescent="0.2">
      <c r="A26" s="177"/>
      <c r="B26" s="200" t="s">
        <v>101</v>
      </c>
      <c r="C26" s="201"/>
      <c r="D26" s="202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3"/>
      <c r="Y26" s="203"/>
    </row>
    <row r="27" spans="1:254" ht="25.5" x14ac:dyDescent="0.2">
      <c r="A27" s="204"/>
      <c r="B27" s="205" t="s">
        <v>102</v>
      </c>
      <c r="C27" s="206"/>
      <c r="D27" s="207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3"/>
      <c r="V27" s="193"/>
      <c r="W27" s="193"/>
      <c r="X27" s="193"/>
      <c r="Y27" s="194"/>
    </row>
    <row r="28" spans="1:254" ht="38.25" x14ac:dyDescent="0.2">
      <c r="A28" s="177"/>
      <c r="B28" s="338" t="s">
        <v>103</v>
      </c>
      <c r="C28" s="208"/>
      <c r="D28" s="209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339"/>
    </row>
    <row r="29" spans="1:254" x14ac:dyDescent="0.2">
      <c r="A29" s="177"/>
      <c r="B29" s="211" t="s">
        <v>104</v>
      </c>
      <c r="C29" s="212"/>
      <c r="D29" s="213"/>
      <c r="E29" s="193">
        <f>E24+E25+E26+E27+E28</f>
        <v>25804.494999999999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3"/>
      <c r="V29" s="193"/>
      <c r="W29" s="193"/>
      <c r="X29" s="193"/>
      <c r="Y29" s="198">
        <f>Y24+Y25+Y26+Y27</f>
        <v>3540.6848025000008</v>
      </c>
    </row>
    <row r="30" spans="1:254" ht="13.5" thickBot="1" x14ac:dyDescent="0.25">
      <c r="A30" s="214"/>
      <c r="B30" s="215" t="s">
        <v>105</v>
      </c>
      <c r="C30" s="216"/>
      <c r="D30" s="217"/>
      <c r="E30" s="218">
        <f>E22+E29</f>
        <v>432174.495</v>
      </c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219">
        <f>Y22+Y29</f>
        <v>675590.94980249996</v>
      </c>
    </row>
    <row r="31" spans="1:254" ht="13.5" x14ac:dyDescent="0.2">
      <c r="A31" s="171" t="s">
        <v>98</v>
      </c>
      <c r="B31" s="220" t="s">
        <v>106</v>
      </c>
      <c r="C31" s="221"/>
      <c r="D31" s="222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4"/>
      <c r="Y31" s="225">
        <f>Y30*D50</f>
        <v>10133.8642470375</v>
      </c>
    </row>
    <row r="32" spans="1:254" ht="13.5" thickBot="1" x14ac:dyDescent="0.25">
      <c r="A32" s="226"/>
      <c r="B32" s="227" t="s">
        <v>107</v>
      </c>
      <c r="C32" s="228"/>
      <c r="D32" s="229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1"/>
      <c r="Y32" s="232">
        <f>Y30+Y31</f>
        <v>685724.81404953741</v>
      </c>
    </row>
    <row r="33" spans="1:26" x14ac:dyDescent="0.2">
      <c r="A33" s="233"/>
      <c r="B33" s="234" t="s">
        <v>108</v>
      </c>
      <c r="C33" s="235"/>
      <c r="D33" s="235"/>
      <c r="E33" s="236"/>
      <c r="F33" s="236"/>
      <c r="G33" s="236"/>
      <c r="H33" s="236"/>
      <c r="I33" s="236"/>
      <c r="J33" s="236"/>
      <c r="K33" s="236"/>
      <c r="L33" s="236"/>
      <c r="M33" s="236"/>
      <c r="N33" s="236"/>
      <c r="O33" s="236"/>
      <c r="P33" s="236"/>
      <c r="Q33" s="236"/>
      <c r="R33" s="236"/>
      <c r="S33" s="236"/>
      <c r="T33" s="236"/>
      <c r="U33" s="236"/>
      <c r="V33" s="236"/>
      <c r="W33" s="236"/>
      <c r="X33" s="236"/>
      <c r="Y33" s="237">
        <f>Y32</f>
        <v>685724.81404953741</v>
      </c>
    </row>
    <row r="34" spans="1:26" x14ac:dyDescent="0.2">
      <c r="A34" s="238"/>
      <c r="B34" s="239" t="s">
        <v>109</v>
      </c>
      <c r="C34" s="240"/>
      <c r="D34" s="240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2"/>
      <c r="S34" s="242"/>
      <c r="T34" s="242"/>
      <c r="U34" s="242"/>
      <c r="V34" s="242"/>
      <c r="W34" s="242"/>
      <c r="X34" s="242"/>
      <c r="Y34" s="243">
        <f>Y33*0.18</f>
        <v>123430.46652891673</v>
      </c>
    </row>
    <row r="35" spans="1:26" ht="13.5" thickBot="1" x14ac:dyDescent="0.25">
      <c r="A35" s="244"/>
      <c r="B35" s="245" t="s">
        <v>110</v>
      </c>
      <c r="C35" s="246"/>
      <c r="D35" s="246"/>
      <c r="E35" s="247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  <c r="Q35" s="247"/>
      <c r="R35" s="247"/>
      <c r="S35" s="247"/>
      <c r="T35" s="247"/>
      <c r="U35" s="247"/>
      <c r="V35" s="247"/>
      <c r="W35" s="247"/>
      <c r="X35" s="247"/>
      <c r="Y35" s="248">
        <f>Y33+Y34</f>
        <v>809155.28057845414</v>
      </c>
    </row>
    <row r="36" spans="1:26" x14ac:dyDescent="0.2">
      <c r="A36" s="249"/>
      <c r="B36" s="250"/>
      <c r="C36" s="251"/>
      <c r="D36" s="251"/>
      <c r="E36" s="251"/>
      <c r="F36" s="251"/>
      <c r="G36" s="251"/>
      <c r="H36" s="251"/>
      <c r="I36" s="251"/>
      <c r="J36" s="251"/>
      <c r="K36" s="251"/>
      <c r="L36" s="251"/>
      <c r="M36" s="251"/>
      <c r="N36" s="251"/>
      <c r="O36" s="251"/>
      <c r="P36" s="251"/>
      <c r="Q36" s="251"/>
      <c r="R36" s="251"/>
      <c r="S36" s="251"/>
      <c r="T36" s="252"/>
      <c r="U36" s="252"/>
      <c r="V36" s="252"/>
      <c r="W36" s="252"/>
      <c r="X36" s="252"/>
      <c r="Y36" s="252"/>
      <c r="Z36" s="252"/>
    </row>
    <row r="37" spans="1:26" s="255" customFormat="1" x14ac:dyDescent="0.2">
      <c r="A37" s="253"/>
      <c r="B37" s="376"/>
      <c r="C37" s="377"/>
      <c r="D37" s="380" t="s">
        <v>111</v>
      </c>
      <c r="E37" s="382" t="s">
        <v>112</v>
      </c>
      <c r="F37" s="383"/>
      <c r="G37" s="383"/>
      <c r="H37" s="254"/>
      <c r="I37" s="254"/>
      <c r="K37" s="384"/>
      <c r="L37" s="384"/>
      <c r="M37" s="384"/>
      <c r="N37" s="384"/>
      <c r="O37" s="384"/>
      <c r="P37" s="384"/>
      <c r="Q37" s="384"/>
      <c r="R37" s="384"/>
      <c r="S37" s="384"/>
      <c r="T37" s="384"/>
      <c r="U37" s="384"/>
      <c r="V37" s="384"/>
      <c r="W37" s="384"/>
    </row>
    <row r="38" spans="1:26" s="255" customFormat="1" x14ac:dyDescent="0.2">
      <c r="A38" s="253"/>
      <c r="B38" s="378"/>
      <c r="C38" s="379"/>
      <c r="D38" s="381"/>
      <c r="E38" s="256">
        <v>2015</v>
      </c>
      <c r="F38" s="256">
        <v>2016</v>
      </c>
      <c r="G38" s="257">
        <v>2017</v>
      </c>
      <c r="H38" s="258"/>
      <c r="I38" s="258"/>
      <c r="J38" s="258"/>
      <c r="K38" s="384"/>
      <c r="L38" s="384"/>
      <c r="M38" s="384"/>
      <c r="N38" s="384"/>
      <c r="O38" s="384"/>
      <c r="P38" s="384"/>
      <c r="Q38" s="384"/>
      <c r="R38" s="384"/>
      <c r="S38" s="384"/>
      <c r="T38" s="384"/>
      <c r="U38" s="384"/>
      <c r="V38" s="384"/>
      <c r="W38" s="384"/>
    </row>
    <row r="39" spans="1:26" s="255" customFormat="1" ht="36" customHeight="1" x14ac:dyDescent="0.2">
      <c r="A39" s="253"/>
      <c r="B39" s="385" t="s">
        <v>113</v>
      </c>
      <c r="C39" s="386"/>
      <c r="D39" s="259"/>
      <c r="E39" s="260"/>
      <c r="F39" s="260"/>
      <c r="G39" s="260"/>
      <c r="H39" s="261"/>
      <c r="I39" s="261"/>
      <c r="J39" s="261"/>
      <c r="K39" s="262"/>
      <c r="L39" s="261"/>
      <c r="M39" s="263"/>
      <c r="N39" s="263"/>
      <c r="O39" s="264"/>
      <c r="P39" s="263"/>
      <c r="Q39" s="263"/>
      <c r="S39" s="265"/>
      <c r="U39" s="265"/>
      <c r="X39" s="266"/>
    </row>
    <row r="40" spans="1:26" s="255" customFormat="1" ht="13.5" x14ac:dyDescent="0.25">
      <c r="A40" s="267"/>
      <c r="B40" s="268"/>
      <c r="C40" s="269"/>
      <c r="D40" s="269"/>
      <c r="E40" s="269"/>
      <c r="F40" s="267"/>
      <c r="G40" s="267"/>
      <c r="H40" s="270"/>
      <c r="I40" s="270"/>
      <c r="J40" s="270"/>
      <c r="K40" s="270"/>
      <c r="L40" s="270"/>
      <c r="M40" s="271"/>
      <c r="N40" s="271"/>
      <c r="O40" s="271"/>
      <c r="P40" s="271"/>
      <c r="Q40" s="272"/>
      <c r="R40" s="273"/>
      <c r="S40" s="264"/>
      <c r="T40" s="273"/>
      <c r="U40" s="264"/>
      <c r="V40" s="274"/>
    </row>
    <row r="41" spans="1:26" s="255" customFormat="1" ht="13.5" x14ac:dyDescent="0.25">
      <c r="A41" s="275" t="s">
        <v>114</v>
      </c>
      <c r="B41" s="275"/>
      <c r="C41" s="275"/>
      <c r="D41" s="275"/>
      <c r="E41" s="275"/>
      <c r="F41" s="267"/>
      <c r="G41" s="267"/>
      <c r="H41" s="270"/>
      <c r="I41" s="270"/>
      <c r="J41" s="270"/>
      <c r="K41" s="270"/>
      <c r="L41" s="270"/>
      <c r="M41" s="271"/>
      <c r="N41" s="271"/>
      <c r="O41" s="271"/>
      <c r="P41" s="271"/>
      <c r="Q41" s="272"/>
      <c r="R41" s="273"/>
      <c r="S41" s="340"/>
      <c r="T41" s="273"/>
      <c r="U41" s="264"/>
      <c r="V41" s="274"/>
    </row>
    <row r="42" spans="1:26" ht="13.5" thickBot="1" x14ac:dyDescent="0.25">
      <c r="A42" s="275"/>
      <c r="B42" s="275"/>
      <c r="C42" s="275"/>
      <c r="D42" s="275"/>
      <c r="E42" s="275"/>
      <c r="F42" s="275"/>
      <c r="G42" s="276"/>
      <c r="H42" s="249"/>
      <c r="I42" s="249"/>
      <c r="J42" s="277"/>
      <c r="K42" s="249"/>
      <c r="L42" s="249"/>
      <c r="M42" s="249"/>
      <c r="N42" s="249"/>
      <c r="O42" s="249"/>
      <c r="P42" s="249"/>
      <c r="Q42" s="249"/>
      <c r="R42" s="249"/>
      <c r="S42" s="249"/>
      <c r="T42" s="278"/>
      <c r="U42" s="278"/>
      <c r="V42" s="278"/>
      <c r="W42" s="278"/>
      <c r="X42" s="278"/>
      <c r="Y42" s="279"/>
      <c r="Z42" s="280"/>
    </row>
    <row r="43" spans="1:26" ht="13.5" thickBot="1" x14ac:dyDescent="0.25">
      <c r="A43" s="281" t="s">
        <v>115</v>
      </c>
      <c r="B43" s="282" t="s">
        <v>116</v>
      </c>
      <c r="C43" s="283" t="s">
        <v>117</v>
      </c>
      <c r="D43" s="284" t="s">
        <v>118</v>
      </c>
      <c r="E43" s="285"/>
      <c r="F43" s="285"/>
      <c r="G43" s="285"/>
      <c r="I43" s="286"/>
      <c r="J43" s="286"/>
      <c r="K43" s="286"/>
      <c r="L43" s="286"/>
      <c r="M43" s="278"/>
      <c r="N43" s="278"/>
      <c r="O43" s="278"/>
      <c r="P43" s="278"/>
    </row>
    <row r="44" spans="1:26" ht="15.75" x14ac:dyDescent="0.25">
      <c r="A44" s="287"/>
      <c r="B44" s="288" t="s">
        <v>119</v>
      </c>
      <c r="C44" s="289" t="s">
        <v>120</v>
      </c>
      <c r="D44" s="290">
        <f>R20/S20</f>
        <v>0</v>
      </c>
      <c r="E44" s="285"/>
      <c r="F44" s="285"/>
      <c r="G44" s="285"/>
      <c r="I44" s="286"/>
      <c r="J44" s="286"/>
      <c r="K44" s="286"/>
      <c r="L44" s="286"/>
      <c r="M44" s="278"/>
      <c r="N44" s="278"/>
      <c r="O44" s="278"/>
      <c r="P44" s="278"/>
      <c r="R44" s="291"/>
      <c r="S44" s="158"/>
    </row>
    <row r="45" spans="1:26" ht="15.75" x14ac:dyDescent="0.25">
      <c r="A45" s="292">
        <v>1</v>
      </c>
      <c r="B45" s="293" t="s">
        <v>121</v>
      </c>
      <c r="C45" s="294"/>
      <c r="D45" s="295"/>
      <c r="E45" s="296"/>
      <c r="F45" s="296"/>
      <c r="G45" s="296"/>
      <c r="I45" s="296"/>
      <c r="J45" s="296"/>
      <c r="K45" s="296"/>
      <c r="L45" s="296"/>
      <c r="M45" s="278"/>
      <c r="N45" s="278"/>
      <c r="O45" s="278"/>
      <c r="P45" s="278"/>
      <c r="R45" s="291"/>
      <c r="S45" s="291"/>
    </row>
    <row r="46" spans="1:26" ht="25.5" x14ac:dyDescent="0.25">
      <c r="A46" s="292">
        <v>2</v>
      </c>
      <c r="B46" s="297" t="s">
        <v>122</v>
      </c>
      <c r="C46" s="294"/>
      <c r="D46" s="295"/>
      <c r="E46" s="298"/>
      <c r="F46" s="299"/>
      <c r="G46" s="299"/>
      <c r="I46" s="300"/>
      <c r="J46" s="300"/>
      <c r="K46" s="300"/>
      <c r="L46" s="300"/>
      <c r="M46" s="278"/>
      <c r="N46" s="278"/>
      <c r="O46" s="278"/>
      <c r="P46" s="278"/>
      <c r="R46" s="291"/>
      <c r="S46" s="291"/>
    </row>
    <row r="47" spans="1:26" x14ac:dyDescent="0.2">
      <c r="A47" s="292">
        <v>3</v>
      </c>
      <c r="B47" s="293" t="s">
        <v>123</v>
      </c>
      <c r="C47" s="294" t="s">
        <v>124</v>
      </c>
      <c r="D47" s="301">
        <v>3.5000000000000003E-2</v>
      </c>
      <c r="E47" s="302"/>
      <c r="F47" s="302"/>
      <c r="G47" s="302"/>
      <c r="H47" s="278"/>
      <c r="I47" s="278"/>
      <c r="J47" s="278"/>
      <c r="K47" s="278"/>
      <c r="L47" s="278"/>
      <c r="M47" s="278"/>
      <c r="N47" s="278"/>
      <c r="O47" s="278"/>
      <c r="P47" s="278"/>
      <c r="Q47" s="278"/>
    </row>
    <row r="48" spans="1:26" x14ac:dyDescent="0.2">
      <c r="A48" s="292">
        <v>4</v>
      </c>
      <c r="B48" s="303" t="s">
        <v>125</v>
      </c>
      <c r="C48" s="294" t="s">
        <v>124</v>
      </c>
      <c r="D48" s="304">
        <v>6.3500000000000001E-2</v>
      </c>
      <c r="E48" s="305"/>
      <c r="F48" s="305"/>
      <c r="G48" s="305"/>
    </row>
    <row r="49" spans="1:22" ht="38.25" x14ac:dyDescent="0.2">
      <c r="A49" s="292">
        <v>5</v>
      </c>
      <c r="B49" s="306" t="s">
        <v>126</v>
      </c>
      <c r="C49" s="294" t="s">
        <v>124</v>
      </c>
      <c r="D49" s="301">
        <v>1.4999999999999999E-2</v>
      </c>
      <c r="E49" s="305"/>
      <c r="F49" s="305"/>
      <c r="G49" s="305"/>
    </row>
    <row r="50" spans="1:22" x14ac:dyDescent="0.2">
      <c r="A50" s="292">
        <v>6</v>
      </c>
      <c r="B50" s="303" t="s">
        <v>127</v>
      </c>
      <c r="C50" s="294" t="s">
        <v>124</v>
      </c>
      <c r="D50" s="301">
        <v>1.4999999999999999E-2</v>
      </c>
      <c r="E50" s="305"/>
      <c r="F50" s="305"/>
      <c r="G50" s="305"/>
    </row>
    <row r="51" spans="1:22" x14ac:dyDescent="0.2">
      <c r="A51" s="292">
        <v>7</v>
      </c>
      <c r="B51" s="293" t="s">
        <v>128</v>
      </c>
      <c r="C51" s="294" t="s">
        <v>124</v>
      </c>
      <c r="D51" s="307">
        <f>K20*0.85/(G20+J20)</f>
        <v>0.73805133406995482</v>
      </c>
      <c r="E51" s="302"/>
      <c r="F51" s="308"/>
      <c r="G51" s="308"/>
      <c r="I51" s="278"/>
      <c r="J51" s="278"/>
      <c r="K51" s="278"/>
      <c r="L51" s="278"/>
      <c r="M51" s="278"/>
      <c r="N51" s="278"/>
      <c r="O51" s="278"/>
      <c r="P51" s="278"/>
    </row>
    <row r="52" spans="1:22" x14ac:dyDescent="0.2">
      <c r="A52" s="292">
        <v>8</v>
      </c>
      <c r="B52" s="293" t="s">
        <v>129</v>
      </c>
      <c r="C52" s="294" t="s">
        <v>124</v>
      </c>
      <c r="D52" s="307">
        <f>IF(L20*0.8/(G20+J20)&gt;=0.5,0.5,L20*0.8/(G20+J20))</f>
        <v>0.45171083377107979</v>
      </c>
      <c r="E52" s="302"/>
      <c r="F52" s="308"/>
      <c r="G52" s="309"/>
      <c r="I52" s="278"/>
      <c r="J52" s="278"/>
      <c r="K52" s="278"/>
      <c r="L52" s="278"/>
      <c r="M52" s="278"/>
      <c r="N52" s="278"/>
      <c r="O52" s="278"/>
      <c r="P52" s="278"/>
    </row>
    <row r="53" spans="1:22" ht="13.5" thickBot="1" x14ac:dyDescent="0.25">
      <c r="A53" s="310">
        <v>9</v>
      </c>
      <c r="B53" s="311" t="s">
        <v>130</v>
      </c>
      <c r="C53" s="312" t="s">
        <v>131</v>
      </c>
      <c r="D53" s="313"/>
      <c r="E53" s="305"/>
      <c r="F53" s="305"/>
      <c r="G53" s="305"/>
    </row>
    <row r="54" spans="1:22" ht="15.75" x14ac:dyDescent="0.25">
      <c r="A54" s="305"/>
      <c r="B54" s="314"/>
      <c r="C54" s="315"/>
      <c r="D54" s="315"/>
      <c r="E54" s="316"/>
      <c r="F54" s="315"/>
      <c r="G54" s="315"/>
      <c r="H54" s="317"/>
    </row>
    <row r="55" spans="1:22" x14ac:dyDescent="0.2">
      <c r="B55" s="318"/>
      <c r="D55" s="319"/>
    </row>
    <row r="56" spans="1:22" x14ac:dyDescent="0.2">
      <c r="B56" s="37" t="s">
        <v>2</v>
      </c>
      <c r="D56" s="37" t="s">
        <v>3</v>
      </c>
      <c r="F56" s="375" t="s">
        <v>4</v>
      </c>
      <c r="G56" s="375"/>
    </row>
    <row r="57" spans="1:22" x14ac:dyDescent="0.2">
      <c r="G57" s="357" t="s">
        <v>5</v>
      </c>
      <c r="H57" s="357"/>
    </row>
    <row r="59" spans="1:22" x14ac:dyDescent="0.2">
      <c r="V59" s="320"/>
    </row>
    <row r="60" spans="1:22" x14ac:dyDescent="0.2">
      <c r="U60" s="158"/>
      <c r="V60" s="321"/>
    </row>
    <row r="62" spans="1:22" x14ac:dyDescent="0.2">
      <c r="B62" s="318"/>
      <c r="C62" s="318"/>
      <c r="D62" s="318"/>
    </row>
  </sheetData>
  <mergeCells count="31">
    <mergeCell ref="F56:G56"/>
    <mergeCell ref="G57:H57"/>
    <mergeCell ref="V11:V12"/>
    <mergeCell ref="W11:W12"/>
    <mergeCell ref="B37:C38"/>
    <mergeCell ref="D37:D38"/>
    <mergeCell ref="E37:G37"/>
    <mergeCell ref="K37:W38"/>
    <mergeCell ref="B39:C39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X1:Y1"/>
    <mergeCell ref="A3:Y3"/>
    <mergeCell ref="A4:Y4"/>
    <mergeCell ref="B5:Y5"/>
    <mergeCell ref="B6:Y6"/>
    <mergeCell ref="A10:A12"/>
    <mergeCell ref="B10:B12"/>
    <mergeCell ref="C10:C12"/>
    <mergeCell ref="D10:D12"/>
    <mergeCell ref="E10:L10"/>
  </mergeCells>
  <pageMargins left="0.7" right="0.7" top="0.75" bottom="0.75" header="0.3" footer="0.3"/>
  <pageSetup paperSize="9" scale="4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B9" sqref="A9:XFD15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4.2851562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392" t="s">
        <v>146</v>
      </c>
      <c r="J1" s="392"/>
    </row>
    <row r="2" spans="1:16" s="3" customFormat="1" x14ac:dyDescent="0.2">
      <c r="A2" s="2" t="s">
        <v>6</v>
      </c>
    </row>
    <row r="3" spans="1:16" x14ac:dyDescent="0.2">
      <c r="A3" s="393" t="s">
        <v>39</v>
      </c>
      <c r="B3" s="393"/>
      <c r="C3" s="393"/>
      <c r="D3" s="393"/>
      <c r="E3" s="393"/>
      <c r="F3" s="393"/>
      <c r="G3" s="393"/>
      <c r="H3" s="393"/>
      <c r="I3" s="393"/>
      <c r="J3" s="393"/>
    </row>
    <row r="4" spans="1:16" ht="15" customHeight="1" x14ac:dyDescent="0.2">
      <c r="A4" s="394" t="s">
        <v>0</v>
      </c>
      <c r="B4" s="394"/>
      <c r="C4" s="394"/>
      <c r="D4" s="394"/>
      <c r="E4" s="394"/>
      <c r="F4" s="394"/>
      <c r="G4" s="394"/>
      <c r="H4" s="394"/>
      <c r="I4" s="394"/>
      <c r="J4" s="394"/>
      <c r="K4" s="4"/>
      <c r="L4" s="4"/>
      <c r="M4" s="4"/>
      <c r="N4" s="42"/>
      <c r="O4" s="42"/>
      <c r="P4" s="42"/>
    </row>
    <row r="5" spans="1:16" ht="15" customHeight="1" thickBot="1" x14ac:dyDescent="0.25">
      <c r="A5" s="394" t="s">
        <v>7</v>
      </c>
      <c r="B5" s="394"/>
      <c r="C5" s="394"/>
      <c r="D5" s="394"/>
      <c r="E5" s="394"/>
      <c r="F5" s="394"/>
      <c r="G5" s="394"/>
      <c r="H5" s="394"/>
      <c r="I5" s="394"/>
      <c r="J5" s="394"/>
      <c r="K5" s="4"/>
      <c r="L5" s="4"/>
      <c r="M5" s="4"/>
    </row>
    <row r="6" spans="1:16" ht="20.25" customHeight="1" x14ac:dyDescent="0.2">
      <c r="A6" s="387" t="s">
        <v>40</v>
      </c>
      <c r="B6" s="387" t="s">
        <v>41</v>
      </c>
      <c r="C6" s="387" t="s">
        <v>42</v>
      </c>
      <c r="D6" s="387" t="s">
        <v>43</v>
      </c>
      <c r="E6" s="387" t="s">
        <v>44</v>
      </c>
      <c r="F6" s="387" t="s">
        <v>45</v>
      </c>
      <c r="G6" s="396" t="s">
        <v>46</v>
      </c>
      <c r="H6" s="387" t="s">
        <v>47</v>
      </c>
      <c r="I6" s="387" t="s">
        <v>14</v>
      </c>
      <c r="J6" s="387" t="s">
        <v>48</v>
      </c>
    </row>
    <row r="7" spans="1:16" ht="68.25" customHeight="1" thickBot="1" x14ac:dyDescent="0.25">
      <c r="A7" s="388"/>
      <c r="B7" s="388"/>
      <c r="C7" s="388"/>
      <c r="D7" s="388"/>
      <c r="E7" s="388"/>
      <c r="F7" s="388"/>
      <c r="G7" s="397"/>
      <c r="H7" s="388"/>
      <c r="I7" s="388"/>
      <c r="J7" s="388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s="40" customFormat="1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ht="26.25" customHeight="1" x14ac:dyDescent="0.2">
      <c r="A10" s="50"/>
      <c r="B10" s="51"/>
      <c r="C10" s="47"/>
      <c r="D10" s="47"/>
      <c r="E10" s="47"/>
      <c r="F10" s="48"/>
      <c r="G10" s="52"/>
      <c r="H10" s="48"/>
      <c r="I10" s="47"/>
      <c r="J10" s="49"/>
    </row>
    <row r="11" spans="1:16" s="40" customFormat="1" ht="26.25" customHeight="1" thickBot="1" x14ac:dyDescent="0.25">
      <c r="A11" s="53"/>
      <c r="B11" s="54"/>
      <c r="C11" s="55"/>
      <c r="D11" s="55"/>
      <c r="E11" s="55"/>
      <c r="F11" s="56"/>
      <c r="G11" s="57"/>
      <c r="H11" s="56"/>
      <c r="I11" s="55"/>
      <c r="J11" s="58"/>
    </row>
    <row r="12" spans="1:16" ht="25.5" customHeight="1" thickBot="1" x14ac:dyDescent="0.25">
      <c r="A12" s="389" t="s">
        <v>49</v>
      </c>
      <c r="B12" s="390"/>
      <c r="C12" s="390"/>
      <c r="D12" s="390"/>
      <c r="E12" s="390"/>
      <c r="F12" s="390"/>
      <c r="G12" s="390"/>
      <c r="H12" s="390"/>
      <c r="I12" s="391"/>
      <c r="J12" s="59">
        <f>SUM(J9:J11)</f>
        <v>0</v>
      </c>
    </row>
    <row r="15" spans="1:16" ht="12.75" customHeight="1" x14ac:dyDescent="0.2">
      <c r="A15" s="37" t="s">
        <v>2</v>
      </c>
      <c r="B15" s="1"/>
      <c r="C15" s="375" t="s">
        <v>3</v>
      </c>
      <c r="D15" s="375"/>
      <c r="E15" s="1"/>
      <c r="F15" s="375" t="s">
        <v>4</v>
      </c>
      <c r="G15" s="375"/>
      <c r="H15" s="375"/>
    </row>
    <row r="16" spans="1:16" x14ac:dyDescent="0.2">
      <c r="A16" s="1"/>
      <c r="B16" s="1"/>
      <c r="C16" s="1"/>
      <c r="D16" s="1"/>
      <c r="E16" s="1"/>
      <c r="F16" s="395" t="s">
        <v>5</v>
      </c>
      <c r="G16" s="395"/>
      <c r="H16" s="395"/>
    </row>
    <row r="17" spans="7:7" x14ac:dyDescent="0.2">
      <c r="G17" s="60"/>
    </row>
    <row r="18" spans="7:7" x14ac:dyDescent="0.2">
      <c r="G18" s="60"/>
    </row>
    <row r="19" spans="7:7" x14ac:dyDescent="0.2">
      <c r="G19" s="60"/>
    </row>
    <row r="20" spans="7:7" x14ac:dyDescent="0.2">
      <c r="G20" s="60"/>
    </row>
    <row r="21" spans="7:7" x14ac:dyDescent="0.2">
      <c r="G21" s="60"/>
    </row>
    <row r="22" spans="7:7" x14ac:dyDescent="0.2">
      <c r="G22" s="60"/>
    </row>
    <row r="23" spans="7:7" x14ac:dyDescent="0.2">
      <c r="G23" s="60"/>
    </row>
    <row r="24" spans="7:7" x14ac:dyDescent="0.2">
      <c r="G24" s="61"/>
    </row>
  </sheetData>
  <mergeCells count="18">
    <mergeCell ref="C15:D15"/>
    <mergeCell ref="F15:H15"/>
    <mergeCell ref="F16:H16"/>
    <mergeCell ref="G6:G7"/>
    <mergeCell ref="H6:H7"/>
    <mergeCell ref="I6:I7"/>
    <mergeCell ref="J6:J7"/>
    <mergeCell ref="A12:I12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402" t="s">
        <v>147</v>
      </c>
      <c r="L1" s="402"/>
      <c r="M1" s="402"/>
    </row>
    <row r="2" spans="1:14" s="3" customFormat="1" x14ac:dyDescent="0.2">
      <c r="A2" s="2" t="s">
        <v>6</v>
      </c>
    </row>
    <row r="5" spans="1:14" x14ac:dyDescent="0.2">
      <c r="A5" s="403" t="s">
        <v>10</v>
      </c>
      <c r="B5" s="403"/>
      <c r="C5" s="403"/>
      <c r="D5" s="403"/>
      <c r="E5" s="403"/>
      <c r="F5" s="403"/>
      <c r="G5" s="403"/>
      <c r="H5" s="403"/>
      <c r="I5" s="403"/>
      <c r="J5" s="403"/>
      <c r="K5" s="403"/>
      <c r="L5" s="403"/>
      <c r="M5" s="403"/>
    </row>
    <row r="6" spans="1:14" x14ac:dyDescent="0.2">
      <c r="A6" s="394" t="s">
        <v>0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4"/>
    </row>
    <row r="7" spans="1:14" ht="13.5" thickBot="1" x14ac:dyDescent="0.25">
      <c r="A7" s="394" t="s">
        <v>7</v>
      </c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4"/>
    </row>
    <row r="8" spans="1:14" ht="25.5" customHeight="1" x14ac:dyDescent="0.2">
      <c r="A8" s="404" t="s">
        <v>8</v>
      </c>
      <c r="B8" s="406" t="s">
        <v>11</v>
      </c>
      <c r="C8" s="408" t="s">
        <v>12</v>
      </c>
      <c r="D8" s="408" t="s">
        <v>13</v>
      </c>
      <c r="E8" s="406" t="s">
        <v>14</v>
      </c>
      <c r="F8" s="406" t="s">
        <v>15</v>
      </c>
      <c r="G8" s="406" t="s">
        <v>16</v>
      </c>
      <c r="H8" s="406" t="s">
        <v>17</v>
      </c>
      <c r="I8" s="406"/>
      <c r="J8" s="406"/>
      <c r="K8" s="406" t="s">
        <v>18</v>
      </c>
      <c r="L8" s="406"/>
      <c r="M8" s="398" t="s">
        <v>19</v>
      </c>
    </row>
    <row r="9" spans="1:14" s="64" customFormat="1" ht="42" customHeight="1" x14ac:dyDescent="0.25">
      <c r="A9" s="405"/>
      <c r="B9" s="407"/>
      <c r="C9" s="409"/>
      <c r="D9" s="409"/>
      <c r="E9" s="407"/>
      <c r="F9" s="407"/>
      <c r="G9" s="407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399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400"/>
      <c r="K21" s="401"/>
      <c r="M21" s="36"/>
    </row>
    <row r="22" spans="1:18" s="1" customFormat="1" x14ac:dyDescent="0.2">
      <c r="B22" s="37" t="s">
        <v>2</v>
      </c>
      <c r="D22" s="375" t="s">
        <v>3</v>
      </c>
      <c r="E22" s="375"/>
      <c r="G22" s="375" t="s">
        <v>4</v>
      </c>
      <c r="H22" s="375"/>
      <c r="I22" s="375"/>
    </row>
    <row r="23" spans="1:18" s="1" customFormat="1" x14ac:dyDescent="0.2">
      <c r="G23" s="395" t="s">
        <v>5</v>
      </c>
      <c r="H23" s="395"/>
      <c r="I23" s="395"/>
    </row>
    <row r="24" spans="1:18" s="1" customFormat="1" x14ac:dyDescent="0.2"/>
    <row r="25" spans="1:18" x14ac:dyDescent="0.2">
      <c r="J25" s="400"/>
      <c r="K25" s="401"/>
      <c r="M25" s="36"/>
    </row>
    <row r="26" spans="1:18" x14ac:dyDescent="0.2">
      <c r="K26" s="38"/>
      <c r="M26" s="36"/>
    </row>
    <row r="27" spans="1:18" x14ac:dyDescent="0.2">
      <c r="K27" s="410"/>
    </row>
    <row r="28" spans="1:18" x14ac:dyDescent="0.2">
      <c r="K28" s="411"/>
    </row>
    <row r="29" spans="1:18" x14ac:dyDescent="0.2">
      <c r="K29" s="411"/>
    </row>
    <row r="30" spans="1:18" x14ac:dyDescent="0.2">
      <c r="K30" s="411"/>
    </row>
    <row r="31" spans="1:18" x14ac:dyDescent="0.2">
      <c r="K31" s="411"/>
    </row>
    <row r="32" spans="1:18" x14ac:dyDescent="0.2">
      <c r="K32" s="411"/>
    </row>
    <row r="33" spans="11:11" x14ac:dyDescent="0.2">
      <c r="K33" s="411"/>
    </row>
    <row r="34" spans="11:11" x14ac:dyDescent="0.2">
      <c r="K34" s="411"/>
    </row>
    <row r="35" spans="11:11" x14ac:dyDescent="0.2">
      <c r="K35" s="411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="60" zoomScaleNormal="100" workbookViewId="0">
      <selection activeCell="K15" sqref="K15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148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412"/>
      <c r="B4" s="412"/>
      <c r="C4" s="412"/>
      <c r="D4" s="412"/>
      <c r="E4" s="412"/>
      <c r="F4" s="412"/>
      <c r="G4" s="412"/>
      <c r="H4" s="412"/>
      <c r="I4" s="101"/>
      <c r="J4" s="101"/>
      <c r="K4" s="101"/>
      <c r="L4" s="101"/>
    </row>
    <row r="5" spans="1:14" s="3" customFormat="1" x14ac:dyDescent="0.2">
      <c r="A5" s="412" t="s">
        <v>51</v>
      </c>
      <c r="B5" s="412"/>
      <c r="C5" s="412"/>
      <c r="D5" s="412"/>
      <c r="E5" s="412"/>
      <c r="F5" s="412"/>
      <c r="G5" s="412"/>
      <c r="H5" s="412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413" t="s">
        <v>8</v>
      </c>
      <c r="B9" s="415" t="s">
        <v>52</v>
      </c>
      <c r="C9" s="417" t="s">
        <v>53</v>
      </c>
      <c r="D9" s="418" t="s">
        <v>54</v>
      </c>
      <c r="E9" s="418" t="s">
        <v>55</v>
      </c>
      <c r="F9" s="418" t="s">
        <v>56</v>
      </c>
      <c r="G9" s="420" t="s">
        <v>57</v>
      </c>
      <c r="H9" s="422" t="s">
        <v>58</v>
      </c>
    </row>
    <row r="10" spans="1:14" s="3" customFormat="1" ht="13.5" thickBot="1" x14ac:dyDescent="0.25">
      <c r="A10" s="414"/>
      <c r="B10" s="416"/>
      <c r="C10" s="416"/>
      <c r="D10" s="419"/>
      <c r="E10" s="419"/>
      <c r="F10" s="419"/>
      <c r="G10" s="421"/>
      <c r="H10" s="423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24" t="s">
        <v>59</v>
      </c>
      <c r="B12" s="425"/>
      <c r="C12" s="425"/>
      <c r="D12" s="425"/>
      <c r="E12" s="425"/>
      <c r="F12" s="425"/>
      <c r="G12" s="426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24" t="s">
        <v>63</v>
      </c>
      <c r="B17" s="425"/>
      <c r="C17" s="425"/>
      <c r="D17" s="425"/>
      <c r="E17" s="425"/>
      <c r="F17" s="425"/>
      <c r="G17" s="426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27" t="s">
        <v>2</v>
      </c>
      <c r="B25" s="427"/>
      <c r="C25" s="428" t="s">
        <v>3</v>
      </c>
      <c r="D25" s="428"/>
      <c r="E25" s="1"/>
      <c r="F25" s="429" t="s">
        <v>4</v>
      </c>
      <c r="G25" s="429"/>
      <c r="H25" s="429"/>
    </row>
    <row r="26" spans="1:8" s="124" customFormat="1" x14ac:dyDescent="0.2">
      <c r="A26" s="1"/>
      <c r="B26" s="1"/>
      <c r="C26" s="1"/>
      <c r="D26" s="1"/>
      <c r="E26" s="1"/>
      <c r="F26" s="395" t="s">
        <v>5</v>
      </c>
      <c r="G26" s="395"/>
      <c r="H26" s="395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8.7 ВЛ-1  42 бис</vt:lpstr>
      <vt:lpstr>Приложение 1 к форме 8.7</vt:lpstr>
      <vt:lpstr>Приложение 2 к Форме 8.7</vt:lpstr>
      <vt:lpstr>приложение 3 к форме 8.7</vt:lpstr>
      <vt:lpstr>'Приложение 2 к Форме 8.7'!Заголовки_для_печати</vt:lpstr>
      <vt:lpstr>'Приложение 2 к Форме 8.7'!Область_печати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2015-08-19T13:13:50Z</cp:lastPrinted>
  <dcterms:created xsi:type="dcterms:W3CDTF">2014-07-13T09:38:46Z</dcterms:created>
  <dcterms:modified xsi:type="dcterms:W3CDTF">2015-08-19T13:14:35Z</dcterms:modified>
</cp:coreProperties>
</file>