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.4  ВЛ-2 к.93" sheetId="11" r:id="rId1"/>
    <sheet name="Приложение 1 к форме 8.4" sheetId="4" r:id="rId2"/>
    <sheet name="Приложение 2 к форме 8.4" sheetId="3" r:id="rId3"/>
    <sheet name="приложение 3 к форме 8.4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8.4'!$A$1:$M$26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9" i="11" l="1"/>
  <c r="V16" i="11" l="1"/>
  <c r="S16" i="11"/>
  <c r="N16" i="11"/>
  <c r="M16" i="11" s="1"/>
  <c r="L16" i="11"/>
  <c r="D48" i="11" s="1"/>
  <c r="K16" i="11"/>
  <c r="D47" i="11" s="1"/>
  <c r="J16" i="11"/>
  <c r="U16" i="11" s="1"/>
  <c r="I16" i="11"/>
  <c r="H16" i="11"/>
  <c r="T16" i="11" s="1"/>
  <c r="G16" i="11"/>
  <c r="R16" i="11" s="1"/>
  <c r="F16" i="11"/>
  <c r="M15" i="11"/>
  <c r="Y15" i="11" s="1"/>
  <c r="E15" i="11"/>
  <c r="E16" i="11" s="1"/>
  <c r="E18" i="11" s="1"/>
  <c r="B13" i="11"/>
  <c r="W16" i="11" l="1"/>
  <c r="Y16" i="11" s="1"/>
  <c r="D40" i="11"/>
  <c r="X16" i="11"/>
  <c r="E20" i="11"/>
  <c r="E25" i="11" s="1"/>
  <c r="E26" i="11"/>
  <c r="Y17" i="11" l="1"/>
  <c r="Y18" i="11" s="1"/>
  <c r="Y21" i="11" l="1"/>
  <c r="Y20" i="11"/>
  <c r="Y25" i="11" s="1"/>
  <c r="Y26" i="11" s="1"/>
  <c r="Y27" i="11" l="1"/>
  <c r="Y28" i="11"/>
  <c r="Y29" i="11" s="1"/>
  <c r="Y30" i="11" l="1"/>
  <c r="Y31" i="11" s="1"/>
  <c r="J12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<sst xmlns="http://schemas.openxmlformats.org/spreadsheetml/2006/main" count="179" uniqueCount="144">
  <si>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</si>
  <si>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</si>
  <si>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</si>
  <si>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</si>
  <si>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</si>
  <si>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</si>
  <si>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</si>
  <si>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</si>
  <si>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</si>
  <si>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</si>
  <si>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</si>
  <si>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</si>
  <si>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</si>
  <si>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</si>
  <si>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</si>
  <si>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</si>
  <si>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</si>
  <si>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</si>
  <si>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</si>
  <si>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</si>
  <si>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</si>
  <si>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</si>
  <si>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</si>
  <si>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</si>
  <si>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</si>
  <si>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</si>
  <si>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</si>
  <si>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</si>
  <si>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</si>
  <si>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</si>
  <si>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</si>
  <si>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</si>
  <si>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</si>
  <si>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</si>
  <si>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</si>
  <si>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</si>
  <si>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</si>
  <si>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</si>
  <si>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</si>
  <si>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</si>
  <si>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</si>
  <si>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</si>
  <si>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</si>
  <si>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</si>
  <si>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</si>
  <si>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</si>
  <si>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</si>
  <si>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</si>
  <si>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</si>
  <si>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</si>
  <si>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</si>
  <si>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</si>
  <si>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</si>
  <si>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</si>
  <si>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</si>
  <si>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</si>
  <si>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</si>
  <si>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</si>
  <si>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</si>
  <si>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</si>
  <si>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</si>
  <si>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</si>
  <si>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</si>
  <si>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</si>
  <si>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</si>
  <si>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</si>
  <si>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</si>
  <si>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</si>
  <si>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</si>
  <si>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Обустройство Тайлаковского месторождения нефти. Куст скважин № 93</t>
  </si>
  <si>
    <t>объект:</t>
  </si>
  <si>
    <t>ВЛ-6 кВ №2 на куст скважин № 93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</si>
  <si>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</si>
  <si>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</si>
  <si>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</si>
  <si>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</si>
  <si>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</si>
  <si>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</si>
  <si>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</si>
  <si>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</si>
  <si>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</si>
  <si>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</si>
  <si>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</si>
  <si>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</si>
  <si>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</si>
  <si>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</si>
  <si>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</si>
  <si>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</si>
  <si>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</si>
  <si>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</si>
  <si>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</si>
  <si>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</si>
  <si>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</si>
  <si>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</si>
  <si>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</si>
  <si>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</si>
  <si>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</si>
  <si>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</si>
  <si>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</si>
  <si>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ВЛ-6 кВ №2</t>
  </si>
  <si>
    <t>04-07-01</t>
  </si>
  <si>
    <t>Электрическая воздушная линия 6 кВ  №2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</si>
  <si>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</si>
  <si>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</si>
  <si>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</si>
  <si>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</si>
  <si>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</si>
  <si>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</si>
  <si>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</si>
  <si>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</si>
  <si>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</si>
  <si>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</si>
  <si>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</si>
  <si>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</si>
  <si>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</si>
  <si>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</si>
  <si>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</si>
  <si>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</si>
  <si>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</si>
  <si>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</si>
  <si>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</si>
  <si>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</si>
  <si>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</si>
  <si>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</si>
  <si>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</si>
  <si>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</si>
  <si>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</si>
  <si>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</si>
  <si>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</si>
  <si>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</si>
  <si>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</si>
  <si>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</si>
  <si>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</si>
  <si>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</si>
  <si>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</si>
  <si>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</si>
  <si>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</si>
  <si>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8.4.</t>
  </si>
  <si>
    <t>Приложение №1 к форме 8 .4</t>
  </si>
  <si>
    <t>Приложение №2 к форме 8 .4</t>
  </si>
  <si>
    <t>Приложение № 3 к форме 8.4</t>
  </si>
  <si>
    <t>Временные здания и сооружения  (без учета материалов поставки Заказчика)</t>
  </si>
  <si>
    <t xml:space="preserve">  - Зимнее удорожание  (без учета материалов поставки Заказчика)</t>
  </si>
  <si>
    <t>- Затраты по перевозке автомобильным транспортом работников строительно-монтажных организаций  (без учета материалов поставки Заказчика)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</si>
</sst>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#,##0_ ;\-#,##0\ "/>
    <numFmt numFmtId="192" formatCode="_-* #,##0.0_р_._-;\-* #,##0.0_р_._-;_-* &quot;-&quot;??_р_._-;_-@_-"/>
    <numFmt numFmtId="193" formatCode="0.0%"/>
    <numFmt numFmtId="194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name val="Arial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7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3" fillId="0" borderId="0"/>
    <xf numFmtId="0" fontId="46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4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5" applyNumberFormat="0" applyFont="0" applyAlignment="0" applyProtection="0"/>
    <xf numFmtId="0" fontId="3" fillId="0" borderId="0"/>
    <xf numFmtId="0" fontId="3" fillId="0" borderId="0"/>
    <xf numFmtId="0" fontId="56" fillId="0" borderId="27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8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4" fillId="0" borderId="0"/>
    <xf numFmtId="189" fontId="78" fillId="0" borderId="0"/>
    <xf numFmtId="0" fontId="79" fillId="0" borderId="0"/>
    <xf numFmtId="0" fontId="3" fillId="0" borderId="0"/>
    <xf numFmtId="0" fontId="50" fillId="0" borderId="0" applyProtection="0"/>
  </cellStyleXfs>
  <cellXfs count="421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1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7" xfId="0" applyNumberFormat="1" applyFont="1" applyFill="1" applyBorder="1" applyAlignment="1">
      <alignment horizontal="center" vertical="top" wrapText="1"/>
    </xf>
    <xf numFmtId="0" fontId="66" fillId="0" borderId="38" xfId="0" applyNumberFormat="1" applyFont="1" applyFill="1" applyBorder="1" applyAlignment="1">
      <alignment horizontal="right" vertical="top" wrapText="1"/>
    </xf>
    <xf numFmtId="187" fontId="66" fillId="0" borderId="38" xfId="0" applyNumberFormat="1" applyFont="1" applyFill="1" applyBorder="1" applyAlignment="1">
      <alignment horizontal="center" vertical="top"/>
    </xf>
    <xf numFmtId="0" fontId="66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0" fontId="66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0" fillId="0" borderId="45" xfId="0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left" vertical="top"/>
    </xf>
    <xf numFmtId="187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NumberFormat="1" applyFont="1" applyFill="1" applyBorder="1" applyAlignment="1">
      <alignment horizontal="center" vertical="top" wrapText="1"/>
    </xf>
    <xf numFmtId="3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center" vertical="top" wrapText="1"/>
    </xf>
    <xf numFmtId="3" fontId="62" fillId="0" borderId="47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19" xfId="900" applyNumberFormat="1" applyFont="1" applyBorder="1" applyAlignment="1">
      <alignment horizontal="center" vertical="center" wrapText="1"/>
    </xf>
    <xf numFmtId="3" fontId="6" fillId="0" borderId="52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5" xfId="900" applyFont="1" applyFill="1" applyBorder="1" applyAlignment="1">
      <alignment horizontal="left" vertical="center" wrapText="1"/>
    </xf>
    <xf numFmtId="4" fontId="61" fillId="25" borderId="56" xfId="900" applyFont="1" applyFill="1" applyBorder="1" applyAlignment="1">
      <alignment horizontal="left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7" xfId="900" applyNumberFormat="1" applyFont="1" applyBorder="1" applyAlignment="1">
      <alignment horizontal="center" vertical="center" wrapText="1"/>
    </xf>
    <xf numFmtId="4" fontId="60" fillId="0" borderId="19" xfId="900" applyNumberFormat="1" applyFont="1" applyBorder="1" applyAlignment="1">
      <alignment horizontal="right" vertical="top" wrapText="1"/>
    </xf>
    <xf numFmtId="0" fontId="69" fillId="30" borderId="0" xfId="799" applyNumberFormat="1" applyFont="1" applyFill="1" applyAlignment="1">
      <alignment vertical="center" wrapText="1"/>
    </xf>
    <xf numFmtId="4" fontId="70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3" xfId="0" applyNumberFormat="1" applyFont="1" applyFill="1" applyBorder="1" applyAlignment="1">
      <alignment horizontal="center" vertical="center" wrapText="1"/>
    </xf>
    <xf numFmtId="49" fontId="61" fillId="30" borderId="34" xfId="0" applyNumberFormat="1" applyFont="1" applyFill="1" applyBorder="1" applyAlignment="1">
      <alignment horizontal="center" vertical="center" wrapText="1"/>
    </xf>
    <xf numFmtId="49" fontId="61" fillId="30" borderId="35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36" xfId="0" applyFont="1" applyFill="1" applyBorder="1" applyAlignment="1">
      <alignment vertical="top"/>
    </xf>
    <xf numFmtId="49" fontId="61" fillId="30" borderId="37" xfId="0" applyNumberFormat="1" applyFont="1" applyFill="1" applyBorder="1" applyAlignment="1">
      <alignment horizontal="center" vertical="top" wrapText="1"/>
    </xf>
    <xf numFmtId="49" fontId="61" fillId="30" borderId="38" xfId="0" applyNumberFormat="1" applyFont="1" applyFill="1" applyBorder="1" applyAlignment="1">
      <alignment horizontal="left" vertical="top" wrapText="1"/>
    </xf>
    <xf numFmtId="187" fontId="65" fillId="30" borderId="38" xfId="0" applyNumberFormat="1" applyFont="1" applyFill="1" applyBorder="1" applyAlignment="1">
      <alignment horizontal="center" vertical="top"/>
    </xf>
    <xf numFmtId="0" fontId="61" fillId="30" borderId="38" xfId="0" applyNumberFormat="1" applyFont="1" applyFill="1" applyBorder="1" applyAlignment="1">
      <alignment horizontal="center" vertical="top"/>
    </xf>
    <xf numFmtId="0" fontId="61" fillId="30" borderId="38" xfId="0" applyFont="1" applyFill="1" applyBorder="1" applyAlignment="1">
      <alignment horizontal="center" vertical="top"/>
    </xf>
    <xf numFmtId="188" fontId="65" fillId="30" borderId="38" xfId="0" applyNumberFormat="1" applyFont="1" applyFill="1" applyBorder="1" applyAlignment="1">
      <alignment horizontal="center" vertical="top"/>
    </xf>
    <xf numFmtId="3" fontId="61" fillId="30" borderId="38" xfId="0" applyNumberFormat="1" applyFont="1" applyFill="1" applyBorder="1" applyAlignment="1">
      <alignment horizontal="center" vertical="top"/>
    </xf>
    <xf numFmtId="3" fontId="65" fillId="30" borderId="38" xfId="0" applyNumberFormat="1" applyFont="1" applyFill="1" applyBorder="1" applyAlignment="1">
      <alignment horizontal="center" vertical="top"/>
    </xf>
    <xf numFmtId="3" fontId="65" fillId="30" borderId="39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0" xfId="0" applyNumberFormat="1" applyFont="1" applyFill="1" applyBorder="1" applyAlignment="1">
      <alignment horizontal="center" vertical="top" wrapText="1"/>
    </xf>
    <xf numFmtId="0" fontId="66" fillId="30" borderId="41" xfId="0" applyNumberFormat="1" applyFont="1" applyFill="1" applyBorder="1" applyAlignment="1">
      <alignment horizontal="right" vertical="top" wrapText="1"/>
    </xf>
    <xf numFmtId="187" fontId="66" fillId="30" borderId="41" xfId="0" applyNumberFormat="1" applyFont="1" applyFill="1" applyBorder="1" applyAlignment="1">
      <alignment horizontal="center" vertical="top"/>
    </xf>
    <xf numFmtId="0" fontId="66" fillId="30" borderId="41" xfId="0" applyNumberFormat="1" applyFont="1" applyFill="1" applyBorder="1" applyAlignment="1">
      <alignment horizontal="center" vertical="top"/>
    </xf>
    <xf numFmtId="3" fontId="66" fillId="30" borderId="41" xfId="0" applyNumberFormat="1" applyFont="1" applyFill="1" applyBorder="1" applyAlignment="1">
      <alignment horizontal="center" vertical="top"/>
    </xf>
    <xf numFmtId="0" fontId="66" fillId="30" borderId="41" xfId="0" applyFont="1" applyFill="1" applyBorder="1" applyAlignment="1">
      <alignment horizontal="center" vertical="top"/>
    </xf>
    <xf numFmtId="188" fontId="66" fillId="30" borderId="41" xfId="0" applyNumberFormat="1" applyFont="1" applyFill="1" applyBorder="1" applyAlignment="1">
      <alignment horizontal="center" vertical="top"/>
    </xf>
    <xf numFmtId="3" fontId="66" fillId="30" borderId="42" xfId="0" applyNumberFormat="1" applyFont="1" applyFill="1" applyBorder="1" applyAlignment="1">
      <alignment horizontal="center" vertical="top" wrapText="1"/>
    </xf>
    <xf numFmtId="49" fontId="66" fillId="30" borderId="37" xfId="0" applyNumberFormat="1" applyFont="1" applyFill="1" applyBorder="1" applyAlignment="1">
      <alignment horizontal="center" vertical="top" wrapText="1"/>
    </xf>
    <xf numFmtId="0" fontId="66" fillId="30" borderId="38" xfId="0" applyNumberFormat="1" applyFont="1" applyFill="1" applyBorder="1" applyAlignment="1">
      <alignment horizontal="righ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6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0" fontId="66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71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2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3" fillId="0" borderId="30" xfId="0" applyFont="1" applyBorder="1" applyAlignment="1">
      <alignment horizontal="center" vertical="center"/>
    </xf>
    <xf numFmtId="0" fontId="73" fillId="0" borderId="31" xfId="0" applyFont="1" applyBorder="1" applyAlignment="1">
      <alignment horizontal="center" vertical="center"/>
    </xf>
    <xf numFmtId="0" fontId="73" fillId="0" borderId="63" xfId="0" applyFont="1" applyBorder="1" applyAlignment="1">
      <alignment horizontal="center" vertical="center"/>
    </xf>
    <xf numFmtId="0" fontId="73" fillId="0" borderId="65" xfId="0" applyFont="1" applyBorder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73" fillId="0" borderId="8" xfId="0" applyFont="1" applyBorder="1" applyAlignment="1">
      <alignment vertical="center"/>
    </xf>
    <xf numFmtId="0" fontId="73" fillId="0" borderId="9" xfId="0" applyFont="1" applyBorder="1" applyAlignment="1">
      <alignment vertical="center"/>
    </xf>
    <xf numFmtId="0" fontId="73" fillId="0" borderId="8" xfId="0" applyFont="1" applyBorder="1" applyAlignment="1">
      <alignment horizontal="center" vertical="center"/>
    </xf>
    <xf numFmtId="0" fontId="73" fillId="0" borderId="9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32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4" fillId="25" borderId="2" xfId="0" applyFont="1" applyFill="1" applyBorder="1" applyAlignment="1">
      <alignment horizontal="left" vertical="top" wrapText="1"/>
    </xf>
    <xf numFmtId="0" fontId="75" fillId="0" borderId="2" xfId="0" applyFont="1" applyFill="1" applyBorder="1" applyAlignment="1">
      <alignment horizontal="right" vertical="top"/>
    </xf>
    <xf numFmtId="3" fontId="76" fillId="25" borderId="3" xfId="0" applyNumberFormat="1" applyFont="1" applyFill="1" applyBorder="1" applyAlignment="1">
      <alignment horizontal="center" vertical="top"/>
    </xf>
    <xf numFmtId="0" fontId="75" fillId="0" borderId="0" xfId="0" applyFont="1" applyFill="1" applyAlignment="1">
      <alignment horizontal="right" vertical="top"/>
    </xf>
    <xf numFmtId="0" fontId="6" fillId="0" borderId="0" xfId="1034" applyFont="1" applyFill="1" applyAlignment="1">
      <alignment horizontal="center"/>
    </xf>
    <xf numFmtId="0" fontId="6" fillId="0" borderId="0" xfId="1034" applyFont="1" applyFill="1" applyAlignment="1"/>
    <xf numFmtId="0" fontId="6" fillId="0" borderId="0" xfId="1034" applyFont="1" applyFill="1"/>
    <xf numFmtId="0" fontId="6" fillId="0" borderId="0" xfId="1034" applyFont="1" applyFill="1" applyAlignment="1">
      <alignment horizontal="center" vertical="center"/>
    </xf>
    <xf numFmtId="3" fontId="6" fillId="0" borderId="0" xfId="1034" applyNumberFormat="1" applyFont="1" applyFill="1" applyAlignment="1">
      <alignment horizontal="center"/>
    </xf>
    <xf numFmtId="3" fontId="77" fillId="0" borderId="0" xfId="1034" applyNumberFormat="1" applyFont="1" applyFill="1" applyBorder="1" applyAlignment="1">
      <alignment horizontal="center" vertical="center"/>
    </xf>
    <xf numFmtId="0" fontId="73" fillId="0" borderId="43" xfId="0" applyFont="1" applyBorder="1" applyAlignment="1">
      <alignment horizontal="center" vertical="center"/>
    </xf>
    <xf numFmtId="0" fontId="73" fillId="0" borderId="60" xfId="0" applyFont="1" applyBorder="1" applyAlignment="1">
      <alignment horizontal="center" vertical="center"/>
    </xf>
    <xf numFmtId="0" fontId="73" fillId="0" borderId="44" xfId="0" applyFont="1" applyBorder="1" applyAlignment="1">
      <alignment horizontal="center" vertical="center"/>
    </xf>
    <xf numFmtId="0" fontId="60" fillId="0" borderId="44" xfId="0" applyFont="1" applyBorder="1" applyAlignment="1">
      <alignment horizontal="center" vertical="center"/>
    </xf>
    <xf numFmtId="0" fontId="60" fillId="0" borderId="59" xfId="0" applyFont="1" applyBorder="1" applyAlignment="1">
      <alignment horizontal="center" vertical="center"/>
    </xf>
    <xf numFmtId="0" fontId="31" fillId="0" borderId="0" xfId="1" applyFont="1"/>
    <xf numFmtId="0" fontId="6" fillId="0" borderId="0" xfId="1" applyFont="1" applyAlignment="1">
      <alignment horizontal="center"/>
    </xf>
    <xf numFmtId="3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/>
    </xf>
    <xf numFmtId="0" fontId="60" fillId="0" borderId="0" xfId="1566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0" fontId="60" fillId="0" borderId="0" xfId="1" applyFont="1" applyFill="1" applyAlignment="1">
      <alignment horizontal="center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" fillId="0" borderId="76" xfId="1569" applyFont="1" applyFill="1" applyBorder="1" applyAlignment="1" applyProtection="1">
      <alignment horizontal="center" vertical="center" wrapText="1"/>
      <protection locked="0"/>
    </xf>
    <xf numFmtId="190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0" fontId="6" fillId="0" borderId="53" xfId="1" applyFont="1" applyFill="1" applyBorder="1" applyAlignment="1">
      <alignment horizontal="center"/>
    </xf>
    <xf numFmtId="1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28" xfId="1569" applyFont="1" applyFill="1" applyBorder="1" applyAlignment="1" applyProtection="1">
      <alignment horizontal="center" vertical="center" wrapText="1"/>
      <protection locked="0"/>
    </xf>
    <xf numFmtId="0" fontId="6" fillId="0" borderId="79" xfId="1569" applyFont="1" applyFill="1" applyBorder="1" applyAlignment="1" applyProtection="1">
      <alignment horizontal="center" vertical="center" wrapText="1"/>
      <protection locked="0"/>
    </xf>
    <xf numFmtId="1" fontId="6" fillId="0" borderId="60" xfId="1569" quotePrefix="1" applyNumberFormat="1" applyFont="1" applyFill="1" applyBorder="1" applyAlignment="1" applyProtection="1">
      <alignment horizontal="center"/>
      <protection locked="0"/>
    </xf>
    <xf numFmtId="1" fontId="6" fillId="0" borderId="0" xfId="1569" quotePrefix="1" applyNumberFormat="1" applyFont="1" applyFill="1" applyBorder="1" applyAlignment="1" applyProtection="1">
      <alignment horizontal="center"/>
      <protection locked="0"/>
    </xf>
    <xf numFmtId="1" fontId="6" fillId="0" borderId="59" xfId="1569" quotePrefix="1" applyNumberFormat="1" applyFont="1" applyFill="1" applyBorder="1" applyAlignment="1" applyProtection="1">
      <alignment horizontal="center"/>
      <protection locked="0"/>
    </xf>
    <xf numFmtId="1" fontId="6" fillId="0" borderId="44" xfId="1569" quotePrefix="1" applyNumberFormat="1" applyFont="1" applyFill="1" applyBorder="1" applyAlignment="1" applyProtection="1">
      <alignment horizontal="center"/>
      <protection locked="0"/>
    </xf>
    <xf numFmtId="1" fontId="60" fillId="0" borderId="28" xfId="1569" quotePrefix="1" applyNumberFormat="1" applyFont="1" applyFill="1" applyBorder="1" applyAlignment="1" applyProtection="1">
      <alignment horizontal="center"/>
      <protection locked="0"/>
    </xf>
    <xf numFmtId="167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80" xfId="1569" applyFont="1" applyFill="1" applyBorder="1" applyAlignment="1" applyProtection="1">
      <alignment horizontal="center" vertical="center" wrapText="1"/>
      <protection locked="0"/>
    </xf>
    <xf numFmtId="1" fontId="6" fillId="0" borderId="81" xfId="1569" quotePrefix="1" applyNumberFormat="1" applyFont="1" applyFill="1" applyBorder="1" applyAlignment="1" applyProtection="1">
      <alignment horizontal="center"/>
      <protection locked="0"/>
    </xf>
    <xf numFmtId="49" fontId="72" fillId="0" borderId="4" xfId="1" applyNumberFormat="1" applyFont="1" applyFill="1" applyBorder="1" applyAlignment="1">
      <alignment horizontal="center" wrapText="1"/>
    </xf>
    <xf numFmtId="1" fontId="6" fillId="0" borderId="5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5" xfId="1569" quotePrefix="1" applyNumberFormat="1" applyFont="1" applyFill="1" applyBorder="1" applyAlignment="1" applyProtection="1">
      <alignment horizontal="center"/>
      <protection locked="0"/>
    </xf>
    <xf numFmtId="4" fontId="64" fillId="0" borderId="5" xfId="1569" quotePrefix="1" applyNumberFormat="1" applyFont="1" applyFill="1" applyBorder="1" applyAlignment="1" applyProtection="1">
      <alignment horizontal="center"/>
      <protection locked="0"/>
    </xf>
    <xf numFmtId="3" fontId="6" fillId="0" borderId="6" xfId="1569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0" fontId="6" fillId="0" borderId="58" xfId="1" applyFont="1" applyBorder="1"/>
    <xf numFmtId="4" fontId="60" fillId="0" borderId="1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83" xfId="1" applyNumberFormat="1" applyFont="1" applyFill="1" applyBorder="1" applyAlignment="1">
      <alignment horizontal="center" vertical="center" wrapText="1"/>
    </xf>
    <xf numFmtId="3" fontId="83" fillId="0" borderId="1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83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9" quotePrefix="1" applyNumberFormat="1" applyFont="1" applyFill="1" applyBorder="1" applyAlignment="1" applyProtection="1">
      <alignment horizontal="center" vertical="center"/>
      <protection locked="0"/>
    </xf>
    <xf numFmtId="3" fontId="60" fillId="0" borderId="3" xfId="1" applyNumberFormat="1" applyFont="1" applyFill="1" applyBorder="1" applyAlignment="1">
      <alignment horizontal="center" vertical="center" wrapText="1"/>
    </xf>
    <xf numFmtId="0" fontId="6" fillId="0" borderId="84" xfId="1" applyFont="1" applyFill="1" applyBorder="1"/>
    <xf numFmtId="4" fontId="73" fillId="0" borderId="84" xfId="1" applyNumberFormat="1" applyFont="1" applyFill="1" applyBorder="1" applyAlignment="1">
      <alignment vertical="top" wrapText="1"/>
    </xf>
    <xf numFmtId="4" fontId="73" fillId="0" borderId="85" xfId="1" applyNumberFormat="1" applyFont="1" applyFill="1" applyBorder="1" applyAlignment="1">
      <alignment vertical="top" wrapText="1"/>
    </xf>
    <xf numFmtId="4" fontId="73" fillId="0" borderId="29" xfId="1" applyNumberFormat="1" applyFont="1" applyFill="1" applyBorder="1" applyAlignment="1">
      <alignment vertical="top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6" fillId="0" borderId="54" xfId="1" applyNumberFormat="1" applyFont="1" applyFill="1" applyBorder="1" applyAlignment="1">
      <alignment horizontal="center" vertical="center" wrapText="1"/>
    </xf>
    <xf numFmtId="0" fontId="6" fillId="0" borderId="71" xfId="1" applyFont="1" applyFill="1" applyBorder="1"/>
    <xf numFmtId="4" fontId="60" fillId="0" borderId="71" xfId="1" applyNumberFormat="1" applyFont="1" applyFill="1" applyBorder="1" applyAlignment="1">
      <alignment vertical="top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67" xfId="1" applyFont="1" applyBorder="1"/>
    <xf numFmtId="4" fontId="60" fillId="0" borderId="67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1" xfId="1566" applyNumberFormat="1" applyFont="1" applyFill="1" applyBorder="1" applyAlignment="1">
      <alignment vertical="top" wrapText="1"/>
    </xf>
    <xf numFmtId="4" fontId="84" fillId="0" borderId="72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0" fillId="0" borderId="9" xfId="1" applyNumberFormat="1" applyFont="1" applyFill="1" applyBorder="1" applyAlignment="1">
      <alignment horizontal="center" vertical="center" wrapText="1"/>
    </xf>
    <xf numFmtId="49" fontId="6" fillId="0" borderId="71" xfId="1572" applyNumberFormat="1" applyFont="1" applyFill="1" applyBorder="1" applyAlignment="1">
      <alignment horizontal="left" vertical="top" wrapText="1"/>
    </xf>
    <xf numFmtId="49" fontId="73" fillId="0" borderId="72" xfId="1572" applyNumberFormat="1" applyFont="1" applyFill="1" applyBorder="1" applyAlignment="1">
      <alignment horizontal="left" vertical="top" wrapText="1"/>
    </xf>
    <xf numFmtId="49" fontId="73" fillId="0" borderId="8" xfId="1572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5" fillId="0" borderId="71" xfId="1572" applyNumberFormat="1" applyFont="1" applyFill="1" applyBorder="1" applyAlignment="1">
      <alignment horizontal="left" vertical="top" wrapText="1"/>
    </xf>
    <xf numFmtId="49" fontId="85" fillId="0" borderId="72" xfId="1572" applyNumberFormat="1" applyFont="1" applyFill="1" applyBorder="1" applyAlignment="1">
      <alignment horizontal="left" vertical="top" wrapText="1"/>
    </xf>
    <xf numFmtId="49" fontId="85" fillId="0" borderId="8" xfId="1572" applyNumberFormat="1" applyFont="1" applyFill="1" applyBorder="1" applyAlignment="1">
      <alignment horizontal="left" vertical="top" wrapText="1"/>
    </xf>
    <xf numFmtId="3" fontId="85" fillId="0" borderId="9" xfId="1" applyNumberFormat="1" applyFont="1" applyFill="1" applyBorder="1" applyAlignment="1">
      <alignment horizontal="center" vertical="center" wrapText="1"/>
    </xf>
    <xf numFmtId="16" fontId="6" fillId="0" borderId="71" xfId="1" applyNumberFormat="1" applyFont="1" applyFill="1" applyBorder="1"/>
    <xf numFmtId="49" fontId="70" fillId="0" borderId="71" xfId="1573" applyNumberFormat="1" applyFont="1" applyBorder="1" applyAlignment="1">
      <alignment horizontal="left" vertical="center" wrapText="1"/>
    </xf>
    <xf numFmtId="49" fontId="70" fillId="0" borderId="72" xfId="1572" applyNumberFormat="1" applyFont="1" applyFill="1" applyBorder="1" applyAlignment="1">
      <alignment horizontal="left" vertical="top" wrapText="1"/>
    </xf>
    <xf numFmtId="49" fontId="70" fillId="0" borderId="8" xfId="1572" applyNumberFormat="1" applyFont="1" applyFill="1" applyBorder="1" applyAlignment="1">
      <alignment horizontal="left" vertical="top" wrapText="1"/>
    </xf>
    <xf numFmtId="49" fontId="86" fillId="0" borderId="71" xfId="1574" applyNumberFormat="1" applyFont="1" applyFill="1" applyBorder="1" applyAlignment="1">
      <alignment horizontal="left" vertical="top" wrapText="1"/>
    </xf>
    <xf numFmtId="49" fontId="70" fillId="0" borderId="72" xfId="1574" applyNumberFormat="1" applyFont="1" applyFill="1" applyBorder="1" applyAlignment="1">
      <alignment horizontal="left" vertical="top"/>
    </xf>
    <xf numFmtId="49" fontId="70" fillId="0" borderId="8" xfId="1574" applyNumberFormat="1" applyFont="1" applyFill="1" applyBorder="1" applyAlignment="1">
      <alignment horizontal="left" vertical="top"/>
    </xf>
    <xf numFmtId="3" fontId="60" fillId="0" borderId="8" xfId="1567" applyNumberFormat="1" applyFont="1" applyFill="1" applyBorder="1" applyAlignment="1">
      <alignment horizontal="center" vertical="center" wrapText="1"/>
    </xf>
    <xf numFmtId="3" fontId="87" fillId="0" borderId="9" xfId="1567" applyNumberFormat="1" applyFont="1" applyFill="1" applyBorder="1" applyAlignment="1">
      <alignment horizontal="center" vertical="center" wrapText="1"/>
    </xf>
    <xf numFmtId="49" fontId="60" fillId="0" borderId="71" xfId="1572" applyNumberFormat="1" applyFont="1" applyFill="1" applyBorder="1" applyAlignment="1">
      <alignment horizontal="left" vertical="top" wrapText="1"/>
    </xf>
    <xf numFmtId="49" fontId="60" fillId="0" borderId="72" xfId="1572" applyNumberFormat="1" applyFont="1" applyFill="1" applyBorder="1" applyAlignment="1">
      <alignment horizontal="left" vertical="top" wrapText="1"/>
    </xf>
    <xf numFmtId="49" fontId="60" fillId="0" borderId="8" xfId="1572" applyNumberFormat="1" applyFont="1" applyFill="1" applyBorder="1" applyAlignment="1">
      <alignment horizontal="left" vertical="top" wrapText="1"/>
    </xf>
    <xf numFmtId="0" fontId="6" fillId="0" borderId="74" xfId="1" applyFont="1" applyFill="1" applyBorder="1"/>
    <xf numFmtId="4" fontId="60" fillId="0" borderId="74" xfId="1" applyNumberFormat="1" applyFont="1" applyFill="1" applyBorder="1" applyAlignment="1">
      <alignment vertical="top" wrapText="1"/>
    </xf>
    <xf numFmtId="4" fontId="60" fillId="0" borderId="86" xfId="1" applyNumberFormat="1" applyFont="1" applyFill="1" applyBorder="1" applyAlignment="1">
      <alignment vertical="top" wrapText="1"/>
    </xf>
    <xf numFmtId="4" fontId="60" fillId="0" borderId="56" xfId="1" applyNumberFormat="1" applyFont="1" applyFill="1" applyBorder="1" applyAlignment="1">
      <alignment vertical="top" wrapText="1"/>
    </xf>
    <xf numFmtId="3" fontId="60" fillId="0" borderId="56" xfId="1" applyNumberFormat="1" applyFont="1" applyFill="1" applyBorder="1" applyAlignment="1">
      <alignment horizontal="center" vertical="center" wrapText="1"/>
    </xf>
    <xf numFmtId="3" fontId="60" fillId="0" borderId="57" xfId="1" applyNumberFormat="1" applyFont="1" applyFill="1" applyBorder="1" applyAlignment="1">
      <alignment horizontal="center" vertical="center" wrapText="1"/>
    </xf>
    <xf numFmtId="4" fontId="73" fillId="0" borderId="67" xfId="1" applyNumberFormat="1" applyFont="1" applyFill="1" applyBorder="1" applyAlignment="1">
      <alignment vertical="top" wrapText="1"/>
    </xf>
    <xf numFmtId="4" fontId="73" fillId="0" borderId="68" xfId="1" applyNumberFormat="1" applyFont="1" applyFill="1" applyBorder="1" applyAlignment="1">
      <alignment vertical="top" wrapText="1"/>
    </xf>
    <xf numFmtId="4" fontId="73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7" xfId="1" applyNumberFormat="1" applyFont="1" applyFill="1" applyBorder="1" applyAlignment="1">
      <alignment horizontal="center" vertical="center" wrapText="1"/>
    </xf>
    <xf numFmtId="0" fontId="6" fillId="0" borderId="88" xfId="1" applyFont="1" applyFill="1" applyBorder="1"/>
    <xf numFmtId="4" fontId="60" fillId="0" borderId="88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31" xfId="1" applyNumberFormat="1" applyFont="1" applyFill="1" applyBorder="1" applyAlignment="1">
      <alignment vertical="top" wrapText="1"/>
    </xf>
    <xf numFmtId="3" fontId="60" fillId="0" borderId="31" xfId="1" applyNumberFormat="1" applyFont="1" applyFill="1" applyBorder="1" applyAlignment="1">
      <alignment horizontal="center" vertical="center" wrapText="1"/>
    </xf>
    <xf numFmtId="3" fontId="60" fillId="0" borderId="32" xfId="1" applyNumberFormat="1" applyFont="1" applyFill="1" applyBorder="1" applyAlignment="1">
      <alignment horizontal="center" vertical="center" wrapText="1"/>
    </xf>
    <xf numFmtId="3" fontId="60" fillId="0" borderId="89" xfId="1" applyNumberFormat="1" applyFont="1" applyFill="1" applyBorder="1" applyAlignment="1">
      <alignment horizontal="center" vertical="center" wrapText="1"/>
    </xf>
    <xf numFmtId="0" fontId="88" fillId="16" borderId="49" xfId="1" applyFont="1" applyFill="1" applyBorder="1"/>
    <xf numFmtId="4" fontId="60" fillId="16" borderId="90" xfId="1" applyNumberFormat="1" applyFont="1" applyFill="1" applyBorder="1" applyAlignment="1">
      <alignment vertical="top" wrapText="1"/>
    </xf>
    <xf numFmtId="4" fontId="60" fillId="16" borderId="91" xfId="1" applyNumberFormat="1" applyFont="1" applyFill="1" applyBorder="1" applyAlignment="1">
      <alignment vertical="top" wrapText="1"/>
    </xf>
    <xf numFmtId="3" fontId="60" fillId="16" borderId="92" xfId="1" applyNumberFormat="1" applyFont="1" applyFill="1" applyBorder="1" applyAlignment="1">
      <alignment horizontal="center" vertical="center" wrapText="1"/>
    </xf>
    <xf numFmtId="3" fontId="60" fillId="16" borderId="93" xfId="1" applyNumberFormat="1" applyFont="1" applyFill="1" applyBorder="1" applyAlignment="1">
      <alignment horizontal="center" vertical="center" wrapText="1"/>
    </xf>
    <xf numFmtId="0" fontId="88" fillId="16" borderId="94" xfId="1" applyFont="1" applyFill="1" applyBorder="1"/>
    <xf numFmtId="0" fontId="60" fillId="16" borderId="95" xfId="1574" applyFont="1" applyFill="1" applyBorder="1" applyAlignment="1">
      <alignment horizontal="left" vertical="top"/>
    </xf>
    <xf numFmtId="0" fontId="60" fillId="16" borderId="96" xfId="1574" applyFont="1" applyFill="1" applyBorder="1" applyAlignment="1">
      <alignment horizontal="left" vertical="top"/>
    </xf>
    <xf numFmtId="3" fontId="60" fillId="16" borderId="41" xfId="1567" applyNumberFormat="1" applyFont="1" applyFill="1" applyBorder="1" applyAlignment="1">
      <alignment horizontal="center" vertical="center" wrapText="1"/>
    </xf>
    <xf numFmtId="3" fontId="60" fillId="16" borderId="41" xfId="1" applyNumberFormat="1" applyFont="1" applyFill="1" applyBorder="1" applyAlignment="1">
      <alignment horizontal="center" vertical="center" wrapText="1"/>
    </xf>
    <xf numFmtId="3" fontId="60" fillId="16" borderId="42" xfId="1" applyNumberFormat="1" applyFont="1" applyFill="1" applyBorder="1" applyAlignment="1">
      <alignment horizontal="center" vertical="center" wrapText="1"/>
    </xf>
    <xf numFmtId="0" fontId="88" fillId="16" borderId="51" xfId="1" applyFont="1" applyFill="1" applyBorder="1"/>
    <xf numFmtId="4" fontId="60" fillId="16" borderId="97" xfId="1" applyNumberFormat="1" applyFont="1" applyFill="1" applyBorder="1" applyAlignment="1">
      <alignment vertical="top" wrapText="1"/>
    </xf>
    <xf numFmtId="4" fontId="60" fillId="16" borderId="98" xfId="1" applyNumberFormat="1" applyFont="1" applyFill="1" applyBorder="1" applyAlignment="1">
      <alignment vertical="top" wrapText="1"/>
    </xf>
    <xf numFmtId="3" fontId="60" fillId="16" borderId="99" xfId="1" applyNumberFormat="1" applyFont="1" applyFill="1" applyBorder="1" applyAlignment="1">
      <alignment horizontal="center" vertical="center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4" fontId="60" fillId="0" borderId="101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1566" applyFont="1" applyAlignment="1">
      <alignment vertical="center"/>
    </xf>
    <xf numFmtId="4" fontId="60" fillId="0" borderId="0" xfId="1566" applyNumberFormat="1" applyFont="1" applyFill="1" applyBorder="1" applyAlignment="1">
      <alignment horizontal="center" vertical="top" wrapText="1"/>
    </xf>
    <xf numFmtId="0" fontId="6" fillId="0" borderId="0" xfId="1566" applyFont="1"/>
    <xf numFmtId="1" fontId="60" fillId="16" borderId="29" xfId="1566" applyNumberFormat="1" applyFont="1" applyFill="1" applyBorder="1" applyAlignment="1">
      <alignment horizontal="center" vertical="center" wrapText="1"/>
    </xf>
    <xf numFmtId="1" fontId="60" fillId="16" borderId="8" xfId="1566" applyNumberFormat="1" applyFont="1" applyFill="1" applyBorder="1" applyAlignment="1">
      <alignment horizontal="center" vertical="center" wrapText="1"/>
    </xf>
    <xf numFmtId="1" fontId="60" fillId="0" borderId="0" xfId="1566" applyNumberFormat="1" applyFont="1" applyFill="1" applyBorder="1" applyAlignment="1">
      <alignment horizontal="center" vertical="top" wrapText="1"/>
    </xf>
    <xf numFmtId="1" fontId="60" fillId="16" borderId="8" xfId="1566" applyNumberFormat="1" applyFont="1" applyFill="1" applyBorder="1" applyAlignment="1">
      <alignment horizontal="center" vertical="center"/>
    </xf>
    <xf numFmtId="1" fontId="6" fillId="16" borderId="8" xfId="1566" applyNumberFormat="1" applyFont="1" applyFill="1" applyBorder="1" applyAlignment="1">
      <alignment horizontal="center" vertical="center"/>
    </xf>
    <xf numFmtId="1" fontId="6" fillId="0" borderId="0" xfId="1566" applyNumberFormat="1" applyFont="1" applyFill="1" applyBorder="1" applyAlignment="1">
      <alignment horizontal="center"/>
    </xf>
    <xf numFmtId="1" fontId="60" fillId="0" borderId="0" xfId="1566" applyNumberFormat="1" applyFont="1" applyFill="1" applyBorder="1" applyAlignment="1">
      <alignment horizontal="center"/>
    </xf>
    <xf numFmtId="1" fontId="89" fillId="0" borderId="0" xfId="1566" applyNumberFormat="1" applyFont="1" applyFill="1" applyBorder="1" applyAlignment="1">
      <alignment horizontal="center"/>
    </xf>
    <xf numFmtId="0" fontId="89" fillId="0" borderId="0" xfId="1566" applyFont="1" applyFill="1" applyBorder="1"/>
    <xf numFmtId="0" fontId="89" fillId="0" borderId="0" xfId="1566" applyFont="1"/>
    <xf numFmtId="191" fontId="89" fillId="0" borderId="0" xfId="1568" applyNumberFormat="1" applyFont="1"/>
    <xf numFmtId="192" fontId="6" fillId="0" borderId="0" xfId="1568" applyNumberFormat="1" applyFont="1"/>
    <xf numFmtId="0" fontId="6" fillId="0" borderId="0" xfId="1566" applyFont="1" applyBorder="1" applyAlignment="1">
      <alignment vertical="center"/>
    </xf>
    <xf numFmtId="0" fontId="60" fillId="0" borderId="103" xfId="1574" applyFont="1" applyFill="1" applyBorder="1" applyAlignment="1">
      <alignment horizontal="left" vertical="center"/>
    </xf>
    <xf numFmtId="0" fontId="6" fillId="0" borderId="103" xfId="1566" applyFont="1" applyBorder="1" applyAlignment="1">
      <alignment vertical="center"/>
    </xf>
    <xf numFmtId="0" fontId="6" fillId="0" borderId="0" xfId="1566" applyFont="1" applyBorder="1"/>
    <xf numFmtId="0" fontId="89" fillId="0" borderId="0" xfId="1566" applyFont="1" applyBorder="1"/>
    <xf numFmtId="1" fontId="84" fillId="0" borderId="0" xfId="1566" applyNumberFormat="1" applyFont="1" applyFill="1" applyBorder="1" applyAlignment="1">
      <alignment horizontal="center"/>
    </xf>
    <xf numFmtId="0" fontId="6" fillId="0" borderId="0" xfId="1566" applyFont="1" applyFill="1" applyBorder="1"/>
    <xf numFmtId="1" fontId="60" fillId="0" borderId="0" xfId="1566" applyNumberFormat="1" applyFont="1" applyBorder="1" applyAlignment="1">
      <alignment horizontal="center"/>
    </xf>
    <xf numFmtId="0" fontId="60" fillId="0" borderId="0" xfId="1574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60" fillId="0" borderId="0" xfId="1574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1574" applyFont="1" applyFill="1" applyBorder="1" applyAlignment="1">
      <alignment horizontal="left" vertical="center"/>
    </xf>
    <xf numFmtId="0" fontId="60" fillId="0" borderId="2" xfId="1574" applyFont="1" applyFill="1" applyBorder="1" applyAlignment="1">
      <alignment horizontal="center" vertical="center"/>
    </xf>
    <xf numFmtId="0" fontId="60" fillId="0" borderId="2" xfId="1574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90" fillId="0" borderId="0" xfId="1" applyNumberFormat="1" applyFont="1" applyFill="1" applyBorder="1" applyAlignment="1">
      <alignment horizontal="center" vertical="center" wrapText="1"/>
    </xf>
    <xf numFmtId="1" fontId="90" fillId="0" borderId="0" xfId="1" applyNumberFormat="1" applyFont="1" applyFill="1" applyBorder="1" applyAlignment="1">
      <alignment horizontal="center" vertical="top" wrapText="1"/>
    </xf>
    <xf numFmtId="0" fontId="60" fillId="0" borderId="4" xfId="1574" applyFont="1" applyFill="1" applyBorder="1" applyAlignment="1">
      <alignment horizontal="left" vertical="center"/>
    </xf>
    <xf numFmtId="0" fontId="60" fillId="0" borderId="5" xfId="1574" applyFont="1" applyFill="1" applyBorder="1" applyAlignment="1">
      <alignment horizontal="left" vertical="center"/>
    </xf>
    <xf numFmtId="0" fontId="6" fillId="0" borderId="5" xfId="1566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91" fillId="0" borderId="0" xfId="1" applyFont="1"/>
    <xf numFmtId="0" fontId="6" fillId="0" borderId="7" xfId="1" applyFont="1" applyFill="1" applyBorder="1" applyAlignment="1">
      <alignment horizontal="center" vertical="center"/>
    </xf>
    <xf numFmtId="0" fontId="60" fillId="0" borderId="8" xfId="1574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193" fontId="90" fillId="0" borderId="0" xfId="1" applyNumberFormat="1" applyFont="1" applyFill="1" applyBorder="1" applyAlignment="1">
      <alignment horizontal="center" vertical="center" wrapText="1"/>
    </xf>
    <xf numFmtId="0" fontId="60" fillId="0" borderId="8" xfId="1574" applyFont="1" applyFill="1" applyBorder="1" applyAlignment="1">
      <alignment horizontal="left" vertical="center" wrapText="1"/>
    </xf>
    <xf numFmtId="1" fontId="90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4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2" applyNumberFormat="1" applyFont="1" applyFill="1" applyBorder="1" applyAlignment="1">
      <alignment horizontal="left" vertical="center" wrapText="1"/>
    </xf>
    <xf numFmtId="10" fontId="83" fillId="0" borderId="9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5" xfId="1" applyFont="1" applyFill="1" applyBorder="1" applyAlignment="1">
      <alignment horizontal="center" vertical="center"/>
    </xf>
    <xf numFmtId="4" fontId="60" fillId="0" borderId="56" xfId="1" applyNumberFormat="1" applyFont="1" applyFill="1" applyBorder="1" applyAlignment="1">
      <alignment vertical="center" wrapText="1"/>
    </xf>
    <xf numFmtId="0" fontId="6" fillId="0" borderId="56" xfId="1" applyFont="1" applyFill="1" applyBorder="1" applyAlignment="1">
      <alignment horizontal="center" vertical="center"/>
    </xf>
    <xf numFmtId="2" fontId="60" fillId="0" borderId="57" xfId="1" applyNumberFormat="1" applyFont="1" applyFill="1" applyBorder="1" applyAlignment="1">
      <alignment horizontal="center" vertical="center"/>
    </xf>
    <xf numFmtId="0" fontId="92" fillId="0" borderId="0" xfId="1566" applyFont="1" applyBorder="1" applyAlignment="1">
      <alignment vertical="center"/>
    </xf>
    <xf numFmtId="0" fontId="91" fillId="0" borderId="0" xfId="1566" applyFont="1" applyBorder="1" applyAlignment="1">
      <alignment horizontal="center" vertical="center"/>
    </xf>
    <xf numFmtId="3" fontId="91" fillId="0" borderId="0" xfId="1566" applyNumberFormat="1" applyFont="1" applyBorder="1" applyAlignment="1">
      <alignment horizontal="center" vertical="center"/>
    </xf>
    <xf numFmtId="0" fontId="92" fillId="0" borderId="0" xfId="1566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0" fillId="0" borderId="0" xfId="1" applyFont="1"/>
    <xf numFmtId="3" fontId="70" fillId="0" borderId="0" xfId="1" applyNumberFormat="1" applyFont="1" applyAlignment="1">
      <alignment horizontal="center"/>
    </xf>
    <xf numFmtId="167" fontId="60" fillId="0" borderId="0" xfId="1" applyNumberFormat="1" applyFont="1" applyFill="1" applyAlignment="1">
      <alignment horizontal="center" vertical="top"/>
    </xf>
    <xf numFmtId="0" fontId="6" fillId="0" borderId="66" xfId="1569" applyFont="1" applyFill="1" applyBorder="1" applyAlignment="1" applyProtection="1">
      <alignment horizontal="center" vertical="center" wrapText="1"/>
      <protection locked="0"/>
    </xf>
    <xf numFmtId="0" fontId="6" fillId="0" borderId="64" xfId="1569" applyFont="1" applyFill="1" applyBorder="1" applyAlignment="1" applyProtection="1">
      <alignment horizontal="center" vertical="center" wrapText="1"/>
      <protection locked="0"/>
    </xf>
    <xf numFmtId="0" fontId="6" fillId="0" borderId="73" xfId="1569" applyFont="1" applyFill="1" applyBorder="1" applyAlignment="1" applyProtection="1">
      <alignment horizontal="center" vertical="center" wrapText="1"/>
      <protection locked="0"/>
    </xf>
    <xf numFmtId="0" fontId="6" fillId="0" borderId="67" xfId="1569" applyFont="1" applyFill="1" applyBorder="1" applyAlignment="1" applyProtection="1">
      <alignment horizontal="center" vertical="center" wrapText="1"/>
      <protection locked="0"/>
    </xf>
    <xf numFmtId="0" fontId="6" fillId="0" borderId="71" xfId="1569" applyFont="1" applyFill="1" applyBorder="1" applyAlignment="1" applyProtection="1">
      <alignment horizontal="center" vertical="center" wrapText="1"/>
      <protection locked="0"/>
    </xf>
    <xf numFmtId="0" fontId="6" fillId="0" borderId="74" xfId="1569" applyFont="1" applyFill="1" applyBorder="1" applyAlignment="1" applyProtection="1">
      <alignment horizontal="center" vertical="center" wrapText="1"/>
      <protection locked="0"/>
    </xf>
    <xf numFmtId="0" fontId="6" fillId="0" borderId="68" xfId="1569" applyFont="1" applyFill="1" applyBorder="1" applyAlignment="1" applyProtection="1">
      <alignment horizontal="center" vertical="center" wrapText="1"/>
      <protection locked="0"/>
    </xf>
    <xf numFmtId="0" fontId="6" fillId="0" borderId="72" xfId="1569" applyFont="1" applyFill="1" applyBorder="1" applyAlignment="1" applyProtection="1">
      <alignment horizontal="center" vertical="center" wrapText="1"/>
      <protection locked="0"/>
    </xf>
    <xf numFmtId="0" fontId="6" fillId="0" borderId="75" xfId="1569" applyFont="1" applyFill="1" applyBorder="1" applyAlignment="1" applyProtection="1">
      <alignment horizontal="center" vertical="center" wrapText="1"/>
      <protection locked="0"/>
    </xf>
    <xf numFmtId="0" fontId="6" fillId="0" borderId="5" xfId="1569" applyFont="1" applyFill="1" applyBorder="1" applyAlignment="1" applyProtection="1">
      <alignment horizontal="center" vertical="center" wrapText="1"/>
      <protection locked="0"/>
    </xf>
    <xf numFmtId="0" fontId="6" fillId="0" borderId="8" xfId="1569" applyFont="1" applyFill="1" applyBorder="1" applyAlignment="1" applyProtection="1">
      <alignment horizontal="center" vertical="center" wrapText="1"/>
      <protection locked="0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8" fillId="0" borderId="69" xfId="1" applyFont="1" applyBorder="1" applyAlignment="1">
      <alignment horizontal="center"/>
    </xf>
    <xf numFmtId="0" fontId="68" fillId="0" borderId="70" xfId="1" applyFont="1" applyBorder="1" applyAlignment="1">
      <alignment horizontal="center"/>
    </xf>
    <xf numFmtId="0" fontId="92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0" xfId="1" applyFont="1" applyAlignment="1">
      <alignment horizontal="center"/>
    </xf>
    <xf numFmtId="0" fontId="74" fillId="0" borderId="0" xfId="1" applyNumberFormat="1" applyFont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70" fillId="0" borderId="30" xfId="1" applyFont="1" applyBorder="1" applyAlignment="1">
      <alignment horizontal="center" vertical="center" wrapText="1"/>
    </xf>
    <xf numFmtId="0" fontId="70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0" fillId="0" borderId="8" xfId="1570" applyFont="1" applyFill="1" applyBorder="1" applyAlignment="1">
      <alignment horizontal="center" vertical="center" wrapText="1"/>
    </xf>
    <xf numFmtId="0" fontId="70" fillId="0" borderId="56" xfId="1570" applyFont="1" applyFill="1" applyBorder="1" applyAlignment="1">
      <alignment horizontal="center" vertical="center" wrapText="1"/>
    </xf>
    <xf numFmtId="0" fontId="82" fillId="0" borderId="31" xfId="1570" applyFont="1" applyFill="1" applyBorder="1" applyAlignment="1">
      <alignment horizontal="center" vertical="center" wrapText="1"/>
    </xf>
    <xf numFmtId="0" fontId="82" fillId="0" borderId="78" xfId="1570" applyFont="1" applyFill="1" applyBorder="1" applyAlignment="1">
      <alignment horizontal="center" vertical="center" wrapText="1"/>
    </xf>
    <xf numFmtId="0" fontId="81" fillId="0" borderId="8" xfId="1570" applyFont="1" applyFill="1" applyBorder="1" applyAlignment="1">
      <alignment horizontal="center" vertical="center" wrapText="1"/>
    </xf>
    <xf numFmtId="0" fontId="81" fillId="0" borderId="56" xfId="1570" applyFont="1" applyFill="1" applyBorder="1" applyAlignment="1">
      <alignment horizontal="center" vertical="center" wrapText="1"/>
    </xf>
    <xf numFmtId="190" fontId="81" fillId="0" borderId="9" xfId="1569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1569" applyNumberFormat="1" applyFont="1" applyFill="1" applyBorder="1" applyAlignment="1" applyProtection="1">
      <alignment horizontal="center" vertical="center" wrapText="1"/>
      <protection locked="0"/>
    </xf>
    <xf numFmtId="0" fontId="6" fillId="0" borderId="10" xfId="1" applyFont="1" applyBorder="1" applyAlignment="1">
      <alignment horizontal="center"/>
    </xf>
    <xf numFmtId="4" fontId="73" fillId="25" borderId="76" xfId="1566" applyNumberFormat="1" applyFont="1" applyFill="1" applyBorder="1" applyAlignment="1">
      <alignment vertical="center" wrapText="1"/>
    </xf>
    <xf numFmtId="4" fontId="73" fillId="25" borderId="75" xfId="1566" applyNumberFormat="1" applyFont="1" applyFill="1" applyBorder="1" applyAlignment="1">
      <alignment vertical="center" wrapText="1"/>
    </xf>
    <xf numFmtId="4" fontId="73" fillId="25" borderId="102" xfId="1566" applyNumberFormat="1" applyFont="1" applyFill="1" applyBorder="1" applyAlignment="1">
      <alignment vertical="center" wrapText="1"/>
    </xf>
    <xf numFmtId="4" fontId="73" fillId="25" borderId="85" xfId="1566" applyNumberFormat="1" applyFont="1" applyFill="1" applyBorder="1" applyAlignment="1">
      <alignment vertical="center" wrapText="1"/>
    </xf>
    <xf numFmtId="4" fontId="60" fillId="16" borderId="76" xfId="1566" applyNumberFormat="1" applyFont="1" applyFill="1" applyBorder="1" applyAlignment="1">
      <alignment horizontal="center" vertical="center" wrapText="1"/>
    </xf>
    <xf numFmtId="4" fontId="60" fillId="16" borderId="29" xfId="1566" applyNumberFormat="1" applyFont="1" applyFill="1" applyBorder="1" applyAlignment="1">
      <alignment horizontal="center" vertical="center" wrapText="1"/>
    </xf>
    <xf numFmtId="4" fontId="60" fillId="31" borderId="8" xfId="1566" applyNumberFormat="1" applyFont="1" applyFill="1" applyBorder="1" applyAlignment="1">
      <alignment horizontal="center" vertical="center" wrapText="1"/>
    </xf>
    <xf numFmtId="0" fontId="80" fillId="31" borderId="8" xfId="1566" applyFill="1" applyBorder="1" applyAlignment="1">
      <alignment horizontal="center" vertical="center" wrapText="1"/>
    </xf>
    <xf numFmtId="0" fontId="89" fillId="0" borderId="0" xfId="1566" applyFont="1" applyAlignment="1">
      <alignment horizontal="center" vertical="center"/>
    </xf>
    <xf numFmtId="4" fontId="73" fillId="25" borderId="26" xfId="1566" applyNumberFormat="1" applyFont="1" applyFill="1" applyBorder="1" applyAlignment="1">
      <alignment vertical="center" wrapText="1"/>
    </xf>
    <xf numFmtId="4" fontId="73" fillId="25" borderId="72" xfId="1566" applyNumberFormat="1" applyFont="1" applyFill="1" applyBorder="1" applyAlignment="1">
      <alignment vertical="center" wrapText="1"/>
    </xf>
    <xf numFmtId="4" fontId="6" fillId="0" borderId="48" xfId="900" applyFont="1" applyBorder="1" applyAlignment="1">
      <alignment horizontal="center" vertical="center" wrapText="1"/>
    </xf>
    <xf numFmtId="4" fontId="6" fillId="0" borderId="50" xfId="900" applyFont="1" applyBorder="1" applyAlignment="1">
      <alignment horizontal="center" vertical="center" wrapText="1"/>
    </xf>
    <xf numFmtId="4" fontId="66" fillId="0" borderId="0" xfId="90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1" applyFont="1" applyBorder="1" applyAlignment="1">
      <alignment horizontal="center"/>
    </xf>
    <xf numFmtId="4" fontId="6" fillId="0" borderId="49" xfId="900" applyFont="1" applyBorder="1" applyAlignment="1">
      <alignment horizontal="center" vertical="center" wrapText="1"/>
    </xf>
    <xf numFmtId="4" fontId="6" fillId="0" borderId="51" xfId="900" applyFont="1" applyBorder="1" applyAlignment="1">
      <alignment horizontal="center" vertical="center" wrapText="1"/>
    </xf>
    <xf numFmtId="4" fontId="60" fillId="0" borderId="58" xfId="900" applyFont="1" applyBorder="1" applyAlignment="1">
      <alignment horizontal="center" vertical="top" wrapText="1"/>
    </xf>
    <xf numFmtId="4" fontId="60" fillId="0" borderId="13" xfId="900" applyFont="1" applyBorder="1" applyAlignment="1">
      <alignment horizontal="center" vertical="top" wrapText="1"/>
    </xf>
    <xf numFmtId="4" fontId="60" fillId="0" borderId="52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29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3" fillId="0" borderId="4" xfId="0" applyFont="1" applyBorder="1" applyAlignment="1">
      <alignment horizontal="center" vertical="center" wrapText="1"/>
    </xf>
    <xf numFmtId="0" fontId="73" fillId="0" borderId="55" xfId="0" applyFont="1" applyBorder="1" applyAlignment="1">
      <alignment horizontal="center" vertical="center" wrapText="1"/>
    </xf>
    <xf numFmtId="0" fontId="73" fillId="0" borderId="5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0" fontId="73" fillId="0" borderId="61" xfId="0" applyFont="1" applyBorder="1" applyAlignment="1">
      <alignment horizontal="center" vertical="center" wrapText="1"/>
    </xf>
    <xf numFmtId="0" fontId="73" fillId="0" borderId="62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/>
    </xf>
    <xf numFmtId="0" fontId="73" fillId="0" borderId="14" xfId="0" applyFont="1" applyBorder="1" applyAlignment="1">
      <alignment horizontal="center" vertical="center"/>
    </xf>
    <xf numFmtId="0" fontId="73" fillId="0" borderId="62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494" xfId="1566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1"/>
    <cellStyle name="Обычный_SSR5086" xfId="1572"/>
    <cellStyle name="Обычный_Прилож.№1,2,3" xfId="1573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1574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Процентный 4" xfId="156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инансовый 6" xfId="1568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T58"/>
  <sheetViews>
    <sheetView tabSelected="1" view="pageBreakPreview" zoomScale="75" zoomScaleNormal="55" zoomScaleSheetLayoutView="75" workbookViewId="0">
      <selection activeCell="B6" sqref="B6:Y6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.28515625" style="1" customWidth="1"/>
    <col min="13" max="13" width="11.42578125" style="1" customWidth="1"/>
    <col min="14" max="17" width="11.5703125" style="1" customWidth="1"/>
    <col min="18" max="18" width="10.42578125" style="1" customWidth="1"/>
    <col min="19" max="19" width="10.7109375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45" t="s">
        <v>137</v>
      </c>
      <c r="Y1" s="345"/>
    </row>
    <row r="2" spans="1:27" ht="15.75" x14ac:dyDescent="0.25">
      <c r="A2" s="133"/>
      <c r="X2" s="134"/>
      <c r="Y2" s="134"/>
    </row>
    <row r="3" spans="1:27" x14ac:dyDescent="0.2">
      <c r="A3" s="346" t="s">
        <v>66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</row>
    <row r="4" spans="1:27" x14ac:dyDescent="0.2">
      <c r="A4" s="347" t="s">
        <v>67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</row>
    <row r="5" spans="1:27" ht="14.25" x14ac:dyDescent="0.2">
      <c r="A5" s="1" t="s">
        <v>68</v>
      </c>
      <c r="B5" s="348" t="s">
        <v>69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</row>
    <row r="6" spans="1:27" ht="14.25" x14ac:dyDescent="0.2">
      <c r="A6" s="1" t="s">
        <v>70</v>
      </c>
      <c r="B6" s="348" t="s">
        <v>71</v>
      </c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</row>
    <row r="7" spans="1:27" ht="14.25" x14ac:dyDescent="0.2">
      <c r="B7" s="135"/>
      <c r="C7" s="135"/>
      <c r="D7" s="135"/>
      <c r="E7" s="136"/>
      <c r="F7" s="136"/>
      <c r="G7" s="136"/>
      <c r="H7" s="136"/>
      <c r="I7" s="136"/>
      <c r="J7" s="136"/>
      <c r="K7" s="137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8"/>
    </row>
    <row r="8" spans="1:27" ht="14.25" x14ac:dyDescent="0.2">
      <c r="B8" s="136"/>
      <c r="C8" s="136"/>
      <c r="D8" s="136"/>
      <c r="E8" s="136"/>
      <c r="F8" s="13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8"/>
    </row>
    <row r="9" spans="1:27" ht="13.5" thickBot="1" x14ac:dyDescent="0.25">
      <c r="B9" s="139" t="s">
        <v>72</v>
      </c>
      <c r="C9" s="139"/>
      <c r="D9" s="139"/>
      <c r="E9" s="330">
        <f>C14</f>
        <v>2.6920000000000002</v>
      </c>
      <c r="F9" s="141" t="s">
        <v>73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7" x14ac:dyDescent="0.2">
      <c r="A10" s="331" t="s">
        <v>74</v>
      </c>
      <c r="B10" s="334" t="s">
        <v>75</v>
      </c>
      <c r="C10" s="337" t="s">
        <v>76</v>
      </c>
      <c r="D10" s="340" t="s">
        <v>55</v>
      </c>
      <c r="E10" s="343" t="s">
        <v>77</v>
      </c>
      <c r="F10" s="344"/>
      <c r="G10" s="344"/>
      <c r="H10" s="344"/>
      <c r="I10" s="344"/>
      <c r="J10" s="344"/>
      <c r="K10" s="344"/>
      <c r="L10" s="344"/>
      <c r="M10" s="349" t="s">
        <v>78</v>
      </c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1"/>
    </row>
    <row r="11" spans="1:27" x14ac:dyDescent="0.2">
      <c r="A11" s="332"/>
      <c r="B11" s="335"/>
      <c r="C11" s="338"/>
      <c r="D11" s="341"/>
      <c r="E11" s="338" t="s">
        <v>79</v>
      </c>
      <c r="F11" s="352" t="s">
        <v>80</v>
      </c>
      <c r="G11" s="353"/>
      <c r="H11" s="353"/>
      <c r="I11" s="353"/>
      <c r="J11" s="353"/>
      <c r="K11" s="353"/>
      <c r="L11" s="353"/>
      <c r="M11" s="354" t="s">
        <v>81</v>
      </c>
      <c r="N11" s="356" t="s">
        <v>82</v>
      </c>
      <c r="O11" s="356"/>
      <c r="P11" s="356" t="s">
        <v>83</v>
      </c>
      <c r="Q11" s="356"/>
      <c r="R11" s="357" t="s">
        <v>84</v>
      </c>
      <c r="S11" s="359" t="s">
        <v>85</v>
      </c>
      <c r="T11" s="357" t="s">
        <v>86</v>
      </c>
      <c r="U11" s="361" t="s">
        <v>87</v>
      </c>
      <c r="V11" s="359" t="s">
        <v>88</v>
      </c>
      <c r="W11" s="361" t="s">
        <v>89</v>
      </c>
      <c r="X11" s="361" t="s">
        <v>90</v>
      </c>
      <c r="Y11" s="363" t="s">
        <v>91</v>
      </c>
    </row>
    <row r="12" spans="1:27" ht="74.25" customHeight="1" thickBot="1" x14ac:dyDescent="0.25">
      <c r="A12" s="333"/>
      <c r="B12" s="336"/>
      <c r="C12" s="339"/>
      <c r="D12" s="342"/>
      <c r="E12" s="339"/>
      <c r="F12" s="142" t="s">
        <v>92</v>
      </c>
      <c r="G12" s="142" t="s">
        <v>93</v>
      </c>
      <c r="H12" s="142" t="s">
        <v>94</v>
      </c>
      <c r="I12" s="142" t="s">
        <v>95</v>
      </c>
      <c r="J12" s="142" t="s">
        <v>96</v>
      </c>
      <c r="K12" s="142" t="s">
        <v>89</v>
      </c>
      <c r="L12" s="143" t="s">
        <v>90</v>
      </c>
      <c r="M12" s="355"/>
      <c r="N12" s="144" t="s">
        <v>97</v>
      </c>
      <c r="O12" s="145" t="s">
        <v>98</v>
      </c>
      <c r="P12" s="144" t="s">
        <v>97</v>
      </c>
      <c r="Q12" s="145" t="s">
        <v>98</v>
      </c>
      <c r="R12" s="358"/>
      <c r="S12" s="360"/>
      <c r="T12" s="358"/>
      <c r="U12" s="362"/>
      <c r="V12" s="360"/>
      <c r="W12" s="362"/>
      <c r="X12" s="362"/>
      <c r="Y12" s="364"/>
    </row>
    <row r="13" spans="1:27" s="134" customFormat="1" ht="13.5" thickBot="1" x14ac:dyDescent="0.25">
      <c r="A13" s="146">
        <v>1</v>
      </c>
      <c r="B13" s="147">
        <f>A13+1</f>
        <v>2</v>
      </c>
      <c r="C13" s="147">
        <v>3</v>
      </c>
      <c r="D13" s="147">
        <v>4</v>
      </c>
      <c r="E13" s="147">
        <v>5</v>
      </c>
      <c r="F13" s="148">
        <v>6</v>
      </c>
      <c r="G13" s="148">
        <v>7</v>
      </c>
      <c r="H13" s="148">
        <v>8</v>
      </c>
      <c r="I13" s="148">
        <v>9</v>
      </c>
      <c r="J13" s="148">
        <v>10</v>
      </c>
      <c r="K13" s="148">
        <v>11</v>
      </c>
      <c r="L13" s="149">
        <v>12</v>
      </c>
      <c r="M13" s="150">
        <v>13</v>
      </c>
      <c r="N13" s="151">
        <v>14</v>
      </c>
      <c r="O13" s="151">
        <v>15</v>
      </c>
      <c r="P13" s="151">
        <v>16</v>
      </c>
      <c r="Q13" s="152">
        <v>17</v>
      </c>
      <c r="R13" s="150">
        <v>18</v>
      </c>
      <c r="S13" s="150">
        <v>19</v>
      </c>
      <c r="T13" s="153">
        <v>20</v>
      </c>
      <c r="U13" s="153">
        <v>21</v>
      </c>
      <c r="V13" s="153">
        <v>22</v>
      </c>
      <c r="W13" s="153">
        <v>23</v>
      </c>
      <c r="X13" s="153">
        <v>24</v>
      </c>
      <c r="Y13" s="152">
        <v>25</v>
      </c>
    </row>
    <row r="14" spans="1:27" s="134" customFormat="1" ht="13.5" thickBot="1" x14ac:dyDescent="0.25">
      <c r="A14" s="146"/>
      <c r="B14" s="154" t="s">
        <v>99</v>
      </c>
      <c r="C14" s="155">
        <v>2.6920000000000002</v>
      </c>
      <c r="D14" s="147"/>
      <c r="E14" s="147"/>
      <c r="F14" s="148"/>
      <c r="G14" s="148"/>
      <c r="H14" s="148"/>
      <c r="I14" s="148"/>
      <c r="J14" s="148"/>
      <c r="K14" s="148"/>
      <c r="L14" s="156"/>
      <c r="M14" s="150"/>
      <c r="N14" s="151"/>
      <c r="O14" s="151"/>
      <c r="P14" s="151"/>
      <c r="Q14" s="157"/>
      <c r="R14" s="150"/>
      <c r="S14" s="150"/>
      <c r="T14" s="153"/>
      <c r="U14" s="153"/>
      <c r="V14" s="153"/>
      <c r="W14" s="153"/>
      <c r="X14" s="153"/>
      <c r="Y14" s="152"/>
    </row>
    <row r="15" spans="1:27" ht="39.75" customHeight="1" thickBot="1" x14ac:dyDescent="0.25">
      <c r="A15" s="158" t="s">
        <v>100</v>
      </c>
      <c r="B15" s="159" t="s">
        <v>101</v>
      </c>
      <c r="C15" s="159"/>
      <c r="D15" s="159"/>
      <c r="E15" s="160">
        <f t="shared" ref="E15" si="0">F15+G15+H15+K15+L15</f>
        <v>1265937</v>
      </c>
      <c r="F15" s="160">
        <v>830315</v>
      </c>
      <c r="G15" s="160">
        <v>103650</v>
      </c>
      <c r="H15" s="160">
        <v>151338</v>
      </c>
      <c r="I15" s="160"/>
      <c r="J15" s="160">
        <v>18534</v>
      </c>
      <c r="K15" s="160">
        <v>113587</v>
      </c>
      <c r="L15" s="160">
        <v>67047</v>
      </c>
      <c r="M15" s="160">
        <f t="shared" ref="M15" si="1">O15+Q15</f>
        <v>0</v>
      </c>
      <c r="N15" s="160"/>
      <c r="O15" s="160"/>
      <c r="P15" s="160"/>
      <c r="Q15" s="160"/>
      <c r="R15" s="160"/>
      <c r="S15" s="161">
        <v>3489.65</v>
      </c>
      <c r="T15" s="160"/>
      <c r="U15" s="160"/>
      <c r="V15" s="161">
        <v>475.79</v>
      </c>
      <c r="W15" s="160"/>
      <c r="X15" s="160"/>
      <c r="Y15" s="162">
        <f t="shared" ref="Y15" si="2">R15+T15+W15+X15+M15</f>
        <v>0</v>
      </c>
      <c r="AA15" s="163"/>
    </row>
    <row r="16" spans="1:27" ht="26.25" customHeight="1" thickBot="1" x14ac:dyDescent="0.25">
      <c r="A16" s="164"/>
      <c r="B16" s="165" t="s">
        <v>102</v>
      </c>
      <c r="C16" s="166"/>
      <c r="D16" s="167"/>
      <c r="E16" s="168">
        <f t="shared" ref="E16:L16" si="3">SUM(E14:E15)</f>
        <v>1265937</v>
      </c>
      <c r="F16" s="168">
        <f t="shared" si="3"/>
        <v>830315</v>
      </c>
      <c r="G16" s="168">
        <f t="shared" si="3"/>
        <v>103650</v>
      </c>
      <c r="H16" s="168">
        <f t="shared" si="3"/>
        <v>151338</v>
      </c>
      <c r="I16" s="168">
        <f t="shared" si="3"/>
        <v>0</v>
      </c>
      <c r="J16" s="168">
        <f t="shared" si="3"/>
        <v>18534</v>
      </c>
      <c r="K16" s="168">
        <f t="shared" si="3"/>
        <v>113587</v>
      </c>
      <c r="L16" s="169">
        <f t="shared" si="3"/>
        <v>67047</v>
      </c>
      <c r="M16" s="170">
        <f>Q16+P16+O16+N16</f>
        <v>2540440</v>
      </c>
      <c r="N16" s="171">
        <f>SUM(N14:N15)</f>
        <v>0</v>
      </c>
      <c r="O16" s="171">
        <v>2362720</v>
      </c>
      <c r="P16" s="171">
        <v>0</v>
      </c>
      <c r="Q16" s="168">
        <v>177720</v>
      </c>
      <c r="R16" s="172">
        <f>G16*$D$41</f>
        <v>0</v>
      </c>
      <c r="S16" s="173">
        <f>SUM(S14:S15)</f>
        <v>3489.65</v>
      </c>
      <c r="T16" s="172">
        <f>(H16-I16)*$D$42</f>
        <v>0</v>
      </c>
      <c r="U16" s="174">
        <f>J16*$D$41</f>
        <v>0</v>
      </c>
      <c r="V16" s="173">
        <f>SUM(V14:V15)</f>
        <v>475.79</v>
      </c>
      <c r="W16" s="172">
        <f>(R16+U16)*$D$47</f>
        <v>0</v>
      </c>
      <c r="X16" s="172">
        <f>(R16+U16)*$D$48</f>
        <v>0</v>
      </c>
      <c r="Y16" s="175">
        <f>M16+R16+T16+W16+X16</f>
        <v>2540440</v>
      </c>
      <c r="Z16" s="163"/>
    </row>
    <row r="17" spans="1:254" ht="40.5" x14ac:dyDescent="0.2">
      <c r="A17" s="176" t="s">
        <v>103</v>
      </c>
      <c r="B17" s="177" t="s">
        <v>141</v>
      </c>
      <c r="C17" s="178"/>
      <c r="D17" s="179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1">
        <f>(Y16-O16-N16)*D43</f>
        <v>6220.2000000000007</v>
      </c>
    </row>
    <row r="18" spans="1:254" ht="13.5" thickBot="1" x14ac:dyDescent="0.25">
      <c r="A18" s="182"/>
      <c r="B18" s="183" t="s">
        <v>104</v>
      </c>
      <c r="C18" s="184"/>
      <c r="D18" s="185"/>
      <c r="E18" s="186">
        <f>E16+E17</f>
        <v>1265937</v>
      </c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7">
        <f>Y16+Y17</f>
        <v>2546660.2000000002</v>
      </c>
    </row>
    <row r="19" spans="1:254" x14ac:dyDescent="0.2">
      <c r="A19" s="188"/>
      <c r="B19" s="189" t="s">
        <v>105</v>
      </c>
      <c r="C19" s="190"/>
      <c r="D19" s="191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3"/>
      <c r="T19" s="192"/>
      <c r="U19" s="192"/>
      <c r="V19" s="193"/>
      <c r="W19" s="192"/>
      <c r="X19" s="192"/>
      <c r="Y19" s="194"/>
      <c r="Z19" s="163"/>
    </row>
    <row r="20" spans="1:254" ht="25.5" x14ac:dyDescent="0.2">
      <c r="A20" s="182" t="s">
        <v>103</v>
      </c>
      <c r="B20" s="195" t="s">
        <v>142</v>
      </c>
      <c r="C20" s="196"/>
      <c r="D20" s="197"/>
      <c r="E20" s="198">
        <f>E18*D44</f>
        <v>80386.999500000005</v>
      </c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9">
        <f>(Y18-O16-N16)*D44</f>
        <v>11680.202700000013</v>
      </c>
      <c r="Z20" s="163"/>
    </row>
    <row r="21" spans="1:254" ht="51" x14ac:dyDescent="0.2">
      <c r="A21" s="182" t="s">
        <v>103</v>
      </c>
      <c r="B21" s="200" t="s">
        <v>143</v>
      </c>
      <c r="C21" s="201"/>
      <c r="D21" s="202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203">
        <f>(Y18-O16-N16)*D45</f>
        <v>2759.1030000000028</v>
      </c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  <c r="BI21" s="204"/>
      <c r="BJ21" s="204"/>
      <c r="BK21" s="204"/>
      <c r="BL21" s="204"/>
      <c r="BM21" s="204"/>
      <c r="BN21" s="204"/>
      <c r="BO21" s="204"/>
      <c r="BP21" s="204"/>
      <c r="BQ21" s="204"/>
      <c r="BR21" s="204"/>
      <c r="BS21" s="204"/>
      <c r="BT21" s="204"/>
      <c r="BU21" s="204"/>
      <c r="BV21" s="204"/>
      <c r="BW21" s="204"/>
      <c r="BX21" s="204"/>
      <c r="BY21" s="204"/>
      <c r="BZ21" s="204"/>
      <c r="CA21" s="204"/>
      <c r="CB21" s="204"/>
      <c r="CC21" s="204"/>
      <c r="CD21" s="204"/>
      <c r="CE21" s="204"/>
      <c r="CF21" s="204"/>
      <c r="CG21" s="204"/>
      <c r="CH21" s="204"/>
      <c r="CI21" s="204"/>
      <c r="CJ21" s="204"/>
      <c r="CK21" s="204"/>
      <c r="CL21" s="204"/>
      <c r="CM21" s="204"/>
      <c r="CN21" s="204"/>
      <c r="CO21" s="204"/>
      <c r="CP21" s="204"/>
      <c r="CQ21" s="204"/>
      <c r="CR21" s="204"/>
      <c r="CS21" s="204"/>
      <c r="CT21" s="204"/>
      <c r="CU21" s="204"/>
      <c r="CV21" s="204"/>
      <c r="CW21" s="204"/>
      <c r="CX21" s="204"/>
      <c r="CY21" s="204"/>
      <c r="CZ21" s="204"/>
      <c r="DA21" s="204"/>
      <c r="DB21" s="204"/>
      <c r="DC21" s="204"/>
      <c r="DD21" s="204"/>
      <c r="DE21" s="204"/>
      <c r="DF21" s="204"/>
      <c r="DG21" s="204"/>
      <c r="DH21" s="204"/>
      <c r="DI21" s="204"/>
      <c r="DJ21" s="204"/>
      <c r="DK21" s="204"/>
      <c r="DL21" s="204"/>
      <c r="DM21" s="204"/>
      <c r="DN21" s="204"/>
      <c r="DO21" s="204"/>
      <c r="DP21" s="204"/>
      <c r="DQ21" s="204"/>
      <c r="DR21" s="204"/>
      <c r="DS21" s="204"/>
      <c r="DT21" s="204"/>
      <c r="DU21" s="204"/>
      <c r="DV21" s="204"/>
      <c r="DW21" s="204"/>
      <c r="DX21" s="204"/>
      <c r="DY21" s="204"/>
      <c r="DZ21" s="204"/>
      <c r="EA21" s="204"/>
      <c r="EB21" s="204"/>
      <c r="EC21" s="204"/>
      <c r="ED21" s="204"/>
      <c r="EE21" s="204"/>
      <c r="EF21" s="204"/>
      <c r="EG21" s="204"/>
      <c r="EH21" s="204"/>
      <c r="EI21" s="204"/>
      <c r="EJ21" s="204"/>
      <c r="EK21" s="204"/>
      <c r="EL21" s="204"/>
      <c r="EM21" s="204"/>
      <c r="EN21" s="204"/>
      <c r="EO21" s="204"/>
      <c r="EP21" s="204"/>
      <c r="EQ21" s="204"/>
      <c r="ER21" s="204"/>
      <c r="ES21" s="204"/>
      <c r="ET21" s="204"/>
      <c r="EU21" s="204"/>
      <c r="EV21" s="204"/>
      <c r="EW21" s="204"/>
      <c r="EX21" s="204"/>
      <c r="EY21" s="204"/>
      <c r="EZ21" s="204"/>
      <c r="FA21" s="204"/>
      <c r="FB21" s="204"/>
      <c r="FC21" s="204"/>
      <c r="FD21" s="204"/>
      <c r="FE21" s="204"/>
      <c r="FF21" s="204"/>
      <c r="FG21" s="204"/>
      <c r="FH21" s="204"/>
      <c r="FI21" s="204"/>
      <c r="FJ21" s="204"/>
      <c r="FK21" s="204"/>
      <c r="FL21" s="204"/>
      <c r="FM21" s="204"/>
      <c r="FN21" s="204"/>
      <c r="FO21" s="204"/>
      <c r="FP21" s="204"/>
      <c r="FQ21" s="204"/>
      <c r="FR21" s="204"/>
      <c r="FS21" s="204"/>
      <c r="FT21" s="204"/>
      <c r="FU21" s="204"/>
      <c r="FV21" s="204"/>
      <c r="FW21" s="204"/>
      <c r="FX21" s="204"/>
      <c r="FY21" s="204"/>
      <c r="FZ21" s="204"/>
      <c r="GA21" s="204"/>
      <c r="GB21" s="204"/>
      <c r="GC21" s="204"/>
      <c r="GD21" s="204"/>
      <c r="GE21" s="204"/>
      <c r="GF21" s="204"/>
      <c r="GG21" s="204"/>
      <c r="GH21" s="204"/>
      <c r="GI21" s="204"/>
      <c r="GJ21" s="204"/>
      <c r="GK21" s="204"/>
      <c r="GL21" s="204"/>
      <c r="GM21" s="204"/>
      <c r="GN21" s="204"/>
      <c r="GO21" s="204"/>
      <c r="GP21" s="204"/>
      <c r="GQ21" s="204"/>
      <c r="GR21" s="204"/>
      <c r="GS21" s="204"/>
      <c r="GT21" s="204"/>
      <c r="GU21" s="204"/>
      <c r="GV21" s="204"/>
      <c r="GW21" s="204"/>
      <c r="GX21" s="204"/>
      <c r="GY21" s="204"/>
      <c r="GZ21" s="204"/>
      <c r="HA21" s="204"/>
      <c r="HB21" s="204"/>
      <c r="HC21" s="204"/>
      <c r="HD21" s="204"/>
      <c r="HE21" s="204"/>
      <c r="HF21" s="204"/>
      <c r="HG21" s="204"/>
      <c r="HH21" s="204"/>
      <c r="HI21" s="204"/>
      <c r="HJ21" s="204"/>
      <c r="HK21" s="204"/>
      <c r="HL21" s="204"/>
      <c r="HM21" s="204"/>
      <c r="HN21" s="204"/>
      <c r="HO21" s="204"/>
      <c r="HP21" s="204"/>
      <c r="HQ21" s="204"/>
      <c r="HR21" s="204"/>
      <c r="HS21" s="204"/>
      <c r="HT21" s="204"/>
      <c r="HU21" s="204"/>
      <c r="HV21" s="204"/>
      <c r="HW21" s="204"/>
      <c r="HX21" s="204"/>
      <c r="HY21" s="204"/>
      <c r="HZ21" s="204"/>
      <c r="IA21" s="204"/>
      <c r="IB21" s="204"/>
      <c r="IC21" s="204"/>
      <c r="ID21" s="204"/>
      <c r="IE21" s="204"/>
      <c r="IF21" s="204"/>
      <c r="IG21" s="204"/>
      <c r="IH21" s="204"/>
      <c r="II21" s="204"/>
      <c r="IJ21" s="204"/>
      <c r="IK21" s="204"/>
      <c r="IL21" s="204"/>
      <c r="IM21" s="204"/>
      <c r="IN21" s="204"/>
      <c r="IO21" s="204"/>
      <c r="IP21" s="204"/>
      <c r="IQ21" s="204"/>
      <c r="IR21" s="204"/>
      <c r="IS21" s="204"/>
      <c r="IT21" s="204"/>
    </row>
    <row r="22" spans="1:254" ht="25.5" x14ac:dyDescent="0.2">
      <c r="A22" s="182"/>
      <c r="B22" s="205" t="s">
        <v>106</v>
      </c>
      <c r="C22" s="206"/>
      <c r="D22" s="207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208"/>
    </row>
    <row r="23" spans="1:254" ht="25.5" x14ac:dyDescent="0.2">
      <c r="A23" s="209"/>
      <c r="B23" s="210" t="s">
        <v>107</v>
      </c>
      <c r="C23" s="211"/>
      <c r="D23" s="212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9"/>
    </row>
    <row r="24" spans="1:254" ht="38.25" x14ac:dyDescent="0.2">
      <c r="A24" s="182"/>
      <c r="B24" s="213" t="s">
        <v>108</v>
      </c>
      <c r="C24" s="214"/>
      <c r="D24" s="215"/>
      <c r="E24" s="216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7"/>
    </row>
    <row r="25" spans="1:254" x14ac:dyDescent="0.2">
      <c r="A25" s="182"/>
      <c r="B25" s="218" t="s">
        <v>109</v>
      </c>
      <c r="C25" s="219"/>
      <c r="D25" s="220"/>
      <c r="E25" s="198">
        <f>E20+E21+E22+E23+E24</f>
        <v>80386.999500000005</v>
      </c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203">
        <f>Y20+Y21+Y22+Y23</f>
        <v>14439.305700000015</v>
      </c>
    </row>
    <row r="26" spans="1:254" ht="13.5" thickBot="1" x14ac:dyDescent="0.25">
      <c r="A26" s="221"/>
      <c r="B26" s="222" t="s">
        <v>110</v>
      </c>
      <c r="C26" s="223"/>
      <c r="D26" s="224"/>
      <c r="E26" s="225">
        <f>E18+E25</f>
        <v>1346323.9994999999</v>
      </c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6">
        <f>Y18+Y25</f>
        <v>2561099.5057000001</v>
      </c>
    </row>
    <row r="27" spans="1:254" ht="13.5" x14ac:dyDescent="0.2">
      <c r="A27" s="176" t="s">
        <v>103</v>
      </c>
      <c r="B27" s="227" t="s">
        <v>111</v>
      </c>
      <c r="C27" s="228"/>
      <c r="D27" s="229"/>
      <c r="E27" s="230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1"/>
      <c r="Y27" s="232">
        <f>Y26*D46</f>
        <v>38416.492585499996</v>
      </c>
    </row>
    <row r="28" spans="1:254" ht="13.5" thickBot="1" x14ac:dyDescent="0.25">
      <c r="A28" s="233"/>
      <c r="B28" s="234" t="s">
        <v>112</v>
      </c>
      <c r="C28" s="235"/>
      <c r="D28" s="236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8"/>
      <c r="Y28" s="239">
        <f>Y26+Y27</f>
        <v>2599515.9982854999</v>
      </c>
    </row>
    <row r="29" spans="1:254" x14ac:dyDescent="0.2">
      <c r="A29" s="240"/>
      <c r="B29" s="241" t="s">
        <v>113</v>
      </c>
      <c r="C29" s="242"/>
      <c r="D29" s="242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4">
        <f>Y28</f>
        <v>2599515.9982854999</v>
      </c>
    </row>
    <row r="30" spans="1:254" x14ac:dyDescent="0.2">
      <c r="A30" s="245"/>
      <c r="B30" s="246" t="s">
        <v>114</v>
      </c>
      <c r="C30" s="247"/>
      <c r="D30" s="247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9"/>
      <c r="S30" s="249"/>
      <c r="T30" s="249"/>
      <c r="U30" s="249"/>
      <c r="V30" s="249"/>
      <c r="W30" s="249"/>
      <c r="X30" s="249"/>
      <c r="Y30" s="250">
        <f>Y29*0.18</f>
        <v>467912.87969138997</v>
      </c>
    </row>
    <row r="31" spans="1:254" ht="13.5" thickBot="1" x14ac:dyDescent="0.25">
      <c r="A31" s="251"/>
      <c r="B31" s="252" t="s">
        <v>115</v>
      </c>
      <c r="C31" s="253"/>
      <c r="D31" s="253"/>
      <c r="E31" s="254"/>
      <c r="F31" s="254"/>
      <c r="G31" s="254"/>
      <c r="H31" s="254"/>
      <c r="I31" s="254"/>
      <c r="J31" s="254"/>
      <c r="K31" s="254"/>
      <c r="L31" s="254"/>
      <c r="M31" s="254"/>
      <c r="N31" s="254"/>
      <c r="O31" s="254"/>
      <c r="P31" s="254"/>
      <c r="Q31" s="254"/>
      <c r="R31" s="254"/>
      <c r="S31" s="254"/>
      <c r="T31" s="254"/>
      <c r="U31" s="254"/>
      <c r="V31" s="254"/>
      <c r="W31" s="254"/>
      <c r="X31" s="254"/>
      <c r="Y31" s="255">
        <f>Y29+Y30</f>
        <v>3067428.8779768897</v>
      </c>
    </row>
    <row r="32" spans="1:254" x14ac:dyDescent="0.2">
      <c r="A32" s="256"/>
      <c r="B32" s="257"/>
      <c r="C32" s="258"/>
      <c r="D32" s="258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  <c r="Q32" s="258"/>
      <c r="R32" s="258"/>
      <c r="S32" s="258"/>
      <c r="T32" s="259"/>
      <c r="U32" s="259"/>
      <c r="V32" s="259"/>
      <c r="W32" s="259"/>
      <c r="X32" s="259"/>
      <c r="Y32" s="259"/>
      <c r="Z32" s="259"/>
    </row>
    <row r="33" spans="1:26" s="262" customFormat="1" x14ac:dyDescent="0.2">
      <c r="A33" s="260"/>
      <c r="B33" s="366"/>
      <c r="C33" s="367"/>
      <c r="D33" s="370" t="s">
        <v>116</v>
      </c>
      <c r="E33" s="372" t="s">
        <v>117</v>
      </c>
      <c r="F33" s="373"/>
      <c r="G33" s="373"/>
      <c r="H33" s="261"/>
      <c r="I33" s="261"/>
      <c r="K33" s="374"/>
      <c r="L33" s="374"/>
      <c r="M33" s="374"/>
      <c r="N33" s="374"/>
      <c r="O33" s="374"/>
      <c r="P33" s="374"/>
      <c r="Q33" s="374"/>
      <c r="R33" s="374"/>
      <c r="S33" s="374"/>
      <c r="T33" s="374"/>
      <c r="U33" s="374"/>
      <c r="V33" s="374"/>
      <c r="W33" s="374"/>
    </row>
    <row r="34" spans="1:26" s="262" customFormat="1" x14ac:dyDescent="0.2">
      <c r="A34" s="260"/>
      <c r="B34" s="368"/>
      <c r="C34" s="369"/>
      <c r="D34" s="371"/>
      <c r="E34" s="263">
        <v>2015</v>
      </c>
      <c r="F34" s="263">
        <v>2016</v>
      </c>
      <c r="G34" s="264">
        <v>2017</v>
      </c>
      <c r="H34" s="265"/>
      <c r="I34" s="265"/>
      <c r="J34" s="265"/>
      <c r="K34" s="374"/>
      <c r="L34" s="374"/>
      <c r="M34" s="374"/>
      <c r="N34" s="374"/>
      <c r="O34" s="374"/>
      <c r="P34" s="374"/>
      <c r="Q34" s="374"/>
      <c r="R34" s="374"/>
      <c r="S34" s="374"/>
      <c r="T34" s="374"/>
      <c r="U34" s="374"/>
      <c r="V34" s="374"/>
      <c r="W34" s="374"/>
    </row>
    <row r="35" spans="1:26" s="262" customFormat="1" ht="36" customHeight="1" x14ac:dyDescent="0.2">
      <c r="A35" s="260"/>
      <c r="B35" s="375" t="s">
        <v>118</v>
      </c>
      <c r="C35" s="376"/>
      <c r="D35" s="266"/>
      <c r="E35" s="267"/>
      <c r="F35" s="267"/>
      <c r="G35" s="267"/>
      <c r="H35" s="268"/>
      <c r="I35" s="268"/>
      <c r="J35" s="268"/>
      <c r="K35" s="269"/>
      <c r="L35" s="268"/>
      <c r="M35" s="270"/>
      <c r="N35" s="270"/>
      <c r="O35" s="271"/>
      <c r="P35" s="270"/>
      <c r="Q35" s="270"/>
      <c r="S35" s="272"/>
      <c r="U35" s="273"/>
      <c r="X35" s="274"/>
    </row>
    <row r="36" spans="1:26" s="262" customFormat="1" ht="13.5" x14ac:dyDescent="0.25">
      <c r="A36" s="275"/>
      <c r="B36" s="276"/>
      <c r="C36" s="277"/>
      <c r="D36" s="277"/>
      <c r="E36" s="277"/>
      <c r="F36" s="275"/>
      <c r="G36" s="275"/>
      <c r="H36" s="278"/>
      <c r="I36" s="278"/>
      <c r="J36" s="278"/>
      <c r="K36" s="278"/>
      <c r="L36" s="278"/>
      <c r="M36" s="279"/>
      <c r="N36" s="279"/>
      <c r="O36" s="279"/>
      <c r="P36" s="279"/>
      <c r="Q36" s="280"/>
      <c r="R36" s="281"/>
      <c r="S36" s="271"/>
      <c r="T36" s="281"/>
      <c r="U36" s="271"/>
      <c r="V36" s="282"/>
    </row>
    <row r="37" spans="1:26" s="262" customFormat="1" ht="13.5" x14ac:dyDescent="0.25">
      <c r="A37" s="283" t="s">
        <v>119</v>
      </c>
      <c r="B37" s="283"/>
      <c r="C37" s="283"/>
      <c r="D37" s="283"/>
      <c r="E37" s="283"/>
      <c r="F37" s="275"/>
      <c r="G37" s="275"/>
      <c r="H37" s="278"/>
      <c r="I37" s="278"/>
      <c r="J37" s="278"/>
      <c r="K37" s="278"/>
      <c r="L37" s="278"/>
      <c r="M37" s="279"/>
      <c r="N37" s="279"/>
      <c r="O37" s="279"/>
      <c r="P37" s="279"/>
      <c r="Q37" s="280"/>
      <c r="R37" s="281"/>
      <c r="S37" s="271"/>
      <c r="T37" s="281"/>
      <c r="U37" s="271"/>
      <c r="V37" s="282"/>
    </row>
    <row r="38" spans="1:26" ht="13.5" thickBot="1" x14ac:dyDescent="0.25">
      <c r="A38" s="283"/>
      <c r="B38" s="283"/>
      <c r="C38" s="283"/>
      <c r="D38" s="283"/>
      <c r="E38" s="283"/>
      <c r="F38" s="283"/>
      <c r="G38" s="284"/>
      <c r="H38" s="256"/>
      <c r="I38" s="256"/>
      <c r="J38" s="285"/>
      <c r="K38" s="256"/>
      <c r="L38" s="256"/>
      <c r="M38" s="256"/>
      <c r="N38" s="256"/>
      <c r="O38" s="256"/>
      <c r="P38" s="256"/>
      <c r="Q38" s="256"/>
      <c r="R38" s="256"/>
      <c r="S38" s="256"/>
      <c r="T38" s="286"/>
      <c r="U38" s="286"/>
      <c r="V38" s="286"/>
      <c r="W38" s="286"/>
      <c r="X38" s="286"/>
      <c r="Y38" s="287"/>
      <c r="Z38" s="288"/>
    </row>
    <row r="39" spans="1:26" ht="13.5" thickBot="1" x14ac:dyDescent="0.25">
      <c r="A39" s="289" t="s">
        <v>120</v>
      </c>
      <c r="B39" s="290" t="s">
        <v>121</v>
      </c>
      <c r="C39" s="291" t="s">
        <v>122</v>
      </c>
      <c r="D39" s="292" t="s">
        <v>123</v>
      </c>
      <c r="E39" s="293"/>
      <c r="F39" s="293"/>
      <c r="G39" s="293"/>
      <c r="I39" s="294"/>
      <c r="J39" s="294"/>
      <c r="K39" s="294"/>
      <c r="L39" s="294"/>
      <c r="M39" s="286"/>
      <c r="N39" s="286"/>
      <c r="O39" s="286"/>
      <c r="P39" s="286"/>
    </row>
    <row r="40" spans="1:26" ht="15.75" x14ac:dyDescent="0.25">
      <c r="A40" s="295"/>
      <c r="B40" s="296" t="s">
        <v>124</v>
      </c>
      <c r="C40" s="297" t="s">
        <v>125</v>
      </c>
      <c r="D40" s="298">
        <f>R16/S16</f>
        <v>0</v>
      </c>
      <c r="E40" s="293"/>
      <c r="F40" s="293"/>
      <c r="G40" s="293"/>
      <c r="I40" s="294"/>
      <c r="J40" s="294"/>
      <c r="K40" s="294"/>
      <c r="L40" s="294"/>
      <c r="M40" s="286"/>
      <c r="N40" s="286"/>
      <c r="O40" s="286"/>
      <c r="P40" s="286"/>
      <c r="R40" s="299"/>
      <c r="S40" s="163"/>
    </row>
    <row r="41" spans="1:26" ht="15.75" x14ac:dyDescent="0.25">
      <c r="A41" s="300">
        <v>1</v>
      </c>
      <c r="B41" s="301" t="s">
        <v>126</v>
      </c>
      <c r="C41" s="302"/>
      <c r="D41" s="303"/>
      <c r="E41" s="304"/>
      <c r="F41" s="304"/>
      <c r="G41" s="304"/>
      <c r="I41" s="304"/>
      <c r="J41" s="304"/>
      <c r="K41" s="304"/>
      <c r="L41" s="304"/>
      <c r="M41" s="286"/>
      <c r="N41" s="286"/>
      <c r="O41" s="286"/>
      <c r="P41" s="286"/>
      <c r="R41" s="299"/>
      <c r="S41" s="299"/>
    </row>
    <row r="42" spans="1:26" ht="25.5" x14ac:dyDescent="0.25">
      <c r="A42" s="300">
        <v>2</v>
      </c>
      <c r="B42" s="305" t="s">
        <v>127</v>
      </c>
      <c r="C42" s="302"/>
      <c r="D42" s="303"/>
      <c r="E42" s="306"/>
      <c r="F42" s="307"/>
      <c r="G42" s="307"/>
      <c r="I42" s="308"/>
      <c r="J42" s="308"/>
      <c r="K42" s="308"/>
      <c r="L42" s="308"/>
      <c r="M42" s="286"/>
      <c r="N42" s="286"/>
      <c r="O42" s="286"/>
      <c r="P42" s="286"/>
      <c r="R42" s="299"/>
      <c r="S42" s="299"/>
    </row>
    <row r="43" spans="1:26" x14ac:dyDescent="0.2">
      <c r="A43" s="300">
        <v>3</v>
      </c>
      <c r="B43" s="301" t="s">
        <v>128</v>
      </c>
      <c r="C43" s="302" t="s">
        <v>129</v>
      </c>
      <c r="D43" s="309">
        <v>3.5000000000000003E-2</v>
      </c>
      <c r="E43" s="310"/>
      <c r="F43" s="310"/>
      <c r="G43" s="310"/>
      <c r="H43" s="286"/>
      <c r="I43" s="286"/>
      <c r="J43" s="286"/>
      <c r="K43" s="286"/>
      <c r="L43" s="286"/>
      <c r="M43" s="286"/>
      <c r="N43" s="286"/>
      <c r="O43" s="286"/>
      <c r="P43" s="286"/>
      <c r="Q43" s="286"/>
    </row>
    <row r="44" spans="1:26" x14ac:dyDescent="0.2">
      <c r="A44" s="300">
        <v>4</v>
      </c>
      <c r="B44" s="311" t="s">
        <v>130</v>
      </c>
      <c r="C44" s="302" t="s">
        <v>129</v>
      </c>
      <c r="D44" s="312">
        <v>6.3500000000000001E-2</v>
      </c>
      <c r="E44" s="313"/>
      <c r="F44" s="313"/>
      <c r="G44" s="313"/>
    </row>
    <row r="45" spans="1:26" ht="38.25" x14ac:dyDescent="0.2">
      <c r="A45" s="300">
        <v>5</v>
      </c>
      <c r="B45" s="314" t="s">
        <v>131</v>
      </c>
      <c r="C45" s="302" t="s">
        <v>129</v>
      </c>
      <c r="D45" s="309">
        <v>1.4999999999999999E-2</v>
      </c>
      <c r="E45" s="313"/>
      <c r="F45" s="313"/>
      <c r="G45" s="313"/>
    </row>
    <row r="46" spans="1:26" x14ac:dyDescent="0.2">
      <c r="A46" s="300">
        <v>6</v>
      </c>
      <c r="B46" s="311" t="s">
        <v>132</v>
      </c>
      <c r="C46" s="302" t="s">
        <v>129</v>
      </c>
      <c r="D46" s="309">
        <v>1.4999999999999999E-2</v>
      </c>
      <c r="E46" s="313"/>
      <c r="F46" s="313"/>
      <c r="G46" s="313"/>
    </row>
    <row r="47" spans="1:26" x14ac:dyDescent="0.2">
      <c r="A47" s="300">
        <v>7</v>
      </c>
      <c r="B47" s="301" t="s">
        <v>133</v>
      </c>
      <c r="C47" s="302" t="s">
        <v>129</v>
      </c>
      <c r="D47" s="315">
        <f>K16*0.85/(G16+J16)</f>
        <v>0.79019306946899759</v>
      </c>
      <c r="E47" s="310"/>
      <c r="F47" s="316"/>
      <c r="G47" s="316"/>
      <c r="I47" s="286"/>
      <c r="J47" s="286"/>
      <c r="K47" s="286"/>
      <c r="L47" s="286"/>
      <c r="M47" s="286"/>
      <c r="N47" s="286"/>
      <c r="O47" s="286"/>
      <c r="P47" s="286"/>
    </row>
    <row r="48" spans="1:26" x14ac:dyDescent="0.2">
      <c r="A48" s="300">
        <v>8</v>
      </c>
      <c r="B48" s="301" t="s">
        <v>134</v>
      </c>
      <c r="C48" s="302" t="s">
        <v>129</v>
      </c>
      <c r="D48" s="315">
        <f>IF(L16*0.8/(G16+J16)&gt;=0.5,0.5,L16*0.8/(G16+J16))</f>
        <v>0.438990375171872</v>
      </c>
      <c r="E48" s="310"/>
      <c r="F48" s="316"/>
      <c r="G48" s="317"/>
      <c r="I48" s="286"/>
      <c r="J48" s="286"/>
      <c r="K48" s="286"/>
      <c r="L48" s="286"/>
      <c r="M48" s="286"/>
      <c r="N48" s="286"/>
      <c r="O48" s="286"/>
      <c r="P48" s="286"/>
    </row>
    <row r="49" spans="1:22" ht="13.5" thickBot="1" x14ac:dyDescent="0.25">
      <c r="A49" s="318">
        <v>9</v>
      </c>
      <c r="B49" s="319" t="s">
        <v>135</v>
      </c>
      <c r="C49" s="320" t="s">
        <v>136</v>
      </c>
      <c r="D49" s="321"/>
      <c r="E49" s="313"/>
      <c r="F49" s="313"/>
      <c r="G49" s="313"/>
    </row>
    <row r="50" spans="1:22" ht="15.75" x14ac:dyDescent="0.25">
      <c r="A50" s="313"/>
      <c r="B50" s="322"/>
      <c r="C50" s="323"/>
      <c r="D50" s="323"/>
      <c r="E50" s="324"/>
      <c r="F50" s="323"/>
      <c r="G50" s="323"/>
      <c r="H50" s="325"/>
    </row>
    <row r="51" spans="1:22" x14ac:dyDescent="0.2">
      <c r="B51" s="326"/>
      <c r="D51" s="327"/>
    </row>
    <row r="52" spans="1:22" x14ac:dyDescent="0.2">
      <c r="B52" s="37" t="s">
        <v>2</v>
      </c>
      <c r="D52" s="37" t="s">
        <v>3</v>
      </c>
      <c r="F52" s="365" t="s">
        <v>4</v>
      </c>
      <c r="G52" s="365"/>
    </row>
    <row r="53" spans="1:22" x14ac:dyDescent="0.2">
      <c r="G53" s="347" t="s">
        <v>5</v>
      </c>
      <c r="H53" s="347"/>
    </row>
    <row r="55" spans="1:22" x14ac:dyDescent="0.2">
      <c r="V55" s="328"/>
    </row>
    <row r="56" spans="1:22" x14ac:dyDescent="0.2">
      <c r="U56" s="163"/>
      <c r="V56" s="329"/>
    </row>
    <row r="58" spans="1:22" x14ac:dyDescent="0.2">
      <c r="B58" s="326"/>
      <c r="C58" s="326"/>
      <c r="D58" s="326"/>
    </row>
  </sheetData>
  <mergeCells count="31">
    <mergeCell ref="F52:G52"/>
    <mergeCell ref="G53:H53"/>
    <mergeCell ref="V11:V12"/>
    <mergeCell ref="W11:W12"/>
    <mergeCell ref="B33:C34"/>
    <mergeCell ref="D33:D34"/>
    <mergeCell ref="E33:G33"/>
    <mergeCell ref="K33:W34"/>
    <mergeCell ref="B35:C35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X1:Y1"/>
    <mergeCell ref="A3:Y3"/>
    <mergeCell ref="A4:Y4"/>
    <mergeCell ref="B5:Y5"/>
    <mergeCell ref="B6:Y6"/>
    <mergeCell ref="A10:A12"/>
    <mergeCell ref="B10:B12"/>
    <mergeCell ref="C10:C12"/>
    <mergeCell ref="D10:D12"/>
    <mergeCell ref="E10:L10"/>
  </mergeCells>
  <pageMargins left="0.7" right="0.7" top="0.75" bottom="0.75" header="0.3" footer="0.3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A12" sqref="A12:I12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1.7109375" style="41" customWidth="1"/>
    <col min="11" max="16384" width="9.140625" style="41"/>
  </cols>
  <sheetData>
    <row r="1" spans="1:16" s="40" customFormat="1" x14ac:dyDescent="0.2">
      <c r="A1" s="39" t="s">
        <v>38</v>
      </c>
      <c r="B1" s="39"/>
      <c r="C1" s="39"/>
      <c r="D1" s="39"/>
      <c r="E1" s="39"/>
      <c r="H1" s="379" t="s">
        <v>138</v>
      </c>
      <c r="I1" s="380"/>
      <c r="J1" s="380"/>
    </row>
    <row r="2" spans="1:16" s="3" customFormat="1" x14ac:dyDescent="0.2">
      <c r="A2" s="2" t="s">
        <v>6</v>
      </c>
    </row>
    <row r="3" spans="1:16" x14ac:dyDescent="0.2">
      <c r="A3" s="387" t="s">
        <v>39</v>
      </c>
      <c r="B3" s="387"/>
      <c r="C3" s="387"/>
      <c r="D3" s="387"/>
      <c r="E3" s="387"/>
      <c r="F3" s="387"/>
      <c r="G3" s="387"/>
      <c r="H3" s="387"/>
      <c r="I3" s="387"/>
      <c r="J3" s="387"/>
    </row>
    <row r="4" spans="1:16" ht="15" customHeight="1" x14ac:dyDescent="0.2">
      <c r="A4" s="388" t="s">
        <v>0</v>
      </c>
      <c r="B4" s="388"/>
      <c r="C4" s="388"/>
      <c r="D4" s="388"/>
      <c r="E4" s="388"/>
      <c r="F4" s="388"/>
      <c r="G4" s="388"/>
      <c r="H4" s="388"/>
      <c r="I4" s="388"/>
      <c r="J4" s="388"/>
      <c r="K4" s="4"/>
      <c r="L4" s="4"/>
      <c r="M4" s="4"/>
      <c r="N4" s="42"/>
      <c r="O4" s="42"/>
      <c r="P4" s="42"/>
    </row>
    <row r="5" spans="1:16" ht="15" customHeight="1" thickBot="1" x14ac:dyDescent="0.25">
      <c r="A5" s="388" t="s">
        <v>7</v>
      </c>
      <c r="B5" s="388"/>
      <c r="C5" s="388"/>
      <c r="D5" s="388"/>
      <c r="E5" s="388"/>
      <c r="F5" s="388"/>
      <c r="G5" s="388"/>
      <c r="H5" s="388"/>
      <c r="I5" s="388"/>
      <c r="J5" s="388"/>
      <c r="K5" s="4"/>
      <c r="L5" s="4"/>
      <c r="M5" s="4"/>
    </row>
    <row r="6" spans="1:16" ht="20.25" customHeight="1" x14ac:dyDescent="0.2">
      <c r="A6" s="377" t="s">
        <v>40</v>
      </c>
      <c r="B6" s="377" t="s">
        <v>41</v>
      </c>
      <c r="C6" s="377" t="s">
        <v>42</v>
      </c>
      <c r="D6" s="377" t="s">
        <v>43</v>
      </c>
      <c r="E6" s="377" t="s">
        <v>44</v>
      </c>
      <c r="F6" s="377" t="s">
        <v>45</v>
      </c>
      <c r="G6" s="382" t="s">
        <v>46</v>
      </c>
      <c r="H6" s="377" t="s">
        <v>47</v>
      </c>
      <c r="I6" s="377" t="s">
        <v>14</v>
      </c>
      <c r="J6" s="377" t="s">
        <v>48</v>
      </c>
    </row>
    <row r="7" spans="1:16" ht="68.25" customHeight="1" thickBot="1" x14ac:dyDescent="0.25">
      <c r="A7" s="378"/>
      <c r="B7" s="378"/>
      <c r="C7" s="378"/>
      <c r="D7" s="378"/>
      <c r="E7" s="378"/>
      <c r="F7" s="378"/>
      <c r="G7" s="383"/>
      <c r="H7" s="378"/>
      <c r="I7" s="378"/>
      <c r="J7" s="378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s="40" customFormat="1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ht="26.25" customHeight="1" x14ac:dyDescent="0.2">
      <c r="A10" s="50"/>
      <c r="B10" s="51"/>
      <c r="C10" s="47"/>
      <c r="D10" s="47"/>
      <c r="E10" s="47"/>
      <c r="F10" s="48"/>
      <c r="G10" s="52"/>
      <c r="H10" s="48"/>
      <c r="I10" s="47"/>
      <c r="J10" s="49"/>
    </row>
    <row r="11" spans="1:16" s="40" customFormat="1" ht="26.25" customHeight="1" thickBot="1" x14ac:dyDescent="0.25">
      <c r="A11" s="53"/>
      <c r="B11" s="54"/>
      <c r="C11" s="55"/>
      <c r="D11" s="55"/>
      <c r="E11" s="55"/>
      <c r="F11" s="56"/>
      <c r="G11" s="57"/>
      <c r="H11" s="56"/>
      <c r="I11" s="55"/>
      <c r="J11" s="58"/>
    </row>
    <row r="12" spans="1:16" ht="25.5" customHeight="1" thickBot="1" x14ac:dyDescent="0.25">
      <c r="A12" s="384" t="s">
        <v>49</v>
      </c>
      <c r="B12" s="385"/>
      <c r="C12" s="385"/>
      <c r="D12" s="385"/>
      <c r="E12" s="385"/>
      <c r="F12" s="385"/>
      <c r="G12" s="385"/>
      <c r="H12" s="385"/>
      <c r="I12" s="386"/>
      <c r="J12" s="59">
        <f>SUM(J9:J11)</f>
        <v>0</v>
      </c>
    </row>
    <row r="15" spans="1:16" ht="12.75" customHeight="1" x14ac:dyDescent="0.2">
      <c r="A15" s="37" t="s">
        <v>2</v>
      </c>
      <c r="B15" s="1"/>
      <c r="C15" s="365" t="s">
        <v>3</v>
      </c>
      <c r="D15" s="365"/>
      <c r="E15" s="1"/>
      <c r="F15" s="365" t="s">
        <v>4</v>
      </c>
      <c r="G15" s="365"/>
      <c r="H15" s="365"/>
    </row>
    <row r="16" spans="1:16" x14ac:dyDescent="0.2">
      <c r="A16" s="1"/>
      <c r="B16" s="1"/>
      <c r="C16" s="1"/>
      <c r="D16" s="1"/>
      <c r="E16" s="1"/>
      <c r="F16" s="381" t="s">
        <v>5</v>
      </c>
      <c r="G16" s="381"/>
      <c r="H16" s="381"/>
    </row>
    <row r="17" spans="7:7" x14ac:dyDescent="0.2">
      <c r="G17" s="60"/>
    </row>
    <row r="18" spans="7:7" x14ac:dyDescent="0.2">
      <c r="G18" s="60"/>
    </row>
    <row r="19" spans="7:7" x14ac:dyDescent="0.2">
      <c r="G19" s="60"/>
    </row>
    <row r="20" spans="7:7" x14ac:dyDescent="0.2">
      <c r="G20" s="60"/>
    </row>
    <row r="21" spans="7:7" x14ac:dyDescent="0.2">
      <c r="G21" s="60"/>
    </row>
    <row r="22" spans="7:7" x14ac:dyDescent="0.2">
      <c r="G22" s="60"/>
    </row>
    <row r="23" spans="7:7" x14ac:dyDescent="0.2">
      <c r="G23" s="60"/>
    </row>
    <row r="24" spans="7:7" x14ac:dyDescent="0.2">
      <c r="G24" s="61"/>
    </row>
  </sheetData>
  <mergeCells count="18">
    <mergeCell ref="F16:H16"/>
    <mergeCell ref="G6:G7"/>
    <mergeCell ref="H6:H7"/>
    <mergeCell ref="I6:I7"/>
    <mergeCell ref="J6:J7"/>
    <mergeCell ref="A12:I12"/>
    <mergeCell ref="A6:A7"/>
    <mergeCell ref="B6:B7"/>
    <mergeCell ref="C6:C7"/>
    <mergeCell ref="D6:D7"/>
    <mergeCell ref="E6:E7"/>
    <mergeCell ref="F6:F7"/>
    <mergeCell ref="H1:J1"/>
    <mergeCell ref="C15:D15"/>
    <mergeCell ref="F15:H15"/>
    <mergeCell ref="A3:J3"/>
    <mergeCell ref="A4:J4"/>
    <mergeCell ref="A5:J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393" t="s">
        <v>139</v>
      </c>
      <c r="L1" s="393"/>
      <c r="M1" s="393"/>
    </row>
    <row r="2" spans="1:14" s="3" customFormat="1" x14ac:dyDescent="0.2">
      <c r="A2" s="2" t="s">
        <v>6</v>
      </c>
    </row>
    <row r="5" spans="1:14" x14ac:dyDescent="0.2">
      <c r="A5" s="394" t="s">
        <v>10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394"/>
    </row>
    <row r="6" spans="1:14" x14ac:dyDescent="0.2">
      <c r="A6" s="388" t="s">
        <v>0</v>
      </c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4"/>
    </row>
    <row r="7" spans="1:14" ht="13.5" thickBot="1" x14ac:dyDescent="0.25">
      <c r="A7" s="388" t="s">
        <v>7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4"/>
    </row>
    <row r="8" spans="1:14" ht="25.5" customHeight="1" x14ac:dyDescent="0.2">
      <c r="A8" s="395" t="s">
        <v>8</v>
      </c>
      <c r="B8" s="397" t="s">
        <v>11</v>
      </c>
      <c r="C8" s="399" t="s">
        <v>12</v>
      </c>
      <c r="D8" s="399" t="s">
        <v>13</v>
      </c>
      <c r="E8" s="397" t="s">
        <v>14</v>
      </c>
      <c r="F8" s="397" t="s">
        <v>15</v>
      </c>
      <c r="G8" s="397" t="s">
        <v>16</v>
      </c>
      <c r="H8" s="397" t="s">
        <v>17</v>
      </c>
      <c r="I8" s="397"/>
      <c r="J8" s="397"/>
      <c r="K8" s="397" t="s">
        <v>18</v>
      </c>
      <c r="L8" s="397"/>
      <c r="M8" s="389" t="s">
        <v>19</v>
      </c>
    </row>
    <row r="9" spans="1:14" s="64" customFormat="1" ht="42" customHeight="1" x14ac:dyDescent="0.25">
      <c r="A9" s="396"/>
      <c r="B9" s="398"/>
      <c r="C9" s="400"/>
      <c r="D9" s="400"/>
      <c r="E9" s="398"/>
      <c r="F9" s="398"/>
      <c r="G9" s="398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90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1"/>
      <c r="K21" s="392"/>
      <c r="M21" s="36"/>
    </row>
    <row r="22" spans="1:18" s="1" customFormat="1" x14ac:dyDescent="0.2">
      <c r="B22" s="37" t="s">
        <v>2</v>
      </c>
      <c r="D22" s="365" t="s">
        <v>3</v>
      </c>
      <c r="E22" s="365"/>
      <c r="G22" s="365" t="s">
        <v>4</v>
      </c>
      <c r="H22" s="365"/>
      <c r="I22" s="365"/>
    </row>
    <row r="23" spans="1:18" s="1" customFormat="1" x14ac:dyDescent="0.2">
      <c r="G23" s="381" t="s">
        <v>5</v>
      </c>
      <c r="H23" s="381"/>
      <c r="I23" s="381"/>
    </row>
    <row r="24" spans="1:18" s="1" customFormat="1" x14ac:dyDescent="0.2"/>
    <row r="25" spans="1:18" x14ac:dyDescent="0.2">
      <c r="J25" s="391"/>
      <c r="K25" s="392"/>
      <c r="M25" s="36"/>
    </row>
    <row r="26" spans="1:18" x14ac:dyDescent="0.2">
      <c r="K26" s="38"/>
      <c r="M26" s="36"/>
    </row>
    <row r="27" spans="1:18" x14ac:dyDescent="0.2">
      <c r="K27" s="401"/>
    </row>
    <row r="28" spans="1:18" x14ac:dyDescent="0.2">
      <c r="K28" s="402"/>
    </row>
    <row r="29" spans="1:18" x14ac:dyDescent="0.2">
      <c r="K29" s="402"/>
    </row>
    <row r="30" spans="1:18" x14ac:dyDescent="0.2">
      <c r="K30" s="402"/>
    </row>
    <row r="31" spans="1:18" x14ac:dyDescent="0.2">
      <c r="K31" s="402"/>
    </row>
    <row r="32" spans="1:18" x14ac:dyDescent="0.2">
      <c r="K32" s="402"/>
    </row>
    <row r="33" spans="11:11" x14ac:dyDescent="0.2">
      <c r="K33" s="402"/>
    </row>
    <row r="34" spans="11:11" x14ac:dyDescent="0.2">
      <c r="K34" s="402"/>
    </row>
    <row r="35" spans="11:11" x14ac:dyDescent="0.2">
      <c r="K35" s="40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84" zoomScaleNormal="100" zoomScaleSheetLayoutView="84" workbookViewId="0">
      <selection activeCell="I36" sqref="I36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140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03"/>
      <c r="B4" s="403"/>
      <c r="C4" s="403"/>
      <c r="D4" s="403"/>
      <c r="E4" s="403"/>
      <c r="F4" s="403"/>
      <c r="G4" s="403"/>
      <c r="H4" s="403"/>
      <c r="I4" s="101"/>
      <c r="J4" s="101"/>
      <c r="K4" s="101"/>
      <c r="L4" s="101"/>
    </row>
    <row r="5" spans="1:14" s="3" customFormat="1" x14ac:dyDescent="0.2">
      <c r="A5" s="403" t="s">
        <v>51</v>
      </c>
      <c r="B5" s="403"/>
      <c r="C5" s="403"/>
      <c r="D5" s="403"/>
      <c r="E5" s="403"/>
      <c r="F5" s="403"/>
      <c r="G5" s="403"/>
      <c r="H5" s="403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04" t="s">
        <v>8</v>
      </c>
      <c r="B9" s="406" t="s">
        <v>52</v>
      </c>
      <c r="C9" s="408" t="s">
        <v>53</v>
      </c>
      <c r="D9" s="409" t="s">
        <v>54</v>
      </c>
      <c r="E9" s="409" t="s">
        <v>55</v>
      </c>
      <c r="F9" s="409" t="s">
        <v>56</v>
      </c>
      <c r="G9" s="411" t="s">
        <v>57</v>
      </c>
      <c r="H9" s="413" t="s">
        <v>58</v>
      </c>
    </row>
    <row r="10" spans="1:14" s="3" customFormat="1" ht="13.5" thickBot="1" x14ac:dyDescent="0.25">
      <c r="A10" s="405"/>
      <c r="B10" s="407"/>
      <c r="C10" s="407"/>
      <c r="D10" s="410"/>
      <c r="E10" s="410"/>
      <c r="F10" s="410"/>
      <c r="G10" s="412"/>
      <c r="H10" s="414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15" t="s">
        <v>59</v>
      </c>
      <c r="B12" s="416"/>
      <c r="C12" s="416"/>
      <c r="D12" s="416"/>
      <c r="E12" s="416"/>
      <c r="F12" s="416"/>
      <c r="G12" s="417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15" t="s">
        <v>63</v>
      </c>
      <c r="B17" s="416"/>
      <c r="C17" s="416"/>
      <c r="D17" s="416"/>
      <c r="E17" s="416"/>
      <c r="F17" s="416"/>
      <c r="G17" s="417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18" t="s">
        <v>2</v>
      </c>
      <c r="B25" s="418"/>
      <c r="C25" s="419" t="s">
        <v>3</v>
      </c>
      <c r="D25" s="419"/>
      <c r="E25" s="1"/>
      <c r="F25" s="420" t="s">
        <v>4</v>
      </c>
      <c r="G25" s="420"/>
      <c r="H25" s="420"/>
    </row>
    <row r="26" spans="1:8" s="124" customFormat="1" x14ac:dyDescent="0.2">
      <c r="A26" s="1"/>
      <c r="B26" s="1"/>
      <c r="C26" s="1"/>
      <c r="D26" s="1"/>
      <c r="E26" s="1"/>
      <c r="F26" s="381" t="s">
        <v>5</v>
      </c>
      <c r="G26" s="381"/>
      <c r="H26" s="38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8.4  ВЛ-2 к.93</vt:lpstr>
      <vt:lpstr>Приложение 1 к форме 8.4</vt:lpstr>
      <vt:lpstr>Приложение 2 к форме 8.4</vt:lpstr>
      <vt:lpstr>приложение 3 к форме 8.4</vt:lpstr>
      <vt:lpstr>'Приложение 2 к форме 8.4'!Заголовки_для_печати</vt:lpstr>
      <vt:lpstr>'Приложение 2 к форме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2015-08-17T05:07:51Z</dcterms:modified>
</cp:coreProperties>
</file>