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80" windowWidth="19440" windowHeight="9150" activeTab="3"/>
  </bookViews>
  <sheets>
    <sheet name="форма 8.2" sheetId="1" r:id="rId1"/>
    <sheet name="приложение 1 к форме 8.2" sheetId="3" r:id="rId2"/>
    <sheet name="приложение 2. к форме 8.2" sheetId="4" r:id="rId3"/>
    <sheet name="прилож.3 к форме 8.3" sheetId="7" r:id="rId4"/>
  </sheets>
  <externalReferences>
    <externalReference r:id="rId5"/>
  </externalReferences>
  <definedNames>
    <definedName name="_xlnm._FilterDatabase" localSheetId="3" hidden="1">'прилож.3 к форме 8.3'!$A$14:$M$536</definedName>
    <definedName name="_xlnm.Print_Area" localSheetId="1">'приложение 1 к форме 8.2'!$A$1:$J$28</definedName>
    <definedName name="_xlnm.Print_Area" localSheetId="2">'приложение 2. к форме 8.2'!$A$1:$M$35</definedName>
    <definedName name="_xlnm.Print_Area" localSheetId="0">'форма 8.2'!$A$1:$Y$145</definedName>
  </definedNames>
  <calcPr calcId="145621" fullPrecision="0"/>
</workbook>
</file>

<file path=xl/calcChain.xml><?xml version="1.0" encoding="utf-8"?>
<calcChain xmlns="http://schemas.openxmlformats.org/spreadsheetml/2006/main">
  <c r="D54" i="1" l="1"/>
  <c r="D53" i="1"/>
  <c r="D30" i="1"/>
  <c r="D21" i="1"/>
  <c r="D15" i="1"/>
  <c r="O14" i="1"/>
  <c r="L14" i="1"/>
  <c r="K14" i="1"/>
  <c r="J14" i="1"/>
  <c r="I14" i="1"/>
  <c r="H14" i="1"/>
  <c r="G14" i="1"/>
  <c r="F14" i="1"/>
  <c r="E13" i="1"/>
  <c r="E12" i="1"/>
  <c r="E11" i="1"/>
  <c r="E10" i="1"/>
  <c r="D8" i="1"/>
  <c r="E8" i="1" s="1"/>
  <c r="F8" i="1" s="1"/>
  <c r="G8" i="1" s="1"/>
  <c r="H8" i="1" s="1"/>
  <c r="I8" i="1" s="1"/>
  <c r="J8" i="1" s="1"/>
  <c r="K8" i="1" s="1"/>
  <c r="L8" i="1" s="1"/>
  <c r="M8" i="1" s="1"/>
  <c r="N8" i="1" s="1"/>
  <c r="O8" i="1" s="1"/>
  <c r="P8" i="1" s="1"/>
  <c r="Q8" i="1" s="1"/>
  <c r="R8" i="1" s="1"/>
  <c r="S8" i="1" s="1"/>
  <c r="T8" i="1" s="1"/>
  <c r="U8" i="1" s="1"/>
  <c r="V8" i="1" s="1"/>
  <c r="W8" i="1" s="1"/>
  <c r="X8" i="1" s="1"/>
  <c r="Y8" i="1" s="1"/>
  <c r="C8" i="1"/>
  <c r="B8" i="1"/>
  <c r="F152" i="7"/>
  <c r="I146" i="7"/>
  <c r="I145" i="7"/>
  <c r="I144" i="7"/>
  <c r="F143" i="7"/>
  <c r="F142" i="7"/>
  <c r="F141" i="7"/>
  <c r="F140" i="7"/>
  <c r="I139" i="7"/>
  <c r="I138" i="7"/>
  <c r="I137" i="7"/>
  <c r="I136" i="7"/>
  <c r="I135" i="7"/>
  <c r="I134" i="7"/>
  <c r="F133" i="7"/>
  <c r="F132" i="7"/>
  <c r="F131" i="7"/>
  <c r="F130" i="7"/>
  <c r="F129" i="7"/>
  <c r="F128" i="7"/>
  <c r="I127" i="7"/>
  <c r="I126" i="7"/>
  <c r="F125" i="7"/>
  <c r="F124" i="7"/>
  <c r="F123" i="7"/>
  <c r="F122" i="7"/>
  <c r="I121" i="7"/>
  <c r="I120" i="7"/>
  <c r="I119" i="7"/>
  <c r="I118" i="7"/>
  <c r="I117" i="7"/>
  <c r="I116" i="7"/>
  <c r="I115" i="7"/>
  <c r="I114" i="7"/>
  <c r="I113" i="7"/>
  <c r="I112" i="7"/>
  <c r="F111" i="7"/>
  <c r="F110" i="7"/>
  <c r="F109" i="7"/>
  <c r="I108" i="7"/>
  <c r="I107" i="7"/>
  <c r="I106" i="7"/>
  <c r="I105" i="7"/>
  <c r="F104" i="7"/>
  <c r="F103" i="7"/>
  <c r="F102" i="7"/>
  <c r="I101" i="7"/>
  <c r="I100" i="7"/>
  <c r="I99" i="7"/>
  <c r="I98" i="7"/>
  <c r="I97" i="7"/>
  <c r="I96" i="7"/>
  <c r="I95" i="7"/>
  <c r="I94" i="7"/>
  <c r="I93" i="7"/>
  <c r="I92" i="7"/>
  <c r="I91" i="7"/>
  <c r="I90" i="7"/>
  <c r="F89" i="7"/>
  <c r="F88" i="7"/>
  <c r="I87" i="7"/>
  <c r="I86" i="7"/>
  <c r="F85" i="7"/>
  <c r="F84" i="7"/>
  <c r="F83" i="7"/>
  <c r="F82" i="7"/>
  <c r="F81" i="7"/>
  <c r="I80" i="7"/>
  <c r="I79" i="7"/>
  <c r="I78" i="7"/>
  <c r="I77" i="7"/>
  <c r="I76" i="7"/>
  <c r="I75" i="7"/>
  <c r="I74" i="7"/>
  <c r="I73" i="7"/>
  <c r="F72" i="7"/>
  <c r="I71" i="7"/>
  <c r="I70" i="7"/>
  <c r="I69" i="7"/>
  <c r="I68" i="7"/>
  <c r="I67" i="7"/>
  <c r="I66" i="7"/>
  <c r="I65" i="7"/>
  <c r="I64" i="7"/>
  <c r="I63" i="7"/>
  <c r="I62" i="7"/>
  <c r="I61" i="7"/>
  <c r="I60" i="7"/>
  <c r="I59" i="7"/>
  <c r="I58" i="7"/>
  <c r="I57" i="7"/>
  <c r="I56" i="7"/>
  <c r="I55" i="7"/>
  <c r="I54" i="7"/>
  <c r="I53" i="7"/>
  <c r="I52" i="7"/>
  <c r="I51" i="7"/>
  <c r="I50" i="7"/>
  <c r="I49" i="7"/>
  <c r="F48" i="7"/>
  <c r="I47" i="7"/>
  <c r="I46" i="7"/>
  <c r="I45" i="7"/>
  <c r="I44" i="7"/>
  <c r="I43" i="7"/>
  <c r="I42" i="7"/>
  <c r="I41" i="7"/>
  <c r="I40" i="7"/>
  <c r="I39" i="7"/>
  <c r="I38" i="7"/>
  <c r="I37" i="7"/>
  <c r="I36" i="7"/>
  <c r="I35" i="7"/>
  <c r="I34" i="7"/>
  <c r="I33" i="7"/>
  <c r="I32" i="7"/>
  <c r="I31" i="7"/>
  <c r="I30" i="7"/>
  <c r="H29" i="7"/>
  <c r="I29" i="7" s="1"/>
  <c r="I28" i="7"/>
  <c r="I27" i="7"/>
  <c r="I26" i="7"/>
  <c r="I25" i="7"/>
  <c r="I24" i="7"/>
  <c r="I23" i="7"/>
  <c r="I22" i="7"/>
  <c r="I21" i="7"/>
  <c r="I20" i="7"/>
  <c r="I19" i="7"/>
  <c r="I18" i="7"/>
  <c r="I17" i="7"/>
  <c r="I16" i="7"/>
  <c r="I15" i="7"/>
  <c r="I147" i="7" s="1"/>
  <c r="E14" i="1" l="1"/>
  <c r="E15" i="1" s="1"/>
  <c r="E16" i="1" s="1"/>
  <c r="E18" i="1" l="1"/>
  <c r="E22" i="1"/>
  <c r="Y16" i="1" l="1"/>
  <c r="E21" i="1"/>
  <c r="E28" i="1" s="1"/>
  <c r="E30" i="1" l="1"/>
  <c r="E32" i="1"/>
  <c r="Y22" i="1"/>
  <c r="Y18" i="1"/>
  <c r="Y21" i="1" l="1"/>
  <c r="Y30" i="1" l="1"/>
  <c r="Y32" i="1" s="1"/>
  <c r="Y33" i="1" l="1"/>
  <c r="Y34" i="1" s="1"/>
  <c r="Y35" i="1" s="1"/>
  <c r="M20" i="4" l="1"/>
  <c r="J19" i="3"/>
</calcChain>
</file>

<file path=xl/comments1.xml><?xml version="1.0" encoding="utf-8"?>
<comments xmlns="http://schemas.openxmlformats.org/spreadsheetml/2006/main">
  <authors>
    <author>Венера Абдыкаировна Дменова</author>
  </authors>
  <commentList>
    <comment ref="I6" authorId="0">
      <text>
        <r>
          <rPr>
            <b/>
            <sz val="9"/>
            <color indexed="81"/>
            <rFont val="Tahoma"/>
            <family val="2"/>
            <charset val="204"/>
          </rPr>
          <t>В сметах учтена стоимость  доставки материалов (ТЕР25) и перевозка грузов (311)  их следует исключать из ЭММ (в целях исключения "двойнго счета")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<sst xmlns="http://schemas.openxmlformats.org/spreadsheetml/2006/main" count="459" uniqueCount="298">
  <si>
    <t>№</t>
  </si>
  <si>
    <t>№ сметы, виды работ и затрат</t>
  </si>
  <si>
    <t>Единица измерения мощности (км, м3, шт и т.д.)</t>
  </si>
  <si>
    <t>Количество</t>
  </si>
  <si>
    <t>Текущий уровень цен</t>
  </si>
  <si>
    <t>в том числе:</t>
  </si>
  <si>
    <t>Трудозатраты основных рабочих, чел-час</t>
  </si>
  <si>
    <t>Оплата труда механизаторов, тыс.руб.</t>
  </si>
  <si>
    <t>Трудозатраты рабочих-механизаторов, чел-час</t>
  </si>
  <si>
    <t>Поставка Подрядчика</t>
  </si>
  <si>
    <t>ИТОГО по всем работам</t>
  </si>
  <si>
    <t>Временные здания и сооружения</t>
  </si>
  <si>
    <t>ИТОГО с ВРзиС</t>
  </si>
  <si>
    <t>Непредвиденные затраты</t>
  </si>
  <si>
    <t>ИТОГО</t>
  </si>
  <si>
    <t>ИТОГО с учетом прочих работ и затрат</t>
  </si>
  <si>
    <t>ВСЕГО с учетом всех затрат</t>
  </si>
  <si>
    <t>НДС</t>
  </si>
  <si>
    <t>ВСЕГО с учетом НДС, в том числе:</t>
  </si>
  <si>
    <t>Стоимость работ в 2015г. с учетом НДС</t>
  </si>
  <si>
    <t>Стоимость работ в 2016г. с учетом НДС</t>
  </si>
  <si>
    <t xml:space="preserve">в том числе:  </t>
  </si>
  <si>
    <t>Значения</t>
  </si>
  <si>
    <t>руб./час</t>
  </si>
  <si>
    <t>Индекс оплаты труда</t>
  </si>
  <si>
    <t>Индекс эксплуатации машин и механизмов</t>
  </si>
  <si>
    <t>Уровень накладных расходов</t>
  </si>
  <si>
    <t>%</t>
  </si>
  <si>
    <t>Уровень сметной прибыли</t>
  </si>
  <si>
    <t xml:space="preserve">ВСЕГО                                                                      </t>
  </si>
  <si>
    <t>- Пусконаладочные работы</t>
  </si>
  <si>
    <t xml:space="preserve">Расчет договорной цены  строительства объекта </t>
  </si>
  <si>
    <t xml:space="preserve">Поставка Заказчика </t>
  </si>
  <si>
    <t>Зимнее удорожание</t>
  </si>
  <si>
    <t>и пр. в соответствии с условиями лота.</t>
  </si>
  <si>
    <t xml:space="preserve"> Прочие работы и затраты, в том числе:</t>
  </si>
  <si>
    <t xml:space="preserve"> Полная стоимость с учетом материалов и оборудования Поставки Подрядчика (без оборудования поставки Заказчика) с учетом прочих затрат и НДС</t>
  </si>
  <si>
    <t xml:space="preserve">в том числе доставка материалов на объект </t>
  </si>
  <si>
    <t xml:space="preserve">Базисный уровень цен 2001г. </t>
  </si>
  <si>
    <t xml:space="preserve">перенести в Ценовые показатели ( Приложение 2 к лоту) </t>
  </si>
  <si>
    <t xml:space="preserve">  - Зимнее удорожание</t>
  </si>
  <si>
    <t>Стоимость объекта всего</t>
  </si>
  <si>
    <t>Стоимость материалов всего</t>
  </si>
  <si>
    <t>Оплата труда основных рабочих</t>
  </si>
  <si>
    <t>Стоимость ЭММ</t>
  </si>
  <si>
    <t>в том числе оплата труда механизаторов</t>
  </si>
  <si>
    <t>Накладные расходы</t>
  </si>
  <si>
    <t>Сметная прибыль</t>
  </si>
  <si>
    <t>Стоимость оборудования</t>
  </si>
  <si>
    <t>Стоимость материалов</t>
  </si>
  <si>
    <t>Оплата труда  основных рабочих</t>
  </si>
  <si>
    <t>Затраты на эксплуатацию машин и механизмов ( за вычетом гр. 9)</t>
  </si>
  <si>
    <t xml:space="preserve">Накладные расходы </t>
  </si>
  <si>
    <t>Затраты по перевозке автомобильным транспортом работников строительно-монтажных организаций</t>
  </si>
  <si>
    <t xml:space="preserve">Стоимость работ без учета  оборудования поставки Заказчика с НДС </t>
  </si>
  <si>
    <t xml:space="preserve">  - Затрат на разницу в стоимости электроэнергии, получаемой от передвижных электростанций, по сравнению со стоимостью электроэнергии, отпускаемой энергосистемой России (Приложение 4)</t>
  </si>
  <si>
    <t xml:space="preserve"> - Затраты по перевозке автомобильным транспортом работников строительно-монтажных организаций</t>
  </si>
  <si>
    <t xml:space="preserve">Заработная плата рабочего </t>
  </si>
  <si>
    <t>Ориентировочная стоимость материалов</t>
  </si>
  <si>
    <t>№ п/п</t>
  </si>
  <si>
    <t>Ед. изм.</t>
  </si>
  <si>
    <t>Кол-во</t>
  </si>
  <si>
    <t>4</t>
  </si>
  <si>
    <t>1</t>
  </si>
  <si>
    <t>Начальник  департамента по КОКС</t>
  </si>
  <si>
    <t>С. И. Коваленко</t>
  </si>
  <si>
    <t>Р. Ю. Сидоров</t>
  </si>
  <si>
    <t>Начальник ОКМОиМ</t>
  </si>
  <si>
    <t>А. Н. Черентаев</t>
  </si>
  <si>
    <t>Ю.С. Сергеева</t>
  </si>
  <si>
    <t>Дальность перевозки, км</t>
  </si>
  <si>
    <t>2</t>
  </si>
  <si>
    <t>3</t>
  </si>
  <si>
    <t>5</t>
  </si>
  <si>
    <t>6</t>
  </si>
  <si>
    <t>7</t>
  </si>
  <si>
    <t>8</t>
  </si>
  <si>
    <t>10</t>
  </si>
  <si>
    <t>11</t>
  </si>
  <si>
    <t>12</t>
  </si>
  <si>
    <t>13</t>
  </si>
  <si>
    <t>общее</t>
  </si>
  <si>
    <t>9</t>
  </si>
  <si>
    <t>-</t>
  </si>
  <si>
    <t>Стоимость МТР всего, (Приложение 3)</t>
  </si>
  <si>
    <t xml:space="preserve"> - Перебазировка техники (Приложение 1)</t>
  </si>
  <si>
    <t xml:space="preserve">  - Доставка материалов на объект (Приложение 2)</t>
  </si>
  <si>
    <t xml:space="preserve">Заказчик:  </t>
  </si>
  <si>
    <t xml:space="preserve">Подрядчик:     </t>
  </si>
  <si>
    <t>(Разделительная ведомость поставки материально-технических ресурсов между подрядчиком и заказчиком)</t>
  </si>
  <si>
    <t>Наименование материально-технических ресурсов</t>
  </si>
  <si>
    <t>Поставщик</t>
  </si>
  <si>
    <t>Заказчик</t>
  </si>
  <si>
    <t>Подрядчик</t>
  </si>
  <si>
    <t>Цена за ед., руб.*</t>
  </si>
  <si>
    <t>Стоимость, руб.</t>
  </si>
  <si>
    <t>Цена за ед., руб.</t>
  </si>
  <si>
    <t xml:space="preserve">* - Цена определена с учетом транспортных и заготовительно-складских расходов до базиса первичной поставки.  </t>
  </si>
  <si>
    <t>Начальник отдела ПОСР</t>
  </si>
  <si>
    <t>Специалист 1 категории ОЦ и ПТД по КС и РО</t>
  </si>
  <si>
    <t>Всего:</t>
  </si>
  <si>
    <t>т</t>
  </si>
  <si>
    <t>м3</t>
  </si>
  <si>
    <t>кг</t>
  </si>
  <si>
    <t>Болты с шестигранной головкой диаметром резьбы: 10 мм</t>
  </si>
  <si>
    <t>Краски масляные земляные марки: МА-0115 мумия, сурик железный</t>
  </si>
  <si>
    <t>10 м</t>
  </si>
  <si>
    <t>шт.</t>
  </si>
  <si>
    <t>Проволока сварочная легированная диаметром: 2 мм</t>
  </si>
  <si>
    <t>Проволока стальная низкоуглеродистая разного назначения оцинкованная диаметром: 1,6 мм</t>
  </si>
  <si>
    <t>Проволока стальная низкоуглеродистая разного назначения оцинкованная диаметром: 6,0-6,3 мм</t>
  </si>
  <si>
    <t>Электроды диаметром: 4 мм Э55</t>
  </si>
  <si>
    <t>Электроды диаметром: 8 мм Э42</t>
  </si>
  <si>
    <t>м2</t>
  </si>
  <si>
    <t>Углекислый газ</t>
  </si>
  <si>
    <t>Сталь листовая оцинкованная толщиной листа: 0,5 мм</t>
  </si>
  <si>
    <t>Винты самонарезающие: оцинкованные, размером 4-12 мм ГОСТ 10621-80</t>
  </si>
  <si>
    <t>Сталь листовая оцинкованная толщиной листа: 0,8 мм</t>
  </si>
  <si>
    <t>Сталь полосовая: 40х4 мм, кипящая</t>
  </si>
  <si>
    <t>Сталь легированная</t>
  </si>
  <si>
    <t>шт</t>
  </si>
  <si>
    <t>Электроды с основным покрытием класса Э42А диаметром 2,5 мм</t>
  </si>
  <si>
    <t>Электроды с основным покрытием класса Э50А диаметром 4 мм</t>
  </si>
  <si>
    <t>Пиломатериалы хвойных пород. Брусья обрезные длиной 4-6.5 м, шириной 75-150 мм, толщиной 150 мм и более III сорта</t>
  </si>
  <si>
    <t>м</t>
  </si>
  <si>
    <t>Трубы стальные электросварные прямошовные и спирально-шовные больших диаметров группы А и Б с сопротивлением по разрыву 38 кгс/мм2 наружный диаметр 426 мм толщина стенки 8 мм</t>
  </si>
  <si>
    <t>Маты прошивные из минеральной ваты: без обкладок М-100, толщина 60 мм</t>
  </si>
  <si>
    <t>Щебень из природного камня для строительных работ марка: 800, фракция 20-40 мм</t>
  </si>
  <si>
    <t>Песок для строительных работ природный</t>
  </si>
  <si>
    <t>Вода водопроводная</t>
  </si>
  <si>
    <t>Листы алюминиевые марки АД1Н, толщиной: 1 мм</t>
  </si>
  <si>
    <t>Прокладки паронитовые</t>
  </si>
  <si>
    <t>Канат двойной свивки типа ТЛК-О без покрытия из проволок марки В, маркировочная группа 1770 н/мм2, диаметром 33 мм</t>
  </si>
  <si>
    <t>Пропан-бутан, смесь техническая</t>
  </si>
  <si>
    <t>Грунтовка ГТ-752</t>
  </si>
  <si>
    <t>Лента поливинилхлоридная для изоляции газонефтепродуктопроводов ПВХ-БК (липкая), толщиной 0.4 мм</t>
  </si>
  <si>
    <t>Пленка оберточная ПЭКОМ толщиной 0.6 мм</t>
  </si>
  <si>
    <t>Электроды диаметром: 4 мм Э42</t>
  </si>
  <si>
    <t>Ацетилен газообразный технический</t>
  </si>
  <si>
    <t>Растворитель марки: Р-4</t>
  </si>
  <si>
    <t>Бруски обрезные хвойных пород длиной: 4-6,5 м, шириной 75-150 мм, толщиной 40-75 мм, I сорта</t>
  </si>
  <si>
    <t>Грунтовка: ГФ-021 красно-коричневая</t>
  </si>
  <si>
    <t>Канаты пеньковые пропитанные</t>
  </si>
  <si>
    <t>Ветошь</t>
  </si>
  <si>
    <t>Проволока горячекатаная в мотках, диаметром 6,3-6,5 мм</t>
  </si>
  <si>
    <t>Электроды диаметром: 5 мм Э42</t>
  </si>
  <si>
    <t>Сталь круглая углеродистая обыкновенного качества марки ВСт3пс5-1 диаметром: 10 мм</t>
  </si>
  <si>
    <t>Сталь круглая углеродистая обыкновенного качества марки ВСт3пс5-1 диаметром: 12 мм</t>
  </si>
  <si>
    <t>Трубы бесшовные обсадные из стали группы Д и Б с короткой треугольной резьбой, наружным диаметром: 219 мм, толщина стенки 8,9 мм</t>
  </si>
  <si>
    <t>Дюбели распорные полипропиленовые</t>
  </si>
  <si>
    <t>Электроды диаметром: 4 мм Э46</t>
  </si>
  <si>
    <t>Эмаль ПФ-115 серая</t>
  </si>
  <si>
    <t>Лак битумный: БТ-123</t>
  </si>
  <si>
    <t>Вода</t>
  </si>
  <si>
    <t>Наконечники кабельные: для электротехнических установок</t>
  </si>
  <si>
    <t>Лак БТ-577</t>
  </si>
  <si>
    <t>Швеллеры № 40 из стали марки: Ст0</t>
  </si>
  <si>
    <t>Стройка: Обустройство Ново-Покурского месторождения. Кусты скважин №35,71 (в т.ч.скв.236р),73,80</t>
  </si>
  <si>
    <r>
      <t xml:space="preserve">Заказчик:  </t>
    </r>
    <r>
      <rPr>
        <b/>
        <sz val="9"/>
        <rFont val="Times New Roman"/>
        <family val="1"/>
        <charset val="204"/>
      </rPr>
      <t>Открытое акционерное общество "Славнефть-Мегионнефтегаз"</t>
    </r>
  </si>
  <si>
    <t xml:space="preserve">               Расчет стоимости перебазировки техники от базы  на объект: </t>
  </si>
  <si>
    <t>Стройка:</t>
  </si>
  <si>
    <t>Объект:</t>
  </si>
  <si>
    <t>Транспортное средство</t>
  </si>
  <si>
    <t>Наименование строительной техники</t>
  </si>
  <si>
    <t>Кол-во единиц</t>
  </si>
  <si>
    <r>
      <t xml:space="preserve">Расстояние  </t>
    </r>
    <r>
      <rPr>
        <sz val="10"/>
        <color indexed="10"/>
        <rFont val="Times New Roman"/>
        <family val="1"/>
        <charset val="204"/>
      </rPr>
      <t xml:space="preserve">км  </t>
    </r>
  </si>
  <si>
    <t>Скорость,    км/ч</t>
  </si>
  <si>
    <t>Время,      час</t>
  </si>
  <si>
    <t>Цена маш./час</t>
  </si>
  <si>
    <t>Кол-во ходок</t>
  </si>
  <si>
    <t>Всего</t>
  </si>
  <si>
    <t>Итого затраты по перебазировки техники на объект</t>
  </si>
  <si>
    <t xml:space="preserve">Наименование подрядной организации </t>
  </si>
  <si>
    <t>Подпись</t>
  </si>
  <si>
    <t>Расшифровка подписи</t>
  </si>
  <si>
    <t>ФИО Руководителя</t>
  </si>
  <si>
    <r>
      <t xml:space="preserve">Заказчик:     </t>
    </r>
    <r>
      <rPr>
        <b/>
        <sz val="10"/>
        <rFont val="Times New Roman"/>
        <family val="1"/>
        <charset val="204"/>
      </rPr>
      <t>ОАО "Славнефть-Мегионнефтегаз"   ДКС</t>
    </r>
  </si>
  <si>
    <t>РАСЧЕТ СТОИМОСТИ ДОСТАВКИ МАТЕРИАЛОВ НА ОБЪЕКТ:</t>
  </si>
  <si>
    <t>Наименование автомобильного транспорта и перевозимых материалов</t>
  </si>
  <si>
    <t>Вес материала, тн/ объем, м3</t>
  </si>
  <si>
    <t>Грузо-подъем. машины, тн/м3</t>
  </si>
  <si>
    <t>Сред. техн. скорость, км/час</t>
  </si>
  <si>
    <t>Время в пути, час</t>
  </si>
  <si>
    <t>Стоимость перевозки, руб.</t>
  </si>
  <si>
    <t>Общая стоимость, руб.</t>
  </si>
  <si>
    <t>на объект</t>
  </si>
  <si>
    <t>возврат</t>
  </si>
  <si>
    <t>маш/ часа</t>
  </si>
  <si>
    <t>общая</t>
  </si>
  <si>
    <t>Итого затраты по перевозке материалов:</t>
  </si>
  <si>
    <t xml:space="preserve">Приложение №1 к форме 8.2. </t>
  </si>
  <si>
    <t xml:space="preserve">Приложение №2 к форме 8.2. </t>
  </si>
  <si>
    <t>Приложение №3 к форме 8.2.</t>
  </si>
  <si>
    <t>Объект: Нефтегазопровод с куста №71 до т.вр. в нефтесбор "куст №69-ДНС"</t>
  </si>
  <si>
    <t>Грунтовка: В-КФ-093 красно-коричневая, серая, черная</t>
  </si>
  <si>
    <t>Заклепки с полукруглой головкой: 4х5 мм</t>
  </si>
  <si>
    <t>Кислород технический...</t>
  </si>
  <si>
    <t>Краска ХВ-161 перхлорвиниловая фасадная марок А, Б</t>
  </si>
  <si>
    <t>Лента стальная упаковочная, мягкая, нормальной точности 0,7х20-50 мм...</t>
  </si>
  <si>
    <t>Поковки из квадратных заготовок, масса: 1,8 кг...</t>
  </si>
  <si>
    <t>Проволока стальная низкоуглеродистая разного назначения оцинкованная диаметром: 1,1 мм...</t>
  </si>
  <si>
    <t>Проволока стальная низкоуглеродистая разного назначения, оцинкованная, диаметром 36,0-6,3 мм</t>
  </si>
  <si>
    <t>Растворитель марки: Р-4А</t>
  </si>
  <si>
    <t>Уайт-спирит...</t>
  </si>
  <si>
    <t>Электроды диаметром: 5 мм Э42А</t>
  </si>
  <si>
    <t>Прокладки резиновые (пластина техническая прессованная)</t>
  </si>
  <si>
    <t>Болты с гайками и шайбами строительные</t>
  </si>
  <si>
    <t>Электроды диаметром: 4 мм Э42А</t>
  </si>
  <si>
    <t>Проволока стальная низкоуглеродистая общего назначения диаметром: 0,8 мм</t>
  </si>
  <si>
    <t>Проволока стальная низкоуглеродистая общего назначения диаметром: 2 мм</t>
  </si>
  <si>
    <t>Сетка стальная плетеная из проволоки диаметром 1,4 мм одинарная с квадратной ячейкой 12 мм</t>
  </si>
  <si>
    <t>Пропан-бутан, смесь техническая...</t>
  </si>
  <si>
    <t>Проволока стальная низкоуглеродистая отожженная диаметром 0,8 мм</t>
  </si>
  <si>
    <t>Шлифкруги</t>
  </si>
  <si>
    <t>Щетки кольцевые проволочные</t>
  </si>
  <si>
    <t>Электроды с основным покрытием класса Э42А диаметром 3 мм</t>
  </si>
  <si>
    <t>Знаки опознавательные металлические;шт.</t>
  </si>
  <si>
    <t>Пленка радиографическая рулонная</t>
  </si>
  <si>
    <t>Фотопроявитель</t>
  </si>
  <si>
    <t>л</t>
  </si>
  <si>
    <t>Фотофиксаж</t>
  </si>
  <si>
    <t>Лесоматериалы круглые хвойных пород для строительства диаметром 14-24 см, длиной 3-6,5 м</t>
  </si>
  <si>
    <t>Пиломатериалы хвойных пород. Бруски обрезные длиной 4-6.5 м, шириной 75-150 мм, толщиной 40-75 мм II сорта</t>
  </si>
  <si>
    <t>Детали защитных покрытий конструкций тепловой изоляции трубопроводов: из стали тонколистовой оцинкованной толщиной 0,55 мм, криволинейные</t>
  </si>
  <si>
    <t>Ксилол нефтяной марки А</t>
  </si>
  <si>
    <t>Удобрения: сложно-смешанные гранулированные насыпью</t>
  </si>
  <si>
    <t>Манжета термоусаживающая ТИАЛ-М 159-450-1,4</t>
  </si>
  <si>
    <t>Манжета термоусаживающая ТИАЛ-М 219-450-1,4</t>
  </si>
  <si>
    <t>ТРОЙНИК 159Х8-57Х6-16-0,6-УХЛ К52</t>
  </si>
  <si>
    <t>Тройники переходные на Ру до 16 МПа (160 кгс/см2) диаметром условного прохода: 200х150 мм, наружным диаметром и толщиной стенки 219х8-57х6 мм</t>
  </si>
  <si>
    <t>ТРОЙНИК 159Х8-114Х8 -16-0,6-УХЛ К52</t>
  </si>
  <si>
    <t>Отдельные конструктивные элементы зданий и сооружений с преобладанием: горячекатаных профилей, средняя масса сборочной единицы от 0,1 до 0,5 т</t>
  </si>
  <si>
    <t>Конструктивные элементы вспомогательного назначения: массой не более 50 кг с преобладанием толстолистовой стали собираемые из двух и более деталей, с отверстиями и без отверстий, соединяемые на сварке</t>
  </si>
  <si>
    <t>Втулка внутренней защиты сварных швов соединения труб  ЦЕ-219-8-1</t>
  </si>
  <si>
    <t>Втулка внутренней защиты сварных швов соединения труб  ЦЕ-159-8-1</t>
  </si>
  <si>
    <t>Земля растительная</t>
  </si>
  <si>
    <t>Канат двойной свивки типа ТК, конструкции 6х19(1+6+12)+1 о.с., оцинкованный из проволок марки В, маркировочная группа: 1770 н/мм2, диаметром 5,5 мм</t>
  </si>
  <si>
    <t>Скобы</t>
  </si>
  <si>
    <t>Грунтовка ГТ-760ИН</t>
  </si>
  <si>
    <t>Манжета предохраняющая для заделки концов кожуха трубопроводов Ду100мм</t>
  </si>
  <si>
    <t>Кольца центрирующие для труб Ду 100 мм</t>
  </si>
  <si>
    <t>Пластина резиновая ТМКЩ-С-3х700х300; 3х500х400</t>
  </si>
  <si>
    <t>Задвижка клиновая с выдвижным шпинделем фланцевая ( с ответным фланцем и крепежом Ду200 мм, Ру4,0 МПа ПТ13001</t>
  </si>
  <si>
    <t>комп.</t>
  </si>
  <si>
    <t>Задвижка клиновая с выдвижным шпинделем фланцевая ( с ответным фланцем и крепежом Ду150 мм, Ру4,0 МПа ПТ13001</t>
  </si>
  <si>
    <t>Задвижка клиновая с выдвижным шпинделем фланцевая ( с ответным фланцем и крепежом Ду50 мм, Ру4,0 МПа ЗКЛ 13004</t>
  </si>
  <si>
    <t>Грунт</t>
  </si>
  <si>
    <t>Быстросъемное соединение БРС 2" -Ду 50</t>
  </si>
  <si>
    <t>ШТ</t>
  </si>
  <si>
    <t xml:space="preserve"> Наружное двухслойное полиэтиленовое  и внутреннее эпоксидное покрытие труб диам 159х8мм</t>
  </si>
  <si>
    <t>Наружное двухслойное полиэтиленовое  и внутреннее эпоксидное покрытие труб диам 219х8мм</t>
  </si>
  <si>
    <t>Наружное двухслойное полиэтиленовое  и внутреннее эпоксидное покрытие труб диам 57х6мм</t>
  </si>
  <si>
    <t>Наружное двухслойное полиэтиленовоеэпоксидное покрытие труб диам 159х8мм</t>
  </si>
  <si>
    <t>Наружное двухслойное полиэтиленовое  и внутреннее эпоксидное покрытие тройников диам 219мм</t>
  </si>
  <si>
    <t xml:space="preserve"> Наружное двухслойное полиэтиленовое  и внутреннее эпоксидное покрытие тройников диам 159мм</t>
  </si>
  <si>
    <t>Наружное двухслойное полиэтиленовое  и внутреннее эпоксидное покрытие отводов диам 159х8мм</t>
  </si>
  <si>
    <t>Наружное двухслойное полиэтиленовое  и внутреннее эпоксидное покрытие заглушекдиам 219мм</t>
  </si>
  <si>
    <t>Прокат угловой горячекатаный нормальной точности прокатки немерной длины из стали: С345</t>
  </si>
  <si>
    <t>0,539136</t>
  </si>
  <si>
    <t>Швеллеры из горячекатаного проката немерной длины нормальной точности прокатки из стали: С345</t>
  </si>
  <si>
    <t>Прокат толстолистовой горячекатаный в листах с обрезными кромками толщиной 9-12 мм, шириной от 1400 до 1500 мм, сталь: С345</t>
  </si>
  <si>
    <t>Сетка плетеная из проволоки диаметром: 1,8 мм без покрытия, 50х50 мм</t>
  </si>
  <si>
    <t>Трубы стальные электросварные прямошовные наружный диаметр: 114 мм, толщина стенки 5 мм</t>
  </si>
  <si>
    <t>Трубы стальные электросварные прямошовны наружный диаметр: 159 мм, толщина стенки 8 мм</t>
  </si>
  <si>
    <t>Трубы стальные электросварные прямошовные, наружный диаметр: 426 мм, толщина стенки 6 мм</t>
  </si>
  <si>
    <t>Трубы стальные бесшовные, горячедеформированные со снятой фаской из стали марок 15, 20, 25, наружным диаметром: 57 мм, толщина стенки 6 мм</t>
  </si>
  <si>
    <t xml:space="preserve">Трубы стальные бесшовные, горячедеформированные, наружным диаметром: 159 мм, толщина стенки 8 мм </t>
  </si>
  <si>
    <t>Трубы стальные бесшовные, горячедеформированны, наружным диаметром: 219 мм, толщина стенки 8 мм</t>
  </si>
  <si>
    <t>Стойки металлические под дорожные знаки из круглых труб и гнутосварных профилей, массой до 0,01 т</t>
  </si>
  <si>
    <t>Конструкции стальные индивидуальные: листовые сварные из стали толщиной 3-10 мм массой до 0,1 т</t>
  </si>
  <si>
    <t>Утяжелители кольцевые железобетонные для: магистральных трубопроводов (ТУ 102-264-81 с изм.) из бетона В12,5 (М150) с расходом арматуры 40 кг/м3</t>
  </si>
  <si>
    <t>Песок природный для строительных: работ средний</t>
  </si>
  <si>
    <t>Семена газонных трав (смесь)</t>
  </si>
  <si>
    <t>Отводы 90 град. с радиусом кривизны R=1,5 Ду на Ру до 16 МПа (160 кгс/см2), диаметром условного прохода: 150 мм, наружным диаметром 159 мм, толщиной стенки 8 мм</t>
  </si>
  <si>
    <t>Тройники равнопроходные на Ру до 16 МПа (160 кгс/см2) диаметром условного прохода: 150 мм, наружным диаметром 159 мм, толщиной стенки 8 мм</t>
  </si>
  <si>
    <t>Тройники переходные на Ру до 16 МПа (160 кгс/см2) диаметром условного прохода: 200х150 мм, наружным диаметром и толщиной стенки 219х8-159х8 мм</t>
  </si>
  <si>
    <t>Заглушки эллиптические на Ру 10 МПа (100 кгс/см2) из стали 20, диаметром условного прохода: 200 мм, наружным диаметром 219 мм, толщиной стенки 8,0 мм</t>
  </si>
  <si>
    <t>Опоры подвижные приварные для стальных трубопроводов, с изоляцией типа ОПП-2, высотой опоры: 100 мм, диаметром условного прохода 150 мм</t>
  </si>
  <si>
    <t>Опоры подвижные приварные для стальных трубопроводов , с изоляцией типа ОПП-2, высотой опоры: 100 мм, диаметром условного прохода 200 мм</t>
  </si>
  <si>
    <t>Опоры подвижные хомутовые для стальных трубопроводов, с изоляцией типа ОПХ-2, высотой опоры: 100 мм, диаметром условного прохода 150 мм</t>
  </si>
  <si>
    <t>4 300 493</t>
  </si>
  <si>
    <t>Оборудование поставки Заказчика:</t>
  </si>
  <si>
    <t>МАНОМЕТР ТЕХНИЧЕСКИЙ МП4-У Диапазон показаний давления 0..40кгс/см2</t>
  </si>
  <si>
    <t>Оборудование поставки Подрядчика:</t>
  </si>
  <si>
    <t>РАЗДЕЛИТЕЛЬ СРЕД РС-21</t>
  </si>
  <si>
    <t>19 500</t>
  </si>
  <si>
    <t>Ведущий инженер ПО-1 ДКС и РО ОАО "СН-МНГ"</t>
  </si>
  <si>
    <t xml:space="preserve">Ю.В. Шулейко </t>
  </si>
  <si>
    <r>
      <t xml:space="preserve">Наименование стройки: </t>
    </r>
    <r>
      <rPr>
        <sz val="10"/>
        <rFont val="Times New Roman"/>
        <family val="1"/>
        <charset val="204"/>
      </rPr>
      <t>Обустройство Ново-Покурского месторождения нефти. Кусты скважин №35,71 (в т.ч.скв.236р),73,80</t>
    </r>
    <r>
      <rPr>
        <b/>
        <sz val="10"/>
        <rFont val="Times New Roman"/>
        <family val="1"/>
        <charset val="204"/>
      </rPr>
      <t xml:space="preserve"> объекта: </t>
    </r>
    <r>
      <rPr>
        <sz val="10"/>
        <rFont val="Times New Roman"/>
        <family val="1"/>
        <charset val="204"/>
      </rPr>
      <t>Нефтегазопровод с куста №71 до т.вр. в нефтесбор "куст №69-ДНС"</t>
    </r>
  </si>
  <si>
    <t>02-Р71-С101.18-01</t>
  </si>
  <si>
    <t>Трубопровод нефтесборный</t>
  </si>
  <si>
    <t>02-Р71-С101.18-02</t>
  </si>
  <si>
    <t>Общестроительные работы</t>
  </si>
  <si>
    <t>02-Р71-С101.18-03</t>
  </si>
  <si>
    <t>Отсыпка узлов</t>
  </si>
  <si>
    <r>
      <t>Ценовые нормативы, используемые в расчете (базисно-индексный метод): - у</t>
    </r>
    <r>
      <rPr>
        <b/>
        <i/>
        <sz val="10"/>
        <rFont val="Times New Roman"/>
        <family val="1"/>
        <charset val="204"/>
      </rPr>
      <t>казать в ценах какого периода выполнен расчет</t>
    </r>
  </si>
  <si>
    <t>Форма 8.2.</t>
  </si>
  <si>
    <t>км.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</si>
</sst>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3" formatCode="_-* #,##0.00_р_._-;\-* #,##0.00_р_._-;_-* &quot;-&quot;??_р_._-;_-@_-"/>
    <numFmt numFmtId="164" formatCode="0.00_)"/>
    <numFmt numFmtId="165" formatCode="General_)"/>
    <numFmt numFmtId="166" formatCode="0.0%"/>
    <numFmt numFmtId="167" formatCode="0.0"/>
    <numFmt numFmtId="168" formatCode="#,##0.0"/>
    <numFmt numFmtId="169" formatCode="_-* #,##0_р_._-;\-* #,##0_р_._-;_-* &quot;-&quot;??_р_._-;_-@_-"/>
    <numFmt numFmtId="170" formatCode="#,##0.000"/>
  </numFmts>
  <fonts count="42" x14ac:knownFonts="1">
    <font>
      <sz val="10"/>
      <name val="Arial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 Cyr"/>
    </font>
    <font>
      <sz val="10"/>
      <name val="Courier"/>
      <family val="1"/>
      <charset val="204"/>
    </font>
    <font>
      <sz val="10"/>
      <name val="Arial Cyr"/>
    </font>
    <font>
      <b/>
      <i/>
      <sz val="10"/>
      <name val="Times New Roman"/>
      <family val="1"/>
      <charset val="204"/>
    </font>
    <font>
      <b/>
      <sz val="10"/>
      <color indexed="10"/>
      <name val="Times New Roman"/>
      <family val="1"/>
      <charset val="204"/>
    </font>
    <font>
      <sz val="10"/>
      <name val="Arial Cyr"/>
      <charset val="204"/>
    </font>
    <font>
      <i/>
      <sz val="10"/>
      <color rgb="FFFF0000"/>
      <name val="Times New Roman"/>
      <family val="1"/>
      <charset val="204"/>
    </font>
    <font>
      <b/>
      <i/>
      <sz val="10"/>
      <color rgb="FFFF0000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b/>
      <sz val="10"/>
      <color rgb="FFFF000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name val="Arial Cyr"/>
      <family val="2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sz val="10"/>
      <name val="Helv"/>
      <charset val="204"/>
    </font>
    <font>
      <sz val="12"/>
      <name val="Times New Roman"/>
      <family val="1"/>
      <charset val="204"/>
    </font>
    <font>
      <b/>
      <sz val="10"/>
      <color rgb="FF002060"/>
      <name val="Times New Roman"/>
      <family val="1"/>
      <charset val="204"/>
    </font>
    <font>
      <i/>
      <sz val="10"/>
      <color rgb="FF002060"/>
      <name val="Times New Roman"/>
      <family val="1"/>
      <charset val="204"/>
    </font>
    <font>
      <sz val="10"/>
      <color rgb="FF002060"/>
      <name val="Times New Roman"/>
      <family val="1"/>
      <charset val="204"/>
    </font>
    <font>
      <b/>
      <i/>
      <sz val="10"/>
      <color rgb="FF002060"/>
      <name val="Times New Roman"/>
      <family val="1"/>
      <charset val="204"/>
    </font>
    <font>
      <sz val="10"/>
      <name val="Arial"/>
      <family val="2"/>
      <charset val="204"/>
    </font>
    <font>
      <sz val="10"/>
      <color indexed="12"/>
      <name val="Times New Roman"/>
      <family val="1"/>
      <charset val="204"/>
    </font>
    <font>
      <b/>
      <sz val="10"/>
      <name val="Arial Cyr"/>
      <charset val="204"/>
    </font>
    <font>
      <b/>
      <i/>
      <sz val="10"/>
      <color rgb="FFFF0000"/>
      <name val="Arial Cyr"/>
      <charset val="204"/>
    </font>
    <font>
      <b/>
      <i/>
      <sz val="10"/>
      <color theme="1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10"/>
      <color rgb="FFFF0000"/>
      <name val="Times New Roman"/>
      <family val="1"/>
      <charset val="204"/>
    </font>
    <font>
      <i/>
      <sz val="12"/>
      <name val="Times New Roman"/>
      <family val="1"/>
      <charset val="204"/>
    </font>
    <font>
      <sz val="9"/>
      <color indexed="12"/>
      <name val="Times New Roman"/>
      <family val="1"/>
      <charset val="204"/>
    </font>
    <font>
      <b/>
      <sz val="10"/>
      <name val="Arial"/>
      <family val="2"/>
      <charset val="204"/>
    </font>
    <font>
      <sz val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</fonts>
  <fills count="12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39997558519241921"/>
        <bgColor indexed="64"/>
      </patternFill>
    </fill>
  </fills>
  <borders count="5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</borders>
  <cellStyleXfs count="43">
    <xf numFmtId="0" fontId="0" fillId="0" borderId="0"/>
    <xf numFmtId="9" fontId="1" fillId="0" borderId="0" applyFont="0" applyFill="0" applyBorder="0" applyAlignment="0" applyProtection="0"/>
    <xf numFmtId="0" fontId="4" fillId="0" borderId="0"/>
    <xf numFmtId="0" fontId="1" fillId="0" borderId="0"/>
    <xf numFmtId="165" fontId="5" fillId="0" borderId="0"/>
    <xf numFmtId="0" fontId="6" fillId="0" borderId="0"/>
    <xf numFmtId="0" fontId="4" fillId="0" borderId="0" applyProtection="0"/>
    <xf numFmtId="0" fontId="9" fillId="0" borderId="0"/>
    <xf numFmtId="0" fontId="9" fillId="0" borderId="0"/>
    <xf numFmtId="0" fontId="9" fillId="0" borderId="0"/>
    <xf numFmtId="0" fontId="21" fillId="0" borderId="0"/>
    <xf numFmtId="4" fontId="16" fillId="0" borderId="0">
      <alignment vertical="center"/>
    </xf>
    <xf numFmtId="0" fontId="9" fillId="0" borderId="0"/>
    <xf numFmtId="0" fontId="16" fillId="0" borderId="0"/>
    <xf numFmtId="43" fontId="27" fillId="0" borderId="0" applyFont="0" applyFill="0" applyBorder="0" applyAlignment="0" applyProtection="0"/>
    <xf numFmtId="0" fontId="2" fillId="0" borderId="1">
      <alignment horizontal="center"/>
    </xf>
    <xf numFmtId="0" fontId="9" fillId="0" borderId="0">
      <alignment vertical="top"/>
    </xf>
    <xf numFmtId="0" fontId="2" fillId="0" borderId="1">
      <alignment horizontal="center"/>
    </xf>
    <xf numFmtId="0" fontId="2" fillId="0" borderId="0">
      <alignment vertical="top"/>
    </xf>
    <xf numFmtId="0" fontId="9" fillId="0" borderId="0"/>
    <xf numFmtId="0" fontId="2" fillId="0" borderId="0">
      <alignment horizontal="right" vertical="top" wrapText="1"/>
    </xf>
    <xf numFmtId="0" fontId="2" fillId="0" borderId="0"/>
    <xf numFmtId="0" fontId="9" fillId="0" borderId="0"/>
    <xf numFmtId="0" fontId="9" fillId="0" borderId="0"/>
    <xf numFmtId="0" fontId="2" fillId="0" borderId="0"/>
    <xf numFmtId="0" fontId="9" fillId="0" borderId="0"/>
    <xf numFmtId="0" fontId="9" fillId="0" borderId="0"/>
    <xf numFmtId="0" fontId="2" fillId="0" borderId="1">
      <alignment horizontal="center" wrapText="1"/>
    </xf>
    <xf numFmtId="0" fontId="9" fillId="0" borderId="0">
      <alignment vertical="top"/>
    </xf>
    <xf numFmtId="0" fontId="9" fillId="0" borderId="0"/>
    <xf numFmtId="0" fontId="9" fillId="0" borderId="0"/>
    <xf numFmtId="0" fontId="2" fillId="0" borderId="0"/>
    <xf numFmtId="0" fontId="2" fillId="0" borderId="1">
      <alignment horizontal="center" wrapText="1"/>
    </xf>
    <xf numFmtId="0" fontId="2" fillId="0" borderId="1">
      <alignment horizontal="center"/>
    </xf>
    <xf numFmtId="0" fontId="9" fillId="0" borderId="0"/>
    <xf numFmtId="0" fontId="2" fillId="0" borderId="1">
      <alignment horizontal="center" wrapText="1"/>
    </xf>
    <xf numFmtId="0" fontId="9" fillId="0" borderId="0"/>
    <xf numFmtId="0" fontId="2" fillId="0" borderId="0">
      <alignment horizontal="center"/>
    </xf>
    <xf numFmtId="0" fontId="2" fillId="0" borderId="0">
      <alignment horizontal="left" vertical="top"/>
    </xf>
    <xf numFmtId="0" fontId="9" fillId="0" borderId="1">
      <alignment vertical="top" wrapText="1"/>
    </xf>
    <xf numFmtId="0" fontId="2" fillId="0" borderId="0"/>
    <xf numFmtId="0" fontId="1" fillId="0" borderId="0"/>
    <xf numFmtId="0" fontId="9" fillId="0" borderId="0"/>
  </cellStyleXfs>
  <cellXfs count="419">
    <xf numFmtId="0" fontId="0" fillId="0" borderId="0" xfId="0"/>
    <xf numFmtId="0" fontId="2" fillId="0" borderId="0" xfId="0" applyFont="1"/>
    <xf numFmtId="0" fontId="2" fillId="0" borderId="0" xfId="0" applyFont="1" applyBorder="1"/>
    <xf numFmtId="0" fontId="3" fillId="2" borderId="12" xfId="6" applyFont="1" applyFill="1" applyBorder="1" applyAlignment="1">
      <alignment horizontal="left" vertical="top"/>
    </xf>
    <xf numFmtId="2" fontId="2" fillId="2" borderId="12" xfId="0" applyNumberFormat="1" applyFont="1" applyFill="1" applyBorder="1" applyAlignment="1">
      <alignment horizontal="center" vertical="top" wrapText="1"/>
    </xf>
    <xf numFmtId="9" fontId="3" fillId="2" borderId="12" xfId="1" applyFont="1" applyFill="1" applyBorder="1" applyAlignment="1">
      <alignment horizontal="center" vertical="top" wrapText="1"/>
    </xf>
    <xf numFmtId="4" fontId="3" fillId="2" borderId="12" xfId="0" applyNumberFormat="1" applyFont="1" applyFill="1" applyBorder="1" applyAlignment="1">
      <alignment horizontal="center" vertical="top" wrapText="1"/>
    </xf>
    <xf numFmtId="4" fontId="3" fillId="2" borderId="13" xfId="0" applyNumberFormat="1" applyFont="1" applyFill="1" applyBorder="1" applyAlignment="1">
      <alignment horizontal="center" vertical="top" wrapText="1"/>
    </xf>
    <xf numFmtId="4" fontId="3" fillId="2" borderId="15" xfId="0" applyNumberFormat="1" applyFont="1" applyFill="1" applyBorder="1" applyAlignment="1">
      <alignment vertical="top" wrapText="1"/>
    </xf>
    <xf numFmtId="4" fontId="3" fillId="2" borderId="15" xfId="0" applyNumberFormat="1" applyFont="1" applyFill="1" applyBorder="1" applyAlignment="1">
      <alignment horizontal="center" vertical="top" wrapText="1"/>
    </xf>
    <xf numFmtId="4" fontId="3" fillId="2" borderId="16" xfId="0" applyNumberFormat="1" applyFont="1" applyFill="1" applyBorder="1" applyAlignment="1">
      <alignment horizontal="center" vertical="top" wrapText="1"/>
    </xf>
    <xf numFmtId="4" fontId="7" fillId="2" borderId="1" xfId="0" applyNumberFormat="1" applyFont="1" applyFill="1" applyBorder="1" applyAlignment="1">
      <alignment vertical="top" wrapText="1"/>
    </xf>
    <xf numFmtId="4" fontId="3" fillId="2" borderId="1" xfId="0" applyNumberFormat="1" applyFont="1" applyFill="1" applyBorder="1" applyAlignment="1">
      <alignment vertical="top" wrapText="1"/>
    </xf>
    <xf numFmtId="4" fontId="3" fillId="2" borderId="1" xfId="0" applyNumberFormat="1" applyFont="1" applyFill="1" applyBorder="1" applyAlignment="1">
      <alignment horizontal="center" vertical="top" wrapText="1"/>
    </xf>
    <xf numFmtId="4" fontId="3" fillId="2" borderId="18" xfId="0" applyNumberFormat="1" applyFont="1" applyFill="1" applyBorder="1" applyAlignment="1">
      <alignment horizontal="center" vertical="top" wrapText="1"/>
    </xf>
    <xf numFmtId="4" fontId="3" fillId="2" borderId="9" xfId="0" applyNumberFormat="1" applyFont="1" applyFill="1" applyBorder="1" applyAlignment="1">
      <alignment vertical="top" wrapText="1"/>
    </xf>
    <xf numFmtId="4" fontId="3" fillId="2" borderId="9" xfId="0" applyNumberFormat="1" applyFont="1" applyFill="1" applyBorder="1" applyAlignment="1">
      <alignment horizontal="center" vertical="top" wrapText="1"/>
    </xf>
    <xf numFmtId="4" fontId="3" fillId="2" borderId="20" xfId="0" applyNumberFormat="1" applyFont="1" applyFill="1" applyBorder="1" applyAlignment="1">
      <alignment horizontal="center" vertical="top" wrapText="1"/>
    </xf>
    <xf numFmtId="4" fontId="3" fillId="2" borderId="22" xfId="0" applyNumberFormat="1" applyFont="1" applyFill="1" applyBorder="1" applyAlignment="1">
      <alignment vertical="top" wrapText="1"/>
    </xf>
    <xf numFmtId="4" fontId="3" fillId="2" borderId="22" xfId="0" applyNumberFormat="1" applyFont="1" applyFill="1" applyBorder="1" applyAlignment="1">
      <alignment horizontal="center" vertical="top" wrapText="1"/>
    </xf>
    <xf numFmtId="4" fontId="3" fillId="2" borderId="23" xfId="0" applyNumberFormat="1" applyFont="1" applyFill="1" applyBorder="1" applyAlignment="1">
      <alignment horizontal="center" vertical="top" wrapText="1"/>
    </xf>
    <xf numFmtId="4" fontId="3" fillId="0" borderId="24" xfId="0" applyNumberFormat="1" applyFont="1" applyFill="1" applyBorder="1" applyAlignment="1">
      <alignment vertical="top" wrapText="1"/>
    </xf>
    <xf numFmtId="4" fontId="3" fillId="0" borderId="0" xfId="0" applyNumberFormat="1" applyFont="1" applyFill="1" applyBorder="1" applyAlignment="1">
      <alignment vertical="top" wrapText="1"/>
    </xf>
    <xf numFmtId="1" fontId="3" fillId="2" borderId="1" xfId="0" applyNumberFormat="1" applyFont="1" applyFill="1" applyBorder="1" applyAlignment="1">
      <alignment horizontal="center"/>
    </xf>
    <xf numFmtId="1" fontId="2" fillId="2" borderId="1" xfId="0" applyNumberFormat="1" applyFont="1" applyFill="1" applyBorder="1" applyAlignment="1">
      <alignment horizontal="center"/>
    </xf>
    <xf numFmtId="0" fontId="3" fillId="0" borderId="7" xfId="6" applyFont="1" applyFill="1" applyBorder="1" applyAlignment="1">
      <alignment horizontal="left" vertical="top"/>
    </xf>
    <xf numFmtId="0" fontId="2" fillId="0" borderId="7" xfId="0" applyFont="1" applyBorder="1"/>
    <xf numFmtId="0" fontId="2" fillId="0" borderId="0" xfId="0" applyFont="1" applyFill="1" applyBorder="1"/>
    <xf numFmtId="1" fontId="3" fillId="0" borderId="0" xfId="0" applyNumberFormat="1" applyFont="1" applyFill="1" applyBorder="1" applyAlignment="1">
      <alignment horizontal="center"/>
    </xf>
    <xf numFmtId="1" fontId="3" fillId="0" borderId="0" xfId="0" applyNumberFormat="1" applyFont="1" applyBorder="1" applyAlignment="1">
      <alignment horizontal="center"/>
    </xf>
    <xf numFmtId="0" fontId="3" fillId="0" borderId="0" xfId="6" applyFont="1" applyFill="1" applyBorder="1" applyAlignment="1">
      <alignment horizontal="left" vertical="top"/>
    </xf>
    <xf numFmtId="0" fontId="2" fillId="0" borderId="1" xfId="0" applyFont="1" applyBorder="1" applyAlignment="1">
      <alignment horizontal="center"/>
    </xf>
    <xf numFmtId="0" fontId="3" fillId="0" borderId="1" xfId="6" applyFont="1" applyFill="1" applyBorder="1" applyAlignment="1">
      <alignment horizontal="left" vertical="top"/>
    </xf>
    <xf numFmtId="0" fontId="2" fillId="0" borderId="0" xfId="0" applyFont="1" applyBorder="1" applyAlignment="1">
      <alignment horizontal="center"/>
    </xf>
    <xf numFmtId="1" fontId="2" fillId="0" borderId="0" xfId="0" applyNumberFormat="1" applyFont="1" applyFill="1" applyBorder="1" applyAlignment="1">
      <alignment horizontal="center"/>
    </xf>
    <xf numFmtId="1" fontId="3" fillId="0" borderId="0" xfId="0" applyNumberFormat="1" applyFont="1" applyFill="1" applyBorder="1" applyAlignment="1">
      <alignment horizontal="center" vertical="center" wrapText="1"/>
    </xf>
    <xf numFmtId="166" fontId="3" fillId="0" borderId="0" xfId="0" applyNumberFormat="1" applyFont="1" applyFill="1" applyBorder="1" applyAlignment="1">
      <alignment horizontal="center" vertical="center" wrapText="1"/>
    </xf>
    <xf numFmtId="49" fontId="2" fillId="0" borderId="1" xfId="7" applyNumberFormat="1" applyFont="1" applyBorder="1" applyAlignment="1">
      <alignment horizontal="left" vertical="center" wrapText="1"/>
    </xf>
    <xf numFmtId="0" fontId="3" fillId="0" borderId="0" xfId="0" applyFont="1" applyFill="1" applyAlignment="1">
      <alignment horizontal="right" vertical="top"/>
    </xf>
    <xf numFmtId="0" fontId="8" fillId="0" borderId="28" xfId="6" applyFont="1" applyFill="1" applyBorder="1" applyAlignment="1">
      <alignment horizontal="left" vertical="top"/>
    </xf>
    <xf numFmtId="1" fontId="3" fillId="2" borderId="29" xfId="0" applyNumberFormat="1" applyFont="1" applyFill="1" applyBorder="1" applyAlignment="1">
      <alignment horizontal="center" vertical="top" wrapText="1"/>
    </xf>
    <xf numFmtId="1" fontId="3" fillId="2" borderId="18" xfId="0" applyNumberFormat="1" applyFont="1" applyFill="1" applyBorder="1" applyAlignment="1">
      <alignment horizontal="center" vertical="center" wrapText="1"/>
    </xf>
    <xf numFmtId="0" fontId="3" fillId="0" borderId="22" xfId="6" applyFont="1" applyFill="1" applyBorder="1" applyAlignment="1">
      <alignment horizontal="left" vertical="top"/>
    </xf>
    <xf numFmtId="0" fontId="2" fillId="0" borderId="22" xfId="0" applyFont="1" applyBorder="1" applyAlignment="1">
      <alignment horizontal="center"/>
    </xf>
    <xf numFmtId="4" fontId="3" fillId="2" borderId="30" xfId="0" applyNumberFormat="1" applyFont="1" applyFill="1" applyBorder="1" applyAlignment="1">
      <alignment vertical="top" wrapText="1"/>
    </xf>
    <xf numFmtId="49" fontId="2" fillId="0" borderId="1" xfId="5" applyNumberFormat="1" applyFont="1" applyFill="1" applyBorder="1" applyAlignment="1">
      <alignment horizontal="left" vertical="top" wrapText="1"/>
    </xf>
    <xf numFmtId="4" fontId="3" fillId="0" borderId="1" xfId="0" applyNumberFormat="1" applyFont="1" applyFill="1" applyBorder="1" applyAlignment="1">
      <alignment vertical="top" wrapText="1"/>
    </xf>
    <xf numFmtId="4" fontId="3" fillId="0" borderId="0" xfId="0" applyNumberFormat="1" applyFont="1" applyFill="1" applyBorder="1" applyAlignment="1">
      <alignment horizontal="center" vertical="top" wrapText="1"/>
    </xf>
    <xf numFmtId="0" fontId="10" fillId="0" borderId="0" xfId="0" applyFont="1"/>
    <xf numFmtId="0" fontId="11" fillId="0" borderId="0" xfId="0" applyFont="1" applyFill="1" applyAlignment="1">
      <alignment horizontal="center" vertical="top"/>
    </xf>
    <xf numFmtId="4" fontId="11" fillId="2" borderId="12" xfId="0" applyNumberFormat="1" applyFont="1" applyFill="1" applyBorder="1" applyAlignment="1">
      <alignment horizontal="center" vertical="top" wrapText="1"/>
    </xf>
    <xf numFmtId="4" fontId="11" fillId="2" borderId="15" xfId="0" applyNumberFormat="1" applyFont="1" applyFill="1" applyBorder="1" applyAlignment="1">
      <alignment horizontal="center" vertical="top" wrapText="1"/>
    </xf>
    <xf numFmtId="4" fontId="11" fillId="2" borderId="1" xfId="0" applyNumberFormat="1" applyFont="1" applyFill="1" applyBorder="1" applyAlignment="1">
      <alignment horizontal="center" vertical="top" wrapText="1"/>
    </xf>
    <xf numFmtId="4" fontId="11" fillId="2" borderId="9" xfId="0" applyNumberFormat="1" applyFont="1" applyFill="1" applyBorder="1" applyAlignment="1">
      <alignment horizontal="center" vertical="top" wrapText="1"/>
    </xf>
    <xf numFmtId="4" fontId="11" fillId="2" borderId="22" xfId="0" applyNumberFormat="1" applyFont="1" applyFill="1" applyBorder="1" applyAlignment="1">
      <alignment horizontal="center" vertical="top" wrapText="1"/>
    </xf>
    <xf numFmtId="0" fontId="10" fillId="0" borderId="0" xfId="0" applyFont="1" applyFill="1" applyBorder="1"/>
    <xf numFmtId="1" fontId="11" fillId="0" borderId="0" xfId="0" applyNumberFormat="1" applyFont="1" applyFill="1" applyBorder="1" applyAlignment="1">
      <alignment horizontal="center"/>
    </xf>
    <xf numFmtId="9" fontId="11" fillId="2" borderId="12" xfId="1" applyFont="1" applyFill="1" applyBorder="1" applyAlignment="1">
      <alignment horizontal="center" vertical="top" wrapText="1"/>
    </xf>
    <xf numFmtId="2" fontId="10" fillId="2" borderId="12" xfId="0" applyNumberFormat="1" applyFont="1" applyFill="1" applyBorder="1" applyAlignment="1">
      <alignment horizontal="center" vertical="top" wrapText="1"/>
    </xf>
    <xf numFmtId="4" fontId="11" fillId="2" borderId="15" xfId="0" applyNumberFormat="1" applyFont="1" applyFill="1" applyBorder="1" applyAlignment="1">
      <alignment vertical="top" wrapText="1"/>
    </xf>
    <xf numFmtId="4" fontId="11" fillId="2" borderId="1" xfId="0" applyNumberFormat="1" applyFont="1" applyFill="1" applyBorder="1" applyAlignment="1">
      <alignment vertical="top" wrapText="1"/>
    </xf>
    <xf numFmtId="4" fontId="11" fillId="2" borderId="9" xfId="0" applyNumberFormat="1" applyFont="1" applyFill="1" applyBorder="1" applyAlignment="1">
      <alignment vertical="top" wrapText="1"/>
    </xf>
    <xf numFmtId="4" fontId="11" fillId="2" borderId="22" xfId="0" applyNumberFormat="1" applyFont="1" applyFill="1" applyBorder="1" applyAlignment="1">
      <alignment vertical="top" wrapText="1"/>
    </xf>
    <xf numFmtId="1" fontId="10" fillId="0" borderId="0" xfId="0" applyNumberFormat="1" applyFont="1" applyFill="1" applyBorder="1" applyAlignment="1">
      <alignment horizontal="center"/>
    </xf>
    <xf numFmtId="0" fontId="10" fillId="0" borderId="0" xfId="0" applyFont="1" applyBorder="1"/>
    <xf numFmtId="1" fontId="11" fillId="0" borderId="0" xfId="0" applyNumberFormat="1" applyFont="1" applyBorder="1" applyAlignment="1">
      <alignment horizontal="center"/>
    </xf>
    <xf numFmtId="4" fontId="11" fillId="2" borderId="30" xfId="0" applyNumberFormat="1" applyFont="1" applyFill="1" applyBorder="1" applyAlignment="1">
      <alignment vertical="top" wrapText="1"/>
    </xf>
    <xf numFmtId="4" fontId="11" fillId="2" borderId="30" xfId="0" applyNumberFormat="1" applyFont="1" applyFill="1" applyBorder="1" applyAlignment="1">
      <alignment horizontal="center" vertical="top" wrapText="1"/>
    </xf>
    <xf numFmtId="4" fontId="3" fillId="2" borderId="30" xfId="0" applyNumberFormat="1" applyFont="1" applyFill="1" applyBorder="1" applyAlignment="1">
      <alignment horizontal="center" vertical="top" wrapText="1"/>
    </xf>
    <xf numFmtId="4" fontId="3" fillId="2" borderId="33" xfId="0" applyNumberFormat="1" applyFont="1" applyFill="1" applyBorder="1" applyAlignment="1">
      <alignment horizontal="center" vertical="top" wrapText="1"/>
    </xf>
    <xf numFmtId="0" fontId="2" fillId="0" borderId="1" xfId="0" applyFont="1" applyBorder="1"/>
    <xf numFmtId="2" fontId="3" fillId="0" borderId="1" xfId="0" applyNumberFormat="1" applyFont="1" applyFill="1" applyBorder="1" applyAlignment="1">
      <alignment horizontal="center" vertical="top" wrapText="1"/>
    </xf>
    <xf numFmtId="4" fontId="3" fillId="0" borderId="1" xfId="0" applyNumberFormat="1" applyFont="1" applyFill="1" applyBorder="1" applyAlignment="1">
      <alignment horizontal="center" vertical="top" wrapText="1"/>
    </xf>
    <xf numFmtId="4" fontId="11" fillId="0" borderId="1" xfId="0" applyNumberFormat="1" applyFont="1" applyFill="1" applyBorder="1" applyAlignment="1">
      <alignment vertical="top" wrapText="1"/>
    </xf>
    <xf numFmtId="4" fontId="11" fillId="0" borderId="1" xfId="0" applyNumberFormat="1" applyFont="1" applyFill="1" applyBorder="1" applyAlignment="1">
      <alignment horizontal="center" vertical="top" wrapText="1"/>
    </xf>
    <xf numFmtId="2" fontId="2" fillId="0" borderId="1" xfId="0" applyNumberFormat="1" applyFont="1" applyFill="1" applyBorder="1" applyAlignment="1">
      <alignment horizontal="center" vertical="top" wrapText="1"/>
    </xf>
    <xf numFmtId="2" fontId="10" fillId="0" borderId="1" xfId="0" applyNumberFormat="1" applyFont="1" applyFill="1" applyBorder="1" applyAlignment="1">
      <alignment horizontal="center" vertical="top" wrapText="1"/>
    </xf>
    <xf numFmtId="2" fontId="11" fillId="0" borderId="1" xfId="0" applyNumberFormat="1" applyFont="1" applyFill="1" applyBorder="1" applyAlignment="1">
      <alignment horizontal="center" vertical="top" wrapText="1"/>
    </xf>
    <xf numFmtId="1" fontId="3" fillId="0" borderId="1" xfId="0" applyNumberFormat="1" applyFont="1" applyFill="1" applyBorder="1" applyAlignment="1">
      <alignment vertical="top" wrapText="1"/>
    </xf>
    <xf numFmtId="0" fontId="3" fillId="0" borderId="1" xfId="0" applyFont="1" applyFill="1" applyBorder="1" applyAlignment="1">
      <alignment vertical="top" wrapText="1"/>
    </xf>
    <xf numFmtId="0" fontId="11" fillId="0" borderId="1" xfId="0" applyFont="1" applyFill="1" applyBorder="1" applyAlignment="1">
      <alignment vertical="top" wrapText="1"/>
    </xf>
    <xf numFmtId="0" fontId="2" fillId="0" borderId="1" xfId="7" applyNumberFormat="1" applyFont="1" applyBorder="1" applyAlignment="1">
      <alignment horizontal="left" vertical="center" wrapText="1"/>
    </xf>
    <xf numFmtId="0" fontId="2" fillId="0" borderId="28" xfId="0" applyFont="1" applyFill="1" applyBorder="1" applyAlignment="1">
      <alignment horizontal="center" vertical="top"/>
    </xf>
    <xf numFmtId="0" fontId="15" fillId="0" borderId="28" xfId="0" applyFont="1" applyFill="1" applyBorder="1" applyAlignment="1">
      <alignment horizontal="center" vertical="top"/>
    </xf>
    <xf numFmtId="0" fontId="15" fillId="0" borderId="28" xfId="0" applyFont="1" applyFill="1" applyBorder="1" applyAlignment="1">
      <alignment vertical="top"/>
    </xf>
    <xf numFmtId="2" fontId="3" fillId="0" borderId="28" xfId="0" applyNumberFormat="1" applyFont="1" applyFill="1" applyBorder="1" applyAlignment="1">
      <alignment horizontal="center" vertical="top" wrapText="1"/>
    </xf>
    <xf numFmtId="0" fontId="2" fillId="0" borderId="29" xfId="0" applyFont="1" applyFill="1" applyBorder="1" applyAlignment="1">
      <alignment horizontal="center" vertical="top"/>
    </xf>
    <xf numFmtId="4" fontId="3" fillId="0" borderId="18" xfId="0" applyNumberFormat="1" applyFont="1" applyFill="1" applyBorder="1" applyAlignment="1">
      <alignment horizontal="center" vertical="top" wrapText="1"/>
    </xf>
    <xf numFmtId="0" fontId="2" fillId="0" borderId="18" xfId="0" applyFont="1" applyBorder="1"/>
    <xf numFmtId="0" fontId="2" fillId="0" borderId="22" xfId="2" applyFont="1" applyFill="1" applyBorder="1" applyAlignment="1" applyProtection="1">
      <alignment vertical="top" wrapText="1"/>
      <protection locked="0"/>
    </xf>
    <xf numFmtId="2" fontId="2" fillId="0" borderId="22" xfId="0" applyNumberFormat="1" applyFont="1" applyFill="1" applyBorder="1" applyAlignment="1">
      <alignment horizontal="center" vertical="top" wrapText="1"/>
    </xf>
    <xf numFmtId="4" fontId="3" fillId="0" borderId="22" xfId="0" applyNumberFormat="1" applyFont="1" applyFill="1" applyBorder="1" applyAlignment="1">
      <alignment vertical="top" wrapText="1"/>
    </xf>
    <xf numFmtId="4" fontId="11" fillId="0" borderId="22" xfId="0" applyNumberFormat="1" applyFont="1" applyFill="1" applyBorder="1" applyAlignment="1">
      <alignment vertical="top" wrapText="1"/>
    </xf>
    <xf numFmtId="2" fontId="10" fillId="0" borderId="22" xfId="0" applyNumberFormat="1" applyFont="1" applyFill="1" applyBorder="1" applyAlignment="1">
      <alignment horizontal="center" vertical="top" wrapText="1"/>
    </xf>
    <xf numFmtId="4" fontId="11" fillId="0" borderId="22" xfId="0" applyNumberFormat="1" applyFont="1" applyFill="1" applyBorder="1" applyAlignment="1">
      <alignment horizontal="center" vertical="top" wrapText="1"/>
    </xf>
    <xf numFmtId="4" fontId="3" fillId="0" borderId="22" xfId="0" applyNumberFormat="1" applyFont="1" applyFill="1" applyBorder="1" applyAlignment="1">
      <alignment horizontal="center" vertical="top" wrapText="1"/>
    </xf>
    <xf numFmtId="4" fontId="3" fillId="0" borderId="23" xfId="0" applyNumberFormat="1" applyFont="1" applyFill="1" applyBorder="1" applyAlignment="1">
      <alignment horizontal="center" vertical="top" wrapText="1"/>
    </xf>
    <xf numFmtId="1" fontId="3" fillId="2" borderId="10" xfId="0" applyNumberFormat="1" applyFont="1" applyFill="1" applyBorder="1" applyAlignment="1">
      <alignment horizontal="center" vertical="center" wrapText="1"/>
    </xf>
    <xf numFmtId="1" fontId="3" fillId="2" borderId="1" xfId="0" applyNumberFormat="1" applyFont="1" applyFill="1" applyBorder="1" applyAlignment="1">
      <alignment horizontal="center" vertical="center" wrapText="1"/>
    </xf>
    <xf numFmtId="0" fontId="3" fillId="0" borderId="28" xfId="0" applyNumberFormat="1" applyFont="1" applyFill="1" applyBorder="1" applyAlignment="1">
      <alignment horizontal="left" vertical="center" wrapText="1"/>
    </xf>
    <xf numFmtId="1" fontId="3" fillId="0" borderId="9" xfId="2" quotePrefix="1" applyNumberFormat="1" applyFont="1" applyFill="1" applyBorder="1" applyAlignment="1" applyProtection="1">
      <alignment horizontal="center"/>
      <protection locked="0"/>
    </xf>
    <xf numFmtId="4" fontId="2" fillId="0" borderId="1" xfId="0" applyNumberFormat="1" applyFont="1" applyFill="1" applyBorder="1" applyAlignment="1">
      <alignment horizontal="left" vertical="top" wrapText="1"/>
    </xf>
    <xf numFmtId="4" fontId="3" fillId="0" borderId="1" xfId="0" applyNumberFormat="1" applyFont="1" applyFill="1" applyBorder="1" applyAlignment="1">
      <alignment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2" fontId="3" fillId="2" borderId="18" xfId="0" applyNumberFormat="1" applyFont="1" applyFill="1" applyBorder="1" applyAlignment="1">
      <alignment horizontal="center" vertical="center" wrapText="1"/>
    </xf>
    <xf numFmtId="0" fontId="3" fillId="2" borderId="18" xfId="0" applyFont="1" applyFill="1" applyBorder="1" applyAlignment="1">
      <alignment horizontal="center" vertical="center" wrapText="1"/>
    </xf>
    <xf numFmtId="167" fontId="3" fillId="2" borderId="18" xfId="0" applyNumberFormat="1" applyFont="1" applyFill="1" applyBorder="1" applyAlignment="1">
      <alignment horizontal="center"/>
    </xf>
    <xf numFmtId="0" fontId="3" fillId="0" borderId="1" xfId="6" applyFont="1" applyFill="1" applyBorder="1" applyAlignment="1">
      <alignment vertical="top" wrapText="1"/>
    </xf>
    <xf numFmtId="167" fontId="3" fillId="2" borderId="18" xfId="0" applyNumberFormat="1" applyFont="1" applyFill="1" applyBorder="1" applyAlignment="1">
      <alignment horizontal="center" vertical="center"/>
    </xf>
    <xf numFmtId="168" fontId="3" fillId="0" borderId="1" xfId="0" applyNumberFormat="1" applyFont="1" applyFill="1" applyBorder="1" applyAlignment="1">
      <alignment horizontal="center" vertical="center" wrapText="1"/>
    </xf>
    <xf numFmtId="3" fontId="3" fillId="0" borderId="1" xfId="0" applyNumberFormat="1" applyFont="1" applyFill="1" applyBorder="1" applyAlignment="1">
      <alignment horizontal="center" vertical="center" wrapText="1"/>
    </xf>
    <xf numFmtId="10" fontId="3" fillId="2" borderId="18" xfId="0" applyNumberFormat="1" applyFont="1" applyFill="1" applyBorder="1" applyAlignment="1">
      <alignment horizontal="center" vertical="center"/>
    </xf>
    <xf numFmtId="10" fontId="3" fillId="2" borderId="23" xfId="0" applyNumberFormat="1" applyFont="1" applyFill="1" applyBorder="1" applyAlignment="1">
      <alignment horizontal="center" vertical="center"/>
    </xf>
    <xf numFmtId="10" fontId="3" fillId="0" borderId="1" xfId="0" applyNumberFormat="1" applyFont="1" applyFill="1" applyBorder="1" applyAlignment="1">
      <alignment horizontal="center" vertical="top" wrapText="1"/>
    </xf>
    <xf numFmtId="166" fontId="3" fillId="0" borderId="1" xfId="0" applyNumberFormat="1" applyFont="1" applyFill="1" applyBorder="1" applyAlignment="1">
      <alignment horizontal="center" vertical="top" wrapText="1"/>
    </xf>
    <xf numFmtId="166" fontId="3" fillId="0" borderId="1" xfId="0" applyNumberFormat="1" applyFont="1" applyFill="1" applyBorder="1" applyAlignment="1">
      <alignment horizontal="center" vertical="center" wrapText="1"/>
    </xf>
    <xf numFmtId="3" fontId="3" fillId="0" borderId="18" xfId="0" applyNumberFormat="1" applyFont="1" applyFill="1" applyBorder="1" applyAlignment="1">
      <alignment horizontal="center" vertical="center" wrapText="1"/>
    </xf>
    <xf numFmtId="3" fontId="15" fillId="0" borderId="1" xfId="0" applyNumberFormat="1" applyFont="1" applyFill="1" applyBorder="1" applyAlignment="1">
      <alignment horizontal="center" vertical="center" wrapText="1"/>
    </xf>
    <xf numFmtId="4" fontId="15" fillId="0" borderId="1" xfId="0" applyNumberFormat="1" applyFont="1" applyFill="1" applyBorder="1" applyAlignment="1">
      <alignment horizontal="center" vertical="center" wrapText="1"/>
    </xf>
    <xf numFmtId="3" fontId="3" fillId="0" borderId="18" xfId="0" applyNumberFormat="1" applyFont="1" applyFill="1" applyBorder="1" applyAlignment="1">
      <alignment horizontal="center" vertical="top" wrapText="1"/>
    </xf>
    <xf numFmtId="4" fontId="3" fillId="5" borderId="18" xfId="0" applyNumberFormat="1" applyFont="1" applyFill="1" applyBorder="1" applyAlignment="1">
      <alignment horizontal="center" vertical="top" wrapText="1"/>
    </xf>
    <xf numFmtId="2" fontId="2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2" fillId="0" borderId="0" xfId="0" applyFont="1" applyFill="1"/>
    <xf numFmtId="4" fontId="18" fillId="0" borderId="0" xfId="11" applyFont="1">
      <alignment vertical="center"/>
    </xf>
    <xf numFmtId="4" fontId="3" fillId="0" borderId="18" xfId="0" applyNumberFormat="1" applyFont="1" applyFill="1" applyBorder="1" applyAlignment="1">
      <alignment horizontal="center" vertical="center" wrapText="1"/>
    </xf>
    <xf numFmtId="49" fontId="2" fillId="0" borderId="1" xfId="7" applyNumberFormat="1" applyFont="1" applyBorder="1" applyAlignment="1">
      <alignment vertical="center" wrapText="1"/>
    </xf>
    <xf numFmtId="49" fontId="2" fillId="0" borderId="1" xfId="5" applyNumberFormat="1" applyFont="1" applyFill="1" applyBorder="1" applyAlignment="1">
      <alignment vertical="center" wrapText="1"/>
    </xf>
    <xf numFmtId="4" fontId="3" fillId="0" borderId="22" xfId="0" applyNumberFormat="1" applyFont="1" applyFill="1" applyBorder="1" applyAlignment="1">
      <alignment horizontal="center" vertical="center" wrapText="1"/>
    </xf>
    <xf numFmtId="3" fontId="3" fillId="2" borderId="30" xfId="0" applyNumberFormat="1" applyFont="1" applyFill="1" applyBorder="1" applyAlignment="1">
      <alignment horizontal="center" vertical="center" wrapText="1"/>
    </xf>
    <xf numFmtId="164" fontId="24" fillId="0" borderId="1" xfId="4" applyNumberFormat="1" applyFont="1" applyFill="1" applyBorder="1" applyAlignment="1" applyProtection="1">
      <alignment horizontal="center" vertical="center" wrapText="1"/>
      <protection locked="0"/>
    </xf>
    <xf numFmtId="1" fontId="26" fillId="0" borderId="9" xfId="2" quotePrefix="1" applyNumberFormat="1" applyFont="1" applyFill="1" applyBorder="1" applyAlignment="1" applyProtection="1">
      <alignment horizontal="center"/>
      <protection locked="0"/>
    </xf>
    <xf numFmtId="1" fontId="23" fillId="0" borderId="9" xfId="2" quotePrefix="1" applyNumberFormat="1" applyFont="1" applyFill="1" applyBorder="1" applyAlignment="1" applyProtection="1">
      <alignment horizontal="center"/>
      <protection locked="0"/>
    </xf>
    <xf numFmtId="0" fontId="0" fillId="0" borderId="0" xfId="0" applyFill="1"/>
    <xf numFmtId="4" fontId="18" fillId="0" borderId="0" xfId="11" applyFont="1" applyAlignment="1"/>
    <xf numFmtId="4" fontId="18" fillId="0" borderId="0" xfId="11" applyFont="1" applyAlignment="1">
      <alignment vertical="center"/>
    </xf>
    <xf numFmtId="0" fontId="2" fillId="0" borderId="0" xfId="0" applyFont="1" applyFill="1" applyAlignment="1"/>
    <xf numFmtId="0" fontId="28" fillId="0" borderId="0" xfId="0" applyFont="1" applyFill="1" applyAlignment="1"/>
    <xf numFmtId="0" fontId="2" fillId="0" borderId="0" xfId="11" applyNumberFormat="1" applyFont="1" applyAlignment="1"/>
    <xf numFmtId="4" fontId="2" fillId="0" borderId="0" xfId="11" applyFont="1">
      <alignment vertical="center"/>
    </xf>
    <xf numFmtId="0" fontId="0" fillId="0" borderId="23" xfId="0" applyNumberFormat="1" applyFill="1" applyBorder="1" applyAlignment="1">
      <alignment horizontal="center" vertical="center" wrapText="1"/>
    </xf>
    <xf numFmtId="0" fontId="9" fillId="0" borderId="11" xfId="0" applyFont="1" applyFill="1" applyBorder="1" applyAlignment="1">
      <alignment horizontal="center"/>
    </xf>
    <xf numFmtId="0" fontId="9" fillId="0" borderId="5" xfId="0" applyFont="1" applyFill="1" applyBorder="1" applyAlignment="1">
      <alignment horizontal="center"/>
    </xf>
    <xf numFmtId="0" fontId="9" fillId="0" borderId="45" xfId="0" applyFont="1" applyFill="1" applyBorder="1" applyAlignment="1">
      <alignment horizontal="center"/>
    </xf>
    <xf numFmtId="0" fontId="9" fillId="0" borderId="0" xfId="0" applyFont="1" applyFill="1"/>
    <xf numFmtId="0" fontId="9" fillId="0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169" fontId="1" fillId="0" borderId="1" xfId="14" applyNumberFormat="1" applyFont="1" applyBorder="1" applyAlignment="1">
      <alignment horizontal="right" vertical="center" wrapText="1"/>
    </xf>
    <xf numFmtId="2" fontId="29" fillId="6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/>
    <xf numFmtId="169" fontId="29" fillId="6" borderId="1" xfId="0" applyNumberFormat="1" applyFont="1" applyFill="1" applyBorder="1" applyAlignment="1">
      <alignment vertical="center"/>
    </xf>
    <xf numFmtId="2" fontId="22" fillId="0" borderId="0" xfId="9" applyNumberFormat="1" applyFont="1" applyFill="1" applyAlignment="1">
      <alignment horizontal="left" vertical="top"/>
    </xf>
    <xf numFmtId="0" fontId="22" fillId="0" borderId="0" xfId="0" applyFont="1" applyFill="1"/>
    <xf numFmtId="0" fontId="22" fillId="0" borderId="0" xfId="9" applyFont="1" applyFill="1" applyAlignment="1">
      <alignment horizontal="center" vertical="top" wrapText="1"/>
    </xf>
    <xf numFmtId="0" fontId="22" fillId="0" borderId="0" xfId="9" applyFont="1" applyFill="1" applyAlignment="1">
      <alignment horizontal="right" vertical="top"/>
    </xf>
    <xf numFmtId="49" fontId="22" fillId="0" borderId="0" xfId="9" applyNumberFormat="1" applyFont="1" applyFill="1" applyAlignment="1">
      <alignment horizontal="right" vertical="top" wrapText="1"/>
    </xf>
    <xf numFmtId="49" fontId="22" fillId="0" borderId="0" xfId="9" applyNumberFormat="1" applyFont="1" applyFill="1" applyAlignment="1">
      <alignment horizontal="center" vertical="top" wrapText="1"/>
    </xf>
    <xf numFmtId="0" fontId="22" fillId="0" borderId="0" xfId="9" applyFont="1" applyFill="1" applyAlignment="1">
      <alignment horizontal="right" vertical="top" wrapText="1"/>
    </xf>
    <xf numFmtId="49" fontId="22" fillId="0" borderId="0" xfId="0" applyNumberFormat="1" applyFont="1" applyFill="1"/>
    <xf numFmtId="0" fontId="22" fillId="0" borderId="0" xfId="0" applyFont="1" applyFill="1" applyAlignment="1">
      <alignment horizontal="right"/>
    </xf>
    <xf numFmtId="0" fontId="22" fillId="0" borderId="0" xfId="0" applyFont="1" applyFill="1" applyAlignment="1">
      <alignment horizontal="left" vertical="top" wrapText="1"/>
    </xf>
    <xf numFmtId="0" fontId="22" fillId="0" borderId="0" xfId="0" applyFont="1" applyFill="1" applyAlignment="1">
      <alignment horizontal="center" vertical="top" wrapText="1"/>
    </xf>
    <xf numFmtId="49" fontId="22" fillId="0" borderId="0" xfId="0" applyNumberFormat="1" applyFont="1" applyFill="1" applyAlignment="1">
      <alignment horizontal="center" vertical="top" wrapText="1"/>
    </xf>
    <xf numFmtId="0" fontId="22" fillId="0" borderId="0" xfId="0" applyFont="1" applyFill="1" applyAlignment="1">
      <alignment horizontal="right" vertical="top"/>
    </xf>
    <xf numFmtId="0" fontId="22" fillId="0" borderId="0" xfId="0" applyFont="1" applyAlignment="1">
      <alignment vertical="center"/>
    </xf>
    <xf numFmtId="0" fontId="22" fillId="0" borderId="0" xfId="0" applyFont="1" applyAlignment="1">
      <alignment horizontal="right" vertical="center"/>
    </xf>
    <xf numFmtId="2" fontId="3" fillId="2" borderId="18" xfId="0" applyNumberFormat="1" applyFont="1" applyFill="1" applyBorder="1" applyAlignment="1">
      <alignment horizontal="center"/>
    </xf>
    <xf numFmtId="10" fontId="3" fillId="0" borderId="1" xfId="0" applyNumberFormat="1" applyFont="1" applyFill="1" applyBorder="1" applyAlignment="1">
      <alignment horizontal="center" vertical="center" wrapText="1"/>
    </xf>
    <xf numFmtId="0" fontId="1" fillId="0" borderId="1" xfId="12" applyFont="1" applyBorder="1" applyAlignment="1">
      <alignment horizontal="right" vertical="top" wrapText="1"/>
    </xf>
    <xf numFmtId="49" fontId="9" fillId="0" borderId="1" xfId="0" applyNumberFormat="1" applyFont="1" applyFill="1" applyBorder="1" applyAlignment="1">
      <alignment horizontal="center" vertical="center"/>
    </xf>
    <xf numFmtId="4" fontId="2" fillId="0" borderId="1" xfId="0" applyNumberFormat="1" applyFont="1" applyFill="1" applyBorder="1" applyAlignment="1">
      <alignment vertical="center" wrapText="1"/>
    </xf>
    <xf numFmtId="4" fontId="2" fillId="0" borderId="1" xfId="0" applyNumberFormat="1" applyFont="1" applyFill="1" applyBorder="1" applyAlignment="1">
      <alignment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center" vertical="top" wrapText="1"/>
    </xf>
    <xf numFmtId="3" fontId="9" fillId="0" borderId="1" xfId="0" applyNumberFormat="1" applyFont="1" applyFill="1" applyBorder="1" applyAlignment="1">
      <alignment horizontal="center" vertical="center"/>
    </xf>
    <xf numFmtId="4" fontId="1" fillId="0" borderId="1" xfId="12" applyNumberFormat="1" applyFont="1" applyBorder="1" applyAlignment="1">
      <alignment horizontal="center" vertical="center" wrapText="1"/>
    </xf>
    <xf numFmtId="0" fontId="1" fillId="0" borderId="1" xfId="12" applyFont="1" applyBorder="1" applyAlignment="1">
      <alignment horizontal="center" vertical="center" wrapText="1"/>
    </xf>
    <xf numFmtId="0" fontId="1" fillId="0" borderId="1" xfId="12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top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69" fontId="1" fillId="0" borderId="1" xfId="14" applyNumberFormat="1" applyFont="1" applyFill="1" applyBorder="1" applyAlignment="1">
      <alignment horizontal="right" vertical="center" wrapText="1"/>
    </xf>
    <xf numFmtId="0" fontId="3" fillId="0" borderId="0" xfId="0" applyFont="1" applyFill="1" applyAlignment="1">
      <alignment horizontal="center" vertical="top"/>
    </xf>
    <xf numFmtId="1" fontId="3" fillId="0" borderId="0" xfId="0" applyNumberFormat="1" applyFont="1" applyFill="1" applyBorder="1" applyAlignment="1">
      <alignment horizontal="center" vertical="top" wrapText="1"/>
    </xf>
    <xf numFmtId="0" fontId="22" fillId="0" borderId="0" xfId="9" applyFont="1" applyFill="1" applyAlignment="1">
      <alignment horizontal="left" vertical="top" wrapText="1"/>
    </xf>
    <xf numFmtId="0" fontId="29" fillId="0" borderId="0" xfId="0" applyFont="1" applyFill="1" applyAlignment="1">
      <alignment horizontal="center"/>
    </xf>
    <xf numFmtId="0" fontId="0" fillId="0" borderId="22" xfId="0" applyNumberFormat="1" applyFill="1" applyBorder="1" applyAlignment="1">
      <alignment horizontal="center" vertical="center" wrapText="1"/>
    </xf>
    <xf numFmtId="0" fontId="32" fillId="0" borderId="0" xfId="0" applyFont="1" applyFill="1" applyAlignment="1"/>
    <xf numFmtId="0" fontId="3" fillId="0" borderId="0" xfId="11" applyNumberFormat="1" applyFont="1" applyAlignment="1"/>
    <xf numFmtId="3" fontId="2" fillId="0" borderId="37" xfId="11" applyNumberFormat="1" applyFont="1" applyBorder="1" applyAlignment="1">
      <alignment horizontal="center" vertical="center" wrapText="1"/>
    </xf>
    <xf numFmtId="3" fontId="2" fillId="0" borderId="40" xfId="11" applyNumberFormat="1" applyFont="1" applyBorder="1" applyAlignment="1">
      <alignment horizontal="center" vertical="center" wrapText="1"/>
    </xf>
    <xf numFmtId="3" fontId="2" fillId="0" borderId="28" xfId="11" applyNumberFormat="1" applyFont="1" applyBorder="1" applyAlignment="1">
      <alignment horizontal="center" vertical="center" wrapText="1"/>
    </xf>
    <xf numFmtId="4" fontId="2" fillId="0" borderId="28" xfId="11" applyNumberFormat="1" applyFont="1" applyBorder="1" applyAlignment="1">
      <alignment horizontal="center" vertical="center" wrapText="1"/>
    </xf>
    <xf numFmtId="4" fontId="2" fillId="0" borderId="29" xfId="11" applyNumberFormat="1" applyFont="1" applyBorder="1" applyAlignment="1">
      <alignment horizontal="center" vertical="center" wrapText="1"/>
    </xf>
    <xf numFmtId="4" fontId="2" fillId="3" borderId="27" xfId="11" applyFont="1" applyFill="1" applyBorder="1" applyAlignment="1">
      <alignment vertical="center" wrapText="1"/>
    </xf>
    <xf numFmtId="4" fontId="2" fillId="3" borderId="28" xfId="11" applyFont="1" applyFill="1" applyBorder="1" applyAlignment="1">
      <alignment horizontal="left" vertical="center" wrapText="1"/>
    </xf>
    <xf numFmtId="4" fontId="2" fillId="3" borderId="17" xfId="11" applyFont="1" applyFill="1" applyBorder="1" applyAlignment="1">
      <alignment vertical="center" wrapText="1"/>
    </xf>
    <xf numFmtId="4" fontId="2" fillId="3" borderId="1" xfId="11" applyFont="1" applyFill="1" applyBorder="1" applyAlignment="1">
      <alignment horizontal="left" vertical="center" wrapText="1"/>
    </xf>
    <xf numFmtId="3" fontId="2" fillId="0" borderId="1" xfId="11" applyNumberFormat="1" applyFont="1" applyBorder="1" applyAlignment="1">
      <alignment horizontal="center" vertical="center" wrapText="1"/>
    </xf>
    <xf numFmtId="4" fontId="2" fillId="0" borderId="1" xfId="11" applyNumberFormat="1" applyFont="1" applyBorder="1" applyAlignment="1">
      <alignment horizontal="center" vertical="center" wrapText="1"/>
    </xf>
    <xf numFmtId="4" fontId="2" fillId="0" borderId="18" xfId="11" applyNumberFormat="1" applyFont="1" applyBorder="1" applyAlignment="1">
      <alignment horizontal="center" vertical="center" wrapText="1"/>
    </xf>
    <xf numFmtId="4" fontId="2" fillId="0" borderId="17" xfId="11" applyFont="1" applyFill="1" applyBorder="1" applyAlignment="1">
      <alignment horizontal="left" vertical="center" wrapText="1"/>
    </xf>
    <xf numFmtId="4" fontId="18" fillId="3" borderId="1" xfId="11" applyFont="1" applyFill="1" applyBorder="1" applyAlignment="1">
      <alignment horizontal="left" vertical="center" wrapText="1"/>
    </xf>
    <xf numFmtId="4" fontId="2" fillId="0" borderId="1" xfId="11" applyFont="1" applyBorder="1" applyAlignment="1">
      <alignment horizontal="center" vertical="center" wrapText="1"/>
    </xf>
    <xf numFmtId="4" fontId="2" fillId="0" borderId="21" xfId="11" applyFont="1" applyFill="1" applyBorder="1" applyAlignment="1">
      <alignment horizontal="left" vertical="center" wrapText="1"/>
    </xf>
    <xf numFmtId="4" fontId="18" fillId="3" borderId="22" xfId="11" applyFont="1" applyFill="1" applyBorder="1" applyAlignment="1">
      <alignment horizontal="left" vertical="center" wrapText="1"/>
    </xf>
    <xf numFmtId="3" fontId="2" fillId="0" borderId="22" xfId="11" applyNumberFormat="1" applyFont="1" applyBorder="1" applyAlignment="1">
      <alignment horizontal="center" vertical="center" wrapText="1"/>
    </xf>
    <xf numFmtId="4" fontId="2" fillId="0" borderId="22" xfId="11" applyNumberFormat="1" applyFont="1" applyBorder="1" applyAlignment="1">
      <alignment horizontal="center" vertical="center" wrapText="1"/>
    </xf>
    <xf numFmtId="4" fontId="2" fillId="0" borderId="22" xfId="11" applyFont="1" applyBorder="1" applyAlignment="1">
      <alignment horizontal="center" vertical="center" wrapText="1"/>
    </xf>
    <xf numFmtId="4" fontId="2" fillId="0" borderId="23" xfId="11" applyNumberFormat="1" applyFont="1" applyBorder="1" applyAlignment="1">
      <alignment horizontal="center" vertical="center" wrapText="1"/>
    </xf>
    <xf numFmtId="4" fontId="3" fillId="0" borderId="37" xfId="11" applyNumberFormat="1" applyFont="1" applyBorder="1" applyAlignment="1">
      <alignment horizontal="right" vertical="top" wrapText="1"/>
    </xf>
    <xf numFmtId="0" fontId="2" fillId="0" borderId="32" xfId="41" applyFont="1" applyBorder="1"/>
    <xf numFmtId="0" fontId="2" fillId="0" borderId="0" xfId="41" applyFont="1"/>
    <xf numFmtId="0" fontId="34" fillId="7" borderId="0" xfId="42" applyNumberFormat="1" applyFont="1" applyFill="1" applyAlignment="1">
      <alignment vertical="center" wrapText="1"/>
    </xf>
    <xf numFmtId="4" fontId="35" fillId="7" borderId="0" xfId="11" applyFont="1" applyFill="1">
      <alignment vertical="center"/>
    </xf>
    <xf numFmtId="4" fontId="2" fillId="0" borderId="10" xfId="11" applyFont="1" applyFill="1" applyBorder="1" applyAlignment="1">
      <alignment horizontal="left" vertical="center" wrapText="1"/>
    </xf>
    <xf numFmtId="3" fontId="2" fillId="0" borderId="10" xfId="11" applyNumberFormat="1" applyFont="1" applyFill="1" applyBorder="1" applyAlignment="1">
      <alignment horizontal="center" vertical="center" wrapText="1"/>
    </xf>
    <xf numFmtId="4" fontId="2" fillId="0" borderId="10" xfId="11" applyNumberFormat="1" applyFont="1" applyFill="1" applyBorder="1" applyAlignment="1">
      <alignment horizontal="center" vertical="center" wrapText="1"/>
    </xf>
    <xf numFmtId="4" fontId="2" fillId="0" borderId="36" xfId="11" applyNumberFormat="1" applyFont="1" applyFill="1" applyBorder="1" applyAlignment="1">
      <alignment horizontal="center" vertical="center" wrapText="1"/>
    </xf>
    <xf numFmtId="4" fontId="2" fillId="0" borderId="9" xfId="11" applyFont="1" applyFill="1" applyBorder="1" applyAlignment="1">
      <alignment horizontal="left" vertical="center" wrapText="1"/>
    </xf>
    <xf numFmtId="3" fontId="2" fillId="0" borderId="9" xfId="11" applyNumberFormat="1" applyFont="1" applyFill="1" applyBorder="1" applyAlignment="1">
      <alignment horizontal="center" vertical="center" wrapText="1"/>
    </xf>
    <xf numFmtId="3" fontId="2" fillId="0" borderId="5" xfId="11" applyNumberFormat="1" applyFont="1" applyFill="1" applyBorder="1" applyAlignment="1">
      <alignment horizontal="center" vertical="center" wrapText="1"/>
    </xf>
    <xf numFmtId="4" fontId="2" fillId="0" borderId="9" xfId="11" applyNumberFormat="1" applyFont="1" applyFill="1" applyBorder="1" applyAlignment="1">
      <alignment horizontal="center" vertical="center" wrapText="1"/>
    </xf>
    <xf numFmtId="4" fontId="2" fillId="0" borderId="20" xfId="11" applyNumberFormat="1" applyFont="1" applyFill="1" applyBorder="1" applyAlignment="1">
      <alignment horizontal="center" vertical="center" wrapText="1"/>
    </xf>
    <xf numFmtId="4" fontId="2" fillId="0" borderId="34" xfId="11" applyFont="1" applyFill="1" applyBorder="1" applyAlignment="1">
      <alignment vertical="center" wrapText="1"/>
    </xf>
    <xf numFmtId="4" fontId="2" fillId="0" borderId="28" xfId="11" applyFont="1" applyFill="1" applyBorder="1" applyAlignment="1">
      <alignment horizontal="left" vertical="center" wrapText="1"/>
    </xf>
    <xf numFmtId="3" fontId="2" fillId="0" borderId="28" xfId="11" applyNumberFormat="1" applyFont="1" applyFill="1" applyBorder="1" applyAlignment="1">
      <alignment horizontal="center" vertical="center" wrapText="1"/>
    </xf>
    <xf numFmtId="4" fontId="2" fillId="0" borderId="28" xfId="11" applyNumberFormat="1" applyFont="1" applyFill="1" applyBorder="1" applyAlignment="1">
      <alignment horizontal="center" vertical="center" wrapText="1"/>
    </xf>
    <xf numFmtId="4" fontId="2" fillId="0" borderId="29" xfId="11" applyNumberFormat="1" applyFont="1" applyFill="1" applyBorder="1" applyAlignment="1">
      <alignment horizontal="center" vertical="center" wrapText="1"/>
    </xf>
    <xf numFmtId="4" fontId="2" fillId="0" borderId="11" xfId="11" applyFont="1" applyFill="1" applyBorder="1" applyAlignment="1">
      <alignment vertical="center" wrapText="1"/>
    </xf>
    <xf numFmtId="0" fontId="3" fillId="0" borderId="0" xfId="0" applyFont="1" applyAlignment="1">
      <alignment horizontal="center"/>
    </xf>
    <xf numFmtId="0" fontId="2" fillId="0" borderId="0" xfId="0" applyFont="1" applyFill="1" applyAlignment="1">
      <alignment horizontal="center"/>
    </xf>
    <xf numFmtId="49" fontId="18" fillId="7" borderId="1" xfId="0" applyNumberFormat="1" applyFont="1" applyFill="1" applyBorder="1" applyAlignment="1">
      <alignment horizontal="center" vertical="center" wrapText="1"/>
    </xf>
    <xf numFmtId="0" fontId="36" fillId="7" borderId="0" xfId="0" applyFont="1" applyFill="1"/>
    <xf numFmtId="0" fontId="2" fillId="7" borderId="0" xfId="0" applyFont="1" applyFill="1" applyAlignment="1">
      <alignment vertical="top"/>
    </xf>
    <xf numFmtId="49" fontId="18" fillId="7" borderId="47" xfId="0" applyNumberFormat="1" applyFont="1" applyFill="1" applyBorder="1" applyAlignment="1">
      <alignment horizontal="center" vertical="center" wrapText="1"/>
    </xf>
    <xf numFmtId="49" fontId="18" fillId="7" borderId="48" xfId="0" applyNumberFormat="1" applyFont="1" applyFill="1" applyBorder="1" applyAlignment="1">
      <alignment horizontal="center" vertical="center" wrapText="1"/>
    </xf>
    <xf numFmtId="49" fontId="18" fillId="7" borderId="49" xfId="0" applyNumberFormat="1" applyFont="1" applyFill="1" applyBorder="1" applyAlignment="1">
      <alignment horizontal="center" vertical="center" wrapText="1"/>
    </xf>
    <xf numFmtId="0" fontId="2" fillId="7" borderId="0" xfId="0" applyFont="1" applyFill="1"/>
    <xf numFmtId="0" fontId="15" fillId="7" borderId="50" xfId="0" applyFont="1" applyFill="1" applyBorder="1" applyAlignment="1">
      <alignment vertical="top"/>
    </xf>
    <xf numFmtId="49" fontId="18" fillId="7" borderId="51" xfId="0" applyNumberFormat="1" applyFont="1" applyFill="1" applyBorder="1" applyAlignment="1">
      <alignment horizontal="center" vertical="top" wrapText="1"/>
    </xf>
    <xf numFmtId="49" fontId="18" fillId="7" borderId="30" xfId="0" applyNumberFormat="1" applyFont="1" applyFill="1" applyBorder="1" applyAlignment="1">
      <alignment horizontal="left" vertical="top" wrapText="1"/>
    </xf>
    <xf numFmtId="170" fontId="37" fillId="7" borderId="30" xfId="0" applyNumberFormat="1" applyFont="1" applyFill="1" applyBorder="1" applyAlignment="1">
      <alignment horizontal="center" vertical="top"/>
    </xf>
    <xf numFmtId="0" fontId="18" fillId="7" borderId="30" xfId="0" applyNumberFormat="1" applyFont="1" applyFill="1" applyBorder="1" applyAlignment="1">
      <alignment horizontal="center" vertical="top"/>
    </xf>
    <xf numFmtId="0" fontId="18" fillId="7" borderId="30" xfId="0" applyFont="1" applyFill="1" applyBorder="1" applyAlignment="1">
      <alignment horizontal="center" vertical="top"/>
    </xf>
    <xf numFmtId="167" fontId="37" fillId="7" borderId="30" xfId="0" applyNumberFormat="1" applyFont="1" applyFill="1" applyBorder="1" applyAlignment="1">
      <alignment horizontal="center" vertical="top"/>
    </xf>
    <xf numFmtId="3" fontId="18" fillId="7" borderId="30" xfId="0" applyNumberFormat="1" applyFont="1" applyFill="1" applyBorder="1" applyAlignment="1">
      <alignment horizontal="center" vertical="top"/>
    </xf>
    <xf numFmtId="3" fontId="37" fillId="7" borderId="30" xfId="0" applyNumberFormat="1" applyFont="1" applyFill="1" applyBorder="1" applyAlignment="1">
      <alignment horizontal="center" vertical="top"/>
    </xf>
    <xf numFmtId="3" fontId="37" fillId="7" borderId="33" xfId="0" applyNumberFormat="1" applyFont="1" applyFill="1" applyBorder="1" applyAlignment="1">
      <alignment horizontal="center" vertical="top" wrapText="1"/>
    </xf>
    <xf numFmtId="0" fontId="15" fillId="7" borderId="0" xfId="0" applyFont="1" applyFill="1" applyBorder="1" applyAlignment="1">
      <alignment vertical="top"/>
    </xf>
    <xf numFmtId="49" fontId="19" fillId="7" borderId="52" xfId="0" applyNumberFormat="1" applyFont="1" applyFill="1" applyBorder="1" applyAlignment="1">
      <alignment horizontal="center" vertical="top" wrapText="1"/>
    </xf>
    <xf numFmtId="0" fontId="19" fillId="7" borderId="12" xfId="0" applyNumberFormat="1" applyFont="1" applyFill="1" applyBorder="1" applyAlignment="1">
      <alignment horizontal="right" vertical="top" wrapText="1"/>
    </xf>
    <xf numFmtId="170" fontId="19" fillId="7" borderId="12" xfId="0" applyNumberFormat="1" applyFont="1" applyFill="1" applyBorder="1" applyAlignment="1">
      <alignment horizontal="center" vertical="top"/>
    </xf>
    <xf numFmtId="0" fontId="19" fillId="7" borderId="12" xfId="0" applyNumberFormat="1" applyFont="1" applyFill="1" applyBorder="1" applyAlignment="1">
      <alignment horizontal="center" vertical="top"/>
    </xf>
    <xf numFmtId="3" fontId="19" fillId="7" borderId="12" xfId="0" applyNumberFormat="1" applyFont="1" applyFill="1" applyBorder="1" applyAlignment="1">
      <alignment horizontal="center" vertical="top"/>
    </xf>
    <xf numFmtId="0" fontId="19" fillId="7" borderId="12" xfId="0" applyFont="1" applyFill="1" applyBorder="1" applyAlignment="1">
      <alignment horizontal="center" vertical="top"/>
    </xf>
    <xf numFmtId="167" fontId="19" fillId="7" borderId="12" xfId="0" applyNumberFormat="1" applyFont="1" applyFill="1" applyBorder="1" applyAlignment="1">
      <alignment horizontal="center" vertical="top"/>
    </xf>
    <xf numFmtId="3" fontId="19" fillId="7" borderId="13" xfId="0" applyNumberFormat="1" applyFont="1" applyFill="1" applyBorder="1" applyAlignment="1">
      <alignment horizontal="center" vertical="top" wrapText="1"/>
    </xf>
    <xf numFmtId="49" fontId="19" fillId="7" borderId="51" xfId="0" applyNumberFormat="1" applyFont="1" applyFill="1" applyBorder="1" applyAlignment="1">
      <alignment horizontal="center" vertical="top" wrapText="1"/>
    </xf>
    <xf numFmtId="0" fontId="19" fillId="7" borderId="30" xfId="0" applyNumberFormat="1" applyFont="1" applyFill="1" applyBorder="1" applyAlignment="1">
      <alignment horizontal="right" vertical="top" wrapText="1"/>
    </xf>
    <xf numFmtId="170" fontId="19" fillId="7" borderId="30" xfId="0" applyNumberFormat="1" applyFont="1" applyFill="1" applyBorder="1" applyAlignment="1">
      <alignment horizontal="center" vertical="top"/>
    </xf>
    <xf numFmtId="0" fontId="19" fillId="7" borderId="30" xfId="0" applyNumberFormat="1" applyFont="1" applyFill="1" applyBorder="1" applyAlignment="1">
      <alignment horizontal="center" vertical="top"/>
    </xf>
    <xf numFmtId="3" fontId="19" fillId="7" borderId="30" xfId="0" applyNumberFormat="1" applyFont="1" applyFill="1" applyBorder="1" applyAlignment="1">
      <alignment horizontal="center" vertical="top"/>
    </xf>
    <xf numFmtId="0" fontId="19" fillId="7" borderId="30" xfId="0" applyFont="1" applyFill="1" applyBorder="1" applyAlignment="1">
      <alignment horizontal="center" vertical="top"/>
    </xf>
    <xf numFmtId="167" fontId="19" fillId="7" borderId="30" xfId="0" applyNumberFormat="1" applyFont="1" applyFill="1" applyBorder="1" applyAlignment="1">
      <alignment horizontal="center" vertical="top"/>
    </xf>
    <xf numFmtId="3" fontId="19" fillId="7" borderId="33" xfId="0" applyNumberFormat="1" applyFont="1" applyFill="1" applyBorder="1" applyAlignment="1">
      <alignment horizontal="center" vertical="top" wrapText="1"/>
    </xf>
    <xf numFmtId="49" fontId="19" fillId="0" borderId="51" xfId="0" applyNumberFormat="1" applyFont="1" applyFill="1" applyBorder="1" applyAlignment="1">
      <alignment horizontal="center" vertical="top" wrapText="1"/>
    </xf>
    <xf numFmtId="0" fontId="19" fillId="0" borderId="30" xfId="0" applyNumberFormat="1" applyFont="1" applyFill="1" applyBorder="1" applyAlignment="1">
      <alignment horizontal="right" vertical="top" wrapText="1"/>
    </xf>
    <xf numFmtId="170" fontId="19" fillId="0" borderId="30" xfId="0" applyNumberFormat="1" applyFont="1" applyFill="1" applyBorder="1" applyAlignment="1">
      <alignment horizontal="center" vertical="top"/>
    </xf>
    <xf numFmtId="0" fontId="19" fillId="0" borderId="30" xfId="0" applyNumberFormat="1" applyFont="1" applyFill="1" applyBorder="1" applyAlignment="1">
      <alignment horizontal="center" vertical="top"/>
    </xf>
    <xf numFmtId="3" fontId="19" fillId="0" borderId="30" xfId="0" applyNumberFormat="1" applyFont="1" applyFill="1" applyBorder="1" applyAlignment="1">
      <alignment horizontal="center" vertical="top"/>
    </xf>
    <xf numFmtId="0" fontId="19" fillId="0" borderId="30" xfId="0" applyFont="1" applyFill="1" applyBorder="1" applyAlignment="1">
      <alignment horizontal="center" vertical="top"/>
    </xf>
    <xf numFmtId="167" fontId="19" fillId="0" borderId="30" xfId="0" applyNumberFormat="1" applyFont="1" applyFill="1" applyBorder="1" applyAlignment="1">
      <alignment horizontal="center" vertical="top"/>
    </xf>
    <xf numFmtId="3" fontId="19" fillId="0" borderId="33" xfId="0" applyNumberFormat="1" applyFont="1" applyFill="1" applyBorder="1" applyAlignment="1">
      <alignment horizontal="center" vertical="top" wrapText="1"/>
    </xf>
    <xf numFmtId="0" fontId="15" fillId="0" borderId="0" xfId="0" applyFont="1" applyFill="1" applyBorder="1" applyAlignment="1">
      <alignment vertical="top"/>
    </xf>
    <xf numFmtId="0" fontId="15" fillId="8" borderId="0" xfId="0" applyFont="1" applyFill="1" applyBorder="1" applyAlignment="1">
      <alignment vertical="top"/>
    </xf>
    <xf numFmtId="0" fontId="2" fillId="9" borderId="0" xfId="0" applyFont="1" applyFill="1"/>
    <xf numFmtId="49" fontId="19" fillId="0" borderId="11" xfId="0" applyNumberFormat="1" applyFont="1" applyFill="1" applyBorder="1" applyAlignment="1">
      <alignment horizontal="center" vertical="top" wrapText="1"/>
    </xf>
    <xf numFmtId="0" fontId="19" fillId="0" borderId="5" xfId="0" applyNumberFormat="1" applyFont="1" applyFill="1" applyBorder="1" applyAlignment="1">
      <alignment horizontal="right" vertical="top" wrapText="1"/>
    </xf>
    <xf numFmtId="170" fontId="19" fillId="0" borderId="5" xfId="0" applyNumberFormat="1" applyFont="1" applyFill="1" applyBorder="1" applyAlignment="1">
      <alignment horizontal="center" vertical="top"/>
    </xf>
    <xf numFmtId="0" fontId="19" fillId="0" borderId="5" xfId="0" applyNumberFormat="1" applyFont="1" applyFill="1" applyBorder="1" applyAlignment="1">
      <alignment horizontal="center" vertical="top"/>
    </xf>
    <xf numFmtId="3" fontId="19" fillId="0" borderId="5" xfId="0" applyNumberFormat="1" applyFont="1" applyFill="1" applyBorder="1" applyAlignment="1">
      <alignment horizontal="center" vertical="top"/>
    </xf>
    <xf numFmtId="0" fontId="18" fillId="0" borderId="30" xfId="0" applyFont="1" applyFill="1" applyBorder="1" applyAlignment="1">
      <alignment horizontal="center" vertical="top"/>
    </xf>
    <xf numFmtId="167" fontId="37" fillId="0" borderId="30" xfId="0" applyNumberFormat="1" applyFont="1" applyFill="1" applyBorder="1" applyAlignment="1">
      <alignment horizontal="center" vertical="top"/>
    </xf>
    <xf numFmtId="3" fontId="18" fillId="0" borderId="30" xfId="0" applyNumberFormat="1" applyFont="1" applyFill="1" applyBorder="1" applyAlignment="1">
      <alignment horizontal="center" vertical="top"/>
    </xf>
    <xf numFmtId="3" fontId="37" fillId="0" borderId="30" xfId="0" applyNumberFormat="1" applyFont="1" applyFill="1" applyBorder="1" applyAlignment="1">
      <alignment horizontal="center" vertical="top"/>
    </xf>
    <xf numFmtId="3" fontId="37" fillId="0" borderId="33" xfId="0" applyNumberFormat="1" applyFont="1" applyFill="1" applyBorder="1" applyAlignment="1">
      <alignment horizontal="center" vertical="top" wrapText="1"/>
    </xf>
    <xf numFmtId="0" fontId="3" fillId="0" borderId="53" xfId="0" applyFont="1" applyFill="1" applyBorder="1" applyAlignment="1">
      <alignment horizontal="center" vertical="top" wrapText="1"/>
    </xf>
    <xf numFmtId="0" fontId="3" fillId="0" borderId="54" xfId="0" applyFont="1" applyFill="1" applyBorder="1" applyAlignment="1">
      <alignment horizontal="left" vertical="top"/>
    </xf>
    <xf numFmtId="170" fontId="3" fillId="0" borderId="54" xfId="0" applyNumberFormat="1" applyFont="1" applyFill="1" applyBorder="1" applyAlignment="1">
      <alignment horizontal="center" vertical="top" wrapText="1"/>
    </xf>
    <xf numFmtId="0" fontId="3" fillId="0" borderId="54" xfId="0" applyNumberFormat="1" applyFont="1" applyFill="1" applyBorder="1" applyAlignment="1">
      <alignment horizontal="center" vertical="top" wrapText="1"/>
    </xf>
    <xf numFmtId="3" fontId="3" fillId="0" borderId="54" xfId="0" applyNumberFormat="1" applyFont="1" applyFill="1" applyBorder="1" applyAlignment="1">
      <alignment horizontal="center" vertical="top" wrapText="1"/>
    </xf>
    <xf numFmtId="0" fontId="3" fillId="0" borderId="54" xfId="0" applyFont="1" applyFill="1" applyBorder="1" applyAlignment="1">
      <alignment horizontal="center" vertical="top" wrapText="1"/>
    </xf>
    <xf numFmtId="3" fontId="32" fillId="0" borderId="55" xfId="0" applyNumberFormat="1" applyFont="1" applyFill="1" applyBorder="1" applyAlignment="1">
      <alignment horizontal="center" vertical="top" wrapText="1"/>
    </xf>
    <xf numFmtId="3" fontId="18" fillId="0" borderId="0" xfId="0" applyNumberFormat="1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horizontal="center"/>
    </xf>
    <xf numFmtId="0" fontId="1" fillId="0" borderId="22" xfId="0" applyNumberFormat="1" applyFont="1" applyFill="1" applyBorder="1" applyAlignment="1">
      <alignment horizontal="center" vertical="center" wrapText="1"/>
    </xf>
    <xf numFmtId="3" fontId="1" fillId="0" borderId="1" xfId="12" applyNumberFormat="1" applyFont="1" applyBorder="1" applyAlignment="1">
      <alignment horizontal="center" vertical="center" wrapText="1"/>
    </xf>
    <xf numFmtId="49" fontId="29" fillId="10" borderId="1" xfId="0" applyNumberFormat="1" applyFont="1" applyFill="1" applyBorder="1" applyAlignment="1">
      <alignment horizontal="center" vertical="center"/>
    </xf>
    <xf numFmtId="169" fontId="38" fillId="10" borderId="1" xfId="14" applyNumberFormat="1" applyFont="1" applyFill="1" applyBorder="1" applyAlignment="1">
      <alignment horizontal="right" vertical="center" wrapText="1"/>
    </xf>
    <xf numFmtId="0" fontId="3" fillId="0" borderId="9" xfId="0" applyFont="1" applyFill="1" applyBorder="1"/>
    <xf numFmtId="0" fontId="2" fillId="0" borderId="27" xfId="0" applyFont="1" applyBorder="1"/>
    <xf numFmtId="0" fontId="39" fillId="0" borderId="17" xfId="0" applyFont="1" applyBorder="1" applyAlignment="1">
      <alignment vertical="center"/>
    </xf>
    <xf numFmtId="4" fontId="3" fillId="11" borderId="1" xfId="0" applyNumberFormat="1" applyFont="1" applyFill="1" applyBorder="1" applyAlignment="1">
      <alignment horizontal="center" vertical="center" wrapText="1"/>
    </xf>
    <xf numFmtId="4" fontId="40" fillId="11" borderId="1" xfId="0" applyNumberFormat="1" applyFont="1" applyFill="1" applyBorder="1" applyAlignment="1">
      <alignment horizontal="center" vertical="center" wrapText="1"/>
    </xf>
    <xf numFmtId="4" fontId="31" fillId="11" borderId="1" xfId="0" applyNumberFormat="1" applyFont="1" applyFill="1" applyBorder="1" applyAlignment="1">
      <alignment horizontal="center" vertical="center" wrapText="1"/>
    </xf>
    <xf numFmtId="2" fontId="41" fillId="11" borderId="1" xfId="0" applyNumberFormat="1" applyFont="1" applyFill="1" applyBorder="1" applyAlignment="1">
      <alignment horizontal="center" vertical="center" wrapText="1"/>
    </xf>
    <xf numFmtId="0" fontId="2" fillId="0" borderId="17" xfId="0" applyFont="1" applyBorder="1"/>
    <xf numFmtId="49" fontId="41" fillId="11" borderId="1" xfId="0" applyNumberFormat="1" applyFont="1" applyFill="1" applyBorder="1" applyAlignment="1">
      <alignment horizontal="center" vertical="center" wrapText="1"/>
    </xf>
    <xf numFmtId="0" fontId="2" fillId="0" borderId="21" xfId="0" applyFont="1" applyBorder="1"/>
    <xf numFmtId="0" fontId="2" fillId="0" borderId="11" xfId="0" applyFont="1" applyBorder="1"/>
    <xf numFmtId="0" fontId="2" fillId="0" borderId="14" xfId="0" applyFont="1" applyBorder="1"/>
    <xf numFmtId="0" fontId="2" fillId="0" borderId="19" xfId="0" applyFont="1" applyBorder="1"/>
    <xf numFmtId="0" fontId="8" fillId="0" borderId="27" xfId="6" applyFont="1" applyFill="1" applyBorder="1" applyAlignment="1">
      <alignment horizontal="left" vertical="top"/>
    </xf>
    <xf numFmtId="0" fontId="2" fillId="0" borderId="17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2" fillId="0" borderId="28" xfId="0" applyFont="1" applyFill="1" applyBorder="1" applyAlignment="1">
      <alignment horizontal="center" vertical="center"/>
    </xf>
    <xf numFmtId="4" fontId="7" fillId="3" borderId="6" xfId="0" applyNumberFormat="1" applyFont="1" applyFill="1" applyBorder="1" applyAlignment="1">
      <alignment vertical="top" wrapText="1"/>
    </xf>
    <xf numFmtId="4" fontId="7" fillId="3" borderId="8" xfId="0" applyNumberFormat="1" applyFont="1" applyFill="1" applyBorder="1" applyAlignment="1">
      <alignment vertical="top" wrapText="1"/>
    </xf>
    <xf numFmtId="4" fontId="7" fillId="3" borderId="25" xfId="0" applyNumberFormat="1" applyFont="1" applyFill="1" applyBorder="1" applyAlignment="1">
      <alignment vertical="top" wrapText="1"/>
    </xf>
    <xf numFmtId="4" fontId="7" fillId="3" borderId="26" xfId="0" applyNumberFormat="1" applyFont="1" applyFill="1" applyBorder="1" applyAlignment="1">
      <alignment vertical="top" wrapText="1"/>
    </xf>
    <xf numFmtId="4" fontId="3" fillId="2" borderId="9" xfId="0" applyNumberFormat="1" applyFont="1" applyFill="1" applyBorder="1" applyAlignment="1">
      <alignment horizontal="center" vertical="center" wrapText="1"/>
    </xf>
    <xf numFmtId="4" fontId="3" fillId="2" borderId="10" xfId="0" applyNumberFormat="1" applyFont="1" applyFill="1" applyBorder="1" applyAlignment="1">
      <alignment horizontal="center" vertical="center" wrapText="1"/>
    </xf>
    <xf numFmtId="4" fontId="3" fillId="4" borderId="2" xfId="0" applyNumberFormat="1" applyFont="1" applyFill="1" applyBorder="1" applyAlignment="1">
      <alignment horizontal="center" vertical="center" wrapText="1"/>
    </xf>
    <xf numFmtId="0" fontId="0" fillId="4" borderId="3" xfId="0" applyFill="1" applyBorder="1" applyAlignment="1">
      <alignment horizontal="center" vertical="center" wrapText="1"/>
    </xf>
    <xf numFmtId="0" fontId="0" fillId="4" borderId="4" xfId="0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4" fontId="7" fillId="3" borderId="2" xfId="0" applyNumberFormat="1" applyFont="1" applyFill="1" applyBorder="1" applyAlignment="1">
      <alignment vertical="top" wrapText="1"/>
    </xf>
    <xf numFmtId="4" fontId="7" fillId="3" borderId="4" xfId="0" applyNumberFormat="1" applyFont="1" applyFill="1" applyBorder="1" applyAlignment="1">
      <alignment vertical="top" wrapText="1"/>
    </xf>
    <xf numFmtId="0" fontId="3" fillId="0" borderId="0" xfId="0" applyFont="1" applyFill="1" applyAlignment="1">
      <alignment horizontal="center" vertical="top"/>
    </xf>
    <xf numFmtId="0" fontId="2" fillId="0" borderId="1" xfId="2" applyFont="1" applyFill="1" applyBorder="1" applyAlignment="1" applyProtection="1">
      <alignment horizontal="center" vertical="center" wrapText="1"/>
      <protection locked="0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23" fillId="0" borderId="2" xfId="0" applyFont="1" applyBorder="1" applyAlignment="1">
      <alignment horizontal="center"/>
    </xf>
    <xf numFmtId="0" fontId="23" fillId="0" borderId="3" xfId="0" applyFont="1" applyBorder="1" applyAlignment="1">
      <alignment horizontal="center"/>
    </xf>
    <xf numFmtId="0" fontId="23" fillId="0" borderId="4" xfId="0" applyFont="1" applyBorder="1" applyAlignment="1">
      <alignment horizontal="center"/>
    </xf>
    <xf numFmtId="0" fontId="2" fillId="0" borderId="5" xfId="2" applyFont="1" applyFill="1" applyBorder="1" applyAlignment="1" applyProtection="1">
      <alignment horizontal="center" vertical="center" wrapText="1"/>
      <protection locked="0"/>
    </xf>
    <xf numFmtId="0" fontId="2" fillId="0" borderId="10" xfId="2" applyFont="1" applyFill="1" applyBorder="1" applyAlignment="1" applyProtection="1">
      <alignment horizontal="center" vertical="center" wrapText="1"/>
      <protection locked="0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4" fillId="5" borderId="9" xfId="2" applyFont="1" applyFill="1" applyBorder="1" applyAlignment="1" applyProtection="1">
      <alignment horizontal="center" vertical="center" wrapText="1"/>
      <protection locked="0"/>
    </xf>
    <xf numFmtId="0" fontId="24" fillId="5" borderId="5" xfId="2" applyFont="1" applyFill="1" applyBorder="1" applyAlignment="1" applyProtection="1">
      <alignment horizontal="center" vertical="center" wrapText="1"/>
      <protection locked="0"/>
    </xf>
    <xf numFmtId="0" fontId="24" fillId="5" borderId="10" xfId="2" applyFont="1" applyFill="1" applyBorder="1" applyAlignment="1" applyProtection="1">
      <alignment horizontal="center" vertical="center" wrapText="1"/>
      <protection locked="0"/>
    </xf>
    <xf numFmtId="0" fontId="24" fillId="0" borderId="2" xfId="0" applyFont="1" applyBorder="1" applyAlignment="1">
      <alignment horizontal="center"/>
    </xf>
    <xf numFmtId="0" fontId="24" fillId="0" borderId="3" xfId="0" applyFont="1" applyBorder="1" applyAlignment="1">
      <alignment horizontal="center"/>
    </xf>
    <xf numFmtId="0" fontId="24" fillId="0" borderId="4" xfId="0" applyFont="1" applyBorder="1" applyAlignment="1">
      <alignment horizontal="center"/>
    </xf>
    <xf numFmtId="0" fontId="25" fillId="0" borderId="9" xfId="3" applyFont="1" applyFill="1" applyBorder="1" applyAlignment="1">
      <alignment horizontal="center" vertical="center" wrapText="1"/>
    </xf>
    <xf numFmtId="0" fontId="25" fillId="0" borderId="5" xfId="3" applyFont="1" applyFill="1" applyBorder="1" applyAlignment="1">
      <alignment horizontal="center" vertical="center" wrapText="1"/>
    </xf>
    <xf numFmtId="0" fontId="25" fillId="0" borderId="10" xfId="3" applyFont="1" applyFill="1" applyBorder="1" applyAlignment="1">
      <alignment horizontal="center" vertical="center" wrapText="1"/>
    </xf>
    <xf numFmtId="0" fontId="24" fillId="0" borderId="9" xfId="3" applyFont="1" applyFill="1" applyBorder="1" applyAlignment="1">
      <alignment horizontal="center" vertical="center" wrapText="1"/>
    </xf>
    <xf numFmtId="0" fontId="24" fillId="0" borderId="5" xfId="3" applyFont="1" applyFill="1" applyBorder="1" applyAlignment="1">
      <alignment horizontal="center" vertical="center" wrapText="1"/>
    </xf>
    <xf numFmtId="0" fontId="24" fillId="0" borderId="10" xfId="3" applyFont="1" applyFill="1" applyBorder="1" applyAlignment="1">
      <alignment horizontal="center" vertical="center" wrapText="1"/>
    </xf>
    <xf numFmtId="0" fontId="14" fillId="0" borderId="32" xfId="0" applyFont="1" applyFill="1" applyBorder="1" applyAlignment="1">
      <alignment horizontal="center" vertical="top"/>
    </xf>
    <xf numFmtId="164" fontId="24" fillId="0" borderId="1" xfId="2" applyNumberFormat="1" applyFont="1" applyFill="1" applyBorder="1" applyAlignment="1" applyProtection="1">
      <alignment horizontal="center" vertical="center"/>
      <protection locked="0"/>
    </xf>
    <xf numFmtId="0" fontId="2" fillId="0" borderId="9" xfId="2" applyFont="1" applyFill="1" applyBorder="1" applyAlignment="1" applyProtection="1">
      <alignment horizontal="center" vertical="center" wrapText="1"/>
      <protection locked="0"/>
    </xf>
    <xf numFmtId="164" fontId="25" fillId="0" borderId="9" xfId="2" applyNumberFormat="1" applyFont="1" applyFill="1" applyBorder="1" applyAlignment="1" applyProtection="1">
      <alignment horizontal="center" vertical="center" wrapText="1"/>
      <protection locked="0"/>
    </xf>
    <xf numFmtId="164" fontId="25" fillId="0" borderId="5" xfId="2" applyNumberFormat="1" applyFont="1" applyFill="1" applyBorder="1" applyAlignment="1" applyProtection="1">
      <alignment horizontal="center" vertical="center" wrapText="1"/>
      <protection locked="0"/>
    </xf>
    <xf numFmtId="164" fontId="25" fillId="0" borderId="10" xfId="2" applyNumberFormat="1" applyFont="1" applyFill="1" applyBorder="1" applyAlignment="1" applyProtection="1">
      <alignment horizontal="center" vertical="center" wrapText="1"/>
      <protection locked="0"/>
    </xf>
    <xf numFmtId="164" fontId="24" fillId="0" borderId="2" xfId="2" applyNumberFormat="1" applyFont="1" applyFill="1" applyBorder="1" applyAlignment="1" applyProtection="1">
      <alignment horizontal="center" vertical="center"/>
      <protection locked="0"/>
    </xf>
    <xf numFmtId="164" fontId="24" fillId="0" borderId="4" xfId="2" applyNumberFormat="1" applyFont="1" applyFill="1" applyBorder="1" applyAlignment="1" applyProtection="1">
      <alignment horizontal="center" vertical="center"/>
      <protection locked="0"/>
    </xf>
    <xf numFmtId="4" fontId="14" fillId="0" borderId="24" xfId="0" applyNumberFormat="1" applyFont="1" applyFill="1" applyBorder="1" applyAlignment="1">
      <alignment horizontal="center" vertical="center" wrapText="1"/>
    </xf>
    <xf numFmtId="1" fontId="3" fillId="0" borderId="0" xfId="0" applyNumberFormat="1" applyFont="1" applyFill="1" applyBorder="1" applyAlignment="1">
      <alignment horizontal="center" vertical="top" wrapText="1"/>
    </xf>
    <xf numFmtId="166" fontId="14" fillId="0" borderId="31" xfId="0" applyNumberFormat="1" applyFont="1" applyFill="1" applyBorder="1" applyAlignment="1">
      <alignment horizontal="left" vertical="center" wrapText="1"/>
    </xf>
    <xf numFmtId="166" fontId="14" fillId="0" borderId="0" xfId="0" applyNumberFormat="1" applyFont="1" applyFill="1" applyBorder="1" applyAlignment="1">
      <alignment horizontal="left" vertical="center" wrapText="1"/>
    </xf>
    <xf numFmtId="4" fontId="2" fillId="0" borderId="38" xfId="11" applyFont="1" applyBorder="1" applyAlignment="1">
      <alignment horizontal="center" vertical="center" wrapText="1"/>
    </xf>
    <xf numFmtId="4" fontId="2" fillId="0" borderId="41" xfId="11" applyFont="1" applyBorder="1" applyAlignment="1">
      <alignment horizontal="center" vertical="center" wrapText="1"/>
    </xf>
    <xf numFmtId="4" fontId="2" fillId="0" borderId="34" xfId="11" applyFont="1" applyFill="1" applyBorder="1" applyAlignment="1">
      <alignment horizontal="center" vertical="center" wrapText="1"/>
    </xf>
    <xf numFmtId="4" fontId="2" fillId="0" borderId="11" xfId="11" applyFont="1" applyFill="1" applyBorder="1" applyAlignment="1">
      <alignment horizontal="center" vertical="center" wrapText="1"/>
    </xf>
    <xf numFmtId="4" fontId="3" fillId="0" borderId="43" xfId="11" applyFont="1" applyBorder="1" applyAlignment="1">
      <alignment horizontal="center" vertical="top" wrapText="1"/>
    </xf>
    <xf numFmtId="4" fontId="3" fillId="0" borderId="39" xfId="11" applyFont="1" applyBorder="1" applyAlignment="1">
      <alignment horizontal="center" vertical="top" wrapText="1"/>
    </xf>
    <xf numFmtId="4" fontId="3" fillId="0" borderId="40" xfId="11" applyFont="1" applyBorder="1" applyAlignment="1">
      <alignment horizontal="center" vertical="top" wrapText="1"/>
    </xf>
    <xf numFmtId="0" fontId="2" fillId="0" borderId="32" xfId="41" applyFont="1" applyBorder="1" applyAlignment="1">
      <alignment horizontal="center"/>
    </xf>
    <xf numFmtId="0" fontId="2" fillId="0" borderId="0" xfId="41" applyFont="1" applyBorder="1" applyAlignment="1">
      <alignment horizontal="center"/>
    </xf>
    <xf numFmtId="4" fontId="19" fillId="0" borderId="0" xfId="11" applyFont="1" applyAlignment="1">
      <alignment horizontal="center" vertical="center"/>
    </xf>
    <xf numFmtId="4" fontId="3" fillId="0" borderId="0" xfId="11" applyFont="1" applyAlignment="1">
      <alignment horizontal="center"/>
    </xf>
    <xf numFmtId="0" fontId="32" fillId="0" borderId="0" xfId="0" applyFont="1" applyFill="1" applyAlignment="1">
      <alignment horizontal="center"/>
    </xf>
    <xf numFmtId="4" fontId="2" fillId="0" borderId="42" xfId="11" applyFont="1" applyBorder="1" applyAlignment="1">
      <alignment horizontal="center" vertical="center" wrapText="1"/>
    </xf>
    <xf numFmtId="4" fontId="2" fillId="0" borderId="44" xfId="11" applyFont="1" applyBorder="1" applyAlignment="1">
      <alignment horizontal="center" vertical="center" wrapText="1"/>
    </xf>
    <xf numFmtId="0" fontId="15" fillId="0" borderId="0" xfId="0" applyFont="1" applyFill="1" applyAlignment="1">
      <alignment horizontal="right"/>
    </xf>
    <xf numFmtId="0" fontId="3" fillId="0" borderId="0" xfId="0" applyFont="1" applyFill="1" applyAlignment="1">
      <alignment horizontal="center"/>
    </xf>
    <xf numFmtId="49" fontId="18" fillId="0" borderId="27" xfId="0" applyNumberFormat="1" applyFont="1" applyFill="1" applyBorder="1" applyAlignment="1">
      <alignment horizontal="center" vertical="center" wrapText="1"/>
    </xf>
    <xf numFmtId="49" fontId="18" fillId="0" borderId="17" xfId="0" applyNumberFormat="1" applyFont="1" applyFill="1" applyBorder="1" applyAlignment="1">
      <alignment horizontal="center" vertical="center" wrapText="1"/>
    </xf>
    <xf numFmtId="49" fontId="18" fillId="0" borderId="28" xfId="0" applyNumberFormat="1" applyFont="1" applyFill="1" applyBorder="1" applyAlignment="1">
      <alignment horizontal="center" vertical="center" wrapText="1"/>
    </xf>
    <xf numFmtId="49" fontId="18" fillId="0" borderId="1" xfId="0" applyNumberFormat="1" applyFont="1" applyFill="1" applyBorder="1" applyAlignment="1">
      <alignment horizontal="center" vertical="center" wrapText="1"/>
    </xf>
    <xf numFmtId="49" fontId="18" fillId="0" borderId="35" xfId="0" applyNumberFormat="1" applyFont="1" applyFill="1" applyBorder="1" applyAlignment="1">
      <alignment horizontal="center" vertical="center" wrapText="1"/>
    </xf>
    <xf numFmtId="49" fontId="18" fillId="0" borderId="10" xfId="0" applyNumberFormat="1" applyFont="1" applyFill="1" applyBorder="1" applyAlignment="1">
      <alignment horizontal="center" vertical="center" wrapText="1"/>
    </xf>
    <xf numFmtId="0" fontId="18" fillId="0" borderId="29" xfId="0" applyFont="1" applyFill="1" applyBorder="1" applyAlignment="1">
      <alignment horizontal="center" vertical="center" wrapText="1"/>
    </xf>
    <xf numFmtId="0" fontId="18" fillId="0" borderId="18" xfId="0" applyFont="1" applyFill="1" applyBorder="1" applyAlignment="1">
      <alignment horizontal="center" vertical="center" wrapText="1"/>
    </xf>
    <xf numFmtId="0" fontId="1" fillId="0" borderId="0" xfId="42" applyNumberFormat="1" applyFont="1" applyFill="1" applyBorder="1" applyAlignment="1">
      <alignment horizontal="center" vertical="center" wrapText="1"/>
    </xf>
    <xf numFmtId="0" fontId="1" fillId="0" borderId="0" xfId="42" applyNumberFormat="1" applyFont="1" applyFill="1" applyAlignment="1">
      <alignment horizontal="center" vertical="center" wrapText="1"/>
    </xf>
    <xf numFmtId="0" fontId="2" fillId="0" borderId="0" xfId="0" applyFont="1" applyAlignment="1">
      <alignment horizontal="right"/>
    </xf>
    <xf numFmtId="0" fontId="21" fillId="0" borderId="0" xfId="0" applyFont="1" applyAlignment="1">
      <alignment horizontal="right"/>
    </xf>
    <xf numFmtId="0" fontId="29" fillId="0" borderId="2" xfId="0" applyFont="1" applyFill="1" applyBorder="1" applyAlignment="1">
      <alignment horizontal="left" vertical="center"/>
    </xf>
    <xf numFmtId="0" fontId="29" fillId="0" borderId="3" xfId="0" applyFont="1" applyFill="1" applyBorder="1" applyAlignment="1">
      <alignment horizontal="left" vertical="center"/>
    </xf>
    <xf numFmtId="0" fontId="29" fillId="0" borderId="4" xfId="0" applyFont="1" applyFill="1" applyBorder="1" applyAlignment="1">
      <alignment horizontal="left" vertical="center"/>
    </xf>
    <xf numFmtId="0" fontId="29" fillId="0" borderId="2" xfId="0" applyFont="1" applyFill="1" applyBorder="1" applyAlignment="1">
      <alignment horizontal="left"/>
    </xf>
    <xf numFmtId="0" fontId="29" fillId="0" borderId="3" xfId="0" applyFont="1" applyFill="1" applyBorder="1" applyAlignment="1">
      <alignment horizontal="left"/>
    </xf>
    <xf numFmtId="0" fontId="22" fillId="0" borderId="0" xfId="9" applyFont="1" applyFill="1" applyAlignment="1">
      <alignment horizontal="left" vertical="top" wrapText="1"/>
    </xf>
    <xf numFmtId="0" fontId="0" fillId="0" borderId="1" xfId="0" applyNumberFormat="1" applyFill="1" applyBorder="1" applyAlignment="1">
      <alignment horizontal="center" vertical="center" wrapText="1"/>
    </xf>
    <xf numFmtId="0" fontId="2" fillId="0" borderId="0" xfId="0" applyFont="1" applyFill="1" applyAlignment="1">
      <alignment horizontal="right" vertical="center"/>
    </xf>
    <xf numFmtId="0" fontId="2" fillId="0" borderId="0" xfId="0" applyFont="1" applyFill="1" applyAlignment="1">
      <alignment horizontal="center" vertical="center"/>
    </xf>
    <xf numFmtId="4" fontId="20" fillId="0" borderId="0" xfId="11" applyFont="1" applyAlignment="1">
      <alignment horizontal="center" vertical="center"/>
    </xf>
    <xf numFmtId="0" fontId="29" fillId="0" borderId="0" xfId="0" applyFont="1" applyFill="1" applyAlignment="1">
      <alignment horizontal="center"/>
    </xf>
    <xf numFmtId="0" fontId="30" fillId="0" borderId="0" xfId="0" applyFont="1" applyFill="1" applyAlignment="1">
      <alignment horizontal="center"/>
    </xf>
    <xf numFmtId="0" fontId="0" fillId="0" borderId="27" xfId="0" applyNumberFormat="1" applyFill="1" applyBorder="1" applyAlignment="1">
      <alignment horizontal="center" vertical="center" wrapText="1"/>
    </xf>
    <xf numFmtId="0" fontId="0" fillId="0" borderId="17" xfId="0" applyNumberFormat="1" applyFill="1" applyBorder="1" applyAlignment="1">
      <alignment horizontal="center" vertical="center" wrapText="1"/>
    </xf>
    <xf numFmtId="0" fontId="0" fillId="0" borderId="21" xfId="0" applyNumberFormat="1" applyFill="1" applyBorder="1" applyAlignment="1">
      <alignment horizontal="center" vertical="center" wrapText="1"/>
    </xf>
    <xf numFmtId="0" fontId="0" fillId="0" borderId="28" xfId="0" applyNumberFormat="1" applyFill="1" applyBorder="1" applyAlignment="1">
      <alignment horizontal="center" vertical="center" wrapText="1"/>
    </xf>
    <xf numFmtId="0" fontId="0" fillId="0" borderId="22" xfId="0" applyNumberFormat="1" applyFill="1" applyBorder="1" applyAlignment="1">
      <alignment horizontal="center" vertical="center" wrapText="1"/>
    </xf>
    <xf numFmtId="0" fontId="0" fillId="0" borderId="2" xfId="0" applyNumberFormat="1" applyFill="1" applyBorder="1" applyAlignment="1">
      <alignment horizontal="center" vertical="center" wrapText="1"/>
    </xf>
    <xf numFmtId="0" fontId="0" fillId="0" borderId="3" xfId="0" applyNumberFormat="1" applyFill="1" applyBorder="1" applyAlignment="1">
      <alignment horizontal="center" vertical="center" wrapText="1"/>
    </xf>
    <xf numFmtId="0" fontId="0" fillId="0" borderId="46" xfId="0" applyNumberForma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left" vertical="center"/>
    </xf>
    <xf numFmtId="0" fontId="9" fillId="0" borderId="3" xfId="0" applyFont="1" applyFill="1" applyBorder="1" applyAlignment="1">
      <alignment horizontal="left" vertical="center"/>
    </xf>
    <xf numFmtId="0" fontId="9" fillId="0" borderId="4" xfId="0" applyFont="1" applyFill="1" applyBorder="1" applyAlignment="1">
      <alignment horizontal="left" vertical="center"/>
    </xf>
  </cellXfs>
  <cellStyles count="43">
    <cellStyle name="Акт" xfId="15"/>
    <cellStyle name="АктМТСН" xfId="16"/>
    <cellStyle name="ВедРесурсов" xfId="17"/>
    <cellStyle name="ВедРесурсовАкт" xfId="18"/>
    <cellStyle name="Индексы" xfId="19"/>
    <cellStyle name="Итоги" xfId="20"/>
    <cellStyle name="ИтогоАктБазЦ" xfId="21"/>
    <cellStyle name="ИтогоАктБИМ" xfId="22"/>
    <cellStyle name="ИтогоАктРесМет" xfId="23"/>
    <cellStyle name="ИтогоБазЦ" xfId="24"/>
    <cellStyle name="ИтогоБИМ" xfId="25"/>
    <cellStyle name="ИтогоРесМет" xfId="26"/>
    <cellStyle name="ЛокСмета" xfId="27"/>
    <cellStyle name="ЛокСмМТСН" xfId="28"/>
    <cellStyle name="М29" xfId="29"/>
    <cellStyle name="ОбСмета" xfId="30"/>
    <cellStyle name="Обычный" xfId="0" builtinId="0"/>
    <cellStyle name="Обычный 10" xfId="12"/>
    <cellStyle name="Обычный 10 2" xfId="42"/>
    <cellStyle name="Обычный 2 10" xfId="8"/>
    <cellStyle name="Обычный 2_Индекс РУ 3 №3 " xfId="11"/>
    <cellStyle name="Обычный_KS_ZRHG_рцк" xfId="4"/>
    <cellStyle name="Обычный_SSR5086" xfId="5"/>
    <cellStyle name="Обычный_материалы" xfId="9"/>
    <cellStyle name="Обычный_Прилож.№1,2,3" xfId="7"/>
    <cellStyle name="Обычный_Приложение 4" xfId="41"/>
    <cellStyle name="Обычный_Расчет стоимости услуг ТЭР" xfId="3"/>
    <cellStyle name="Обычный_рцк" xfId="2"/>
    <cellStyle name="Обычный_РЦК2" xfId="6"/>
    <cellStyle name="Параметр" xfId="31"/>
    <cellStyle name="ПеременныеСметы" xfId="32"/>
    <cellStyle name="Процентный" xfId="1" builtinId="5"/>
    <cellStyle name="РесСмета" xfId="33"/>
    <cellStyle name="СводВедРес" xfId="34"/>
    <cellStyle name="СводкаСтоимРаб" xfId="35"/>
    <cellStyle name="СводРасч" xfId="36"/>
    <cellStyle name="Стиль 1 2" xfId="10"/>
    <cellStyle name="Стиль 1_лот" xfId="13"/>
    <cellStyle name="Титул" xfId="37"/>
    <cellStyle name="Финансовый" xfId="14" builtinId="3"/>
    <cellStyle name="Хвост" xfId="38"/>
    <cellStyle name="Ценник" xfId="39"/>
    <cellStyle name="Экспертиза" xfId="4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ergeevaUS/Documents/&#1057;&#1077;&#1088;&#1075;&#1077;&#1077;&#1074;&#1072;%20&#1070;.&#1057;/&#1058;&#1045;&#1053;&#1044;&#1045;&#1056;&#1067;%202015/&#1054;&#1090;&#1082;&#1088;&#1099;&#1090;&#1072;&#1103;%20&#1088;&#1072;&#1089;&#1089;&#1099;&#1083;&#1082;&#1072;/1306.1.159%20-%20&#1053;&#1086;&#1074;&#1086;-&#1055;&#1086;&#1082;&#1091;&#1088;&#1089;&#1082;&#1086;&#1077;%20&#1084;.&#1088;.%20&#1050;&#1091;&#1089;&#1090;%20&#1089;&#1082;&#1074;&#1072;&#1078;&#1080;&#1085;%2071/&#1053;&#1077;&#1092;&#1090;&#1077;&#1075;&#1072;&#1079;&#1086;&#1087;&#1088;&#1086;&#1074;&#1086;&#1076;%20&#1089;%20&#1082;&#1091;&#1089;&#1090;&#1072;%20&#8470;71%20&#1076;&#1086;%20&#1090;.&#1074;&#1088;.%20&#1074;%20&#1085;&#1077;&#1092;&#1090;&#1077;&#1089;&#1073;&#1086;&#1088;%20&#1082;&#1091;&#1089;&#1090;%20&#8470;69-&#1044;&#1053;&#1057;/&#1056;&#1072;&#1089;&#1095;&#1077;&#1090;%20&#1047;&#1072;&#1082;&#1072;&#1079;&#1095;&#1080;&#1082;&#1072;%20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.8"/>
      <sheetName val="приложение 2"/>
      <sheetName val="приложение 3 "/>
      <sheetName val="материалы"/>
    </sheetNames>
    <sheetDataSet>
      <sheetData sheetId="0"/>
      <sheetData sheetId="1"/>
      <sheetData sheetId="2"/>
      <sheetData sheetId="3">
        <row r="147">
          <cell r="F147" t="str">
            <v>4 300 493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indexed="35"/>
    <pageSetUpPr fitToPage="1"/>
  </sheetPr>
  <dimension ref="A1:Y145"/>
  <sheetViews>
    <sheetView showGridLines="0" view="pageBreakPreview" zoomScale="69" zoomScaleNormal="100" zoomScaleSheetLayoutView="69" workbookViewId="0">
      <pane xSplit="2" topLeftCell="C1" activePane="topRight" state="frozen"/>
      <selection activeCell="A8" sqref="A8"/>
      <selection pane="topRight" activeCell="F24" sqref="F24"/>
    </sheetView>
  </sheetViews>
  <sheetFormatPr defaultColWidth="8.85546875" defaultRowHeight="12.75" x14ac:dyDescent="0.2"/>
  <cols>
    <col min="1" max="1" width="15.140625" style="1" customWidth="1"/>
    <col min="2" max="2" width="49.7109375" style="1" customWidth="1"/>
    <col min="3" max="3" width="9.42578125" style="1" customWidth="1"/>
    <col min="4" max="12" width="11.7109375" style="1" customWidth="1"/>
    <col min="13" max="13" width="14.5703125" style="48" customWidth="1"/>
    <col min="14" max="14" width="13.5703125" style="48" customWidth="1"/>
    <col min="15" max="15" width="11.7109375" style="48" customWidth="1"/>
    <col min="16" max="16" width="13" style="48" customWidth="1"/>
    <col min="17" max="17" width="11.7109375" style="48" customWidth="1"/>
    <col min="18" max="18" width="16.28515625" style="1" customWidth="1"/>
    <col min="19" max="19" width="11.7109375" style="48" customWidth="1"/>
    <col min="20" max="20" width="14" style="1" customWidth="1"/>
    <col min="21" max="21" width="14.42578125" style="1" customWidth="1"/>
    <col min="22" max="22" width="11.7109375" style="48" customWidth="1"/>
    <col min="23" max="24" width="11.7109375" style="1" customWidth="1"/>
    <col min="25" max="25" width="28.7109375" style="1" customWidth="1"/>
    <col min="26" max="26" width="10.140625" style="1" bestFit="1" customWidth="1"/>
    <col min="27" max="16384" width="8.85546875" style="1"/>
  </cols>
  <sheetData>
    <row r="1" spans="1:25" ht="13.5" x14ac:dyDescent="0.2">
      <c r="B1" s="331" t="s">
        <v>31</v>
      </c>
      <c r="C1" s="331"/>
      <c r="D1" s="331"/>
      <c r="E1" s="331"/>
      <c r="F1" s="331"/>
      <c r="G1" s="331"/>
      <c r="H1" s="331"/>
      <c r="I1" s="331"/>
      <c r="J1" s="331"/>
      <c r="K1" s="331"/>
      <c r="L1" s="331"/>
      <c r="M1" s="331"/>
      <c r="N1" s="331"/>
      <c r="O1" s="331"/>
      <c r="P1" s="331"/>
      <c r="Q1" s="331"/>
      <c r="R1" s="331"/>
      <c r="S1" s="331"/>
      <c r="T1" s="184"/>
      <c r="U1" s="184"/>
      <c r="V1" s="49"/>
      <c r="W1" s="184"/>
      <c r="X1" s="184"/>
      <c r="Y1" s="38" t="s">
        <v>296</v>
      </c>
    </row>
    <row r="2" spans="1:25" ht="13.5" x14ac:dyDescent="0.2">
      <c r="B2" s="331"/>
      <c r="C2" s="331"/>
      <c r="D2" s="331"/>
      <c r="E2" s="331"/>
      <c r="F2" s="331"/>
      <c r="G2" s="331"/>
      <c r="H2" s="331"/>
      <c r="I2" s="331"/>
      <c r="J2" s="331"/>
      <c r="K2" s="331"/>
      <c r="L2" s="331"/>
      <c r="M2" s="331"/>
      <c r="N2" s="331"/>
      <c r="O2" s="331"/>
      <c r="P2" s="331"/>
      <c r="Q2" s="331"/>
      <c r="R2" s="331"/>
      <c r="S2" s="331"/>
      <c r="T2" s="184"/>
      <c r="U2" s="184"/>
      <c r="V2" s="49"/>
      <c r="W2" s="184"/>
      <c r="X2" s="184"/>
      <c r="Y2" s="38"/>
    </row>
    <row r="3" spans="1:25" ht="13.5" x14ac:dyDescent="0.2">
      <c r="B3" s="184"/>
      <c r="C3" s="184"/>
      <c r="D3" s="184"/>
      <c r="E3" s="184"/>
      <c r="F3" s="184"/>
      <c r="G3" s="184"/>
      <c r="H3" s="184"/>
      <c r="I3" s="184"/>
      <c r="J3" s="184"/>
      <c r="K3" s="184"/>
      <c r="L3" s="184"/>
      <c r="M3" s="49"/>
      <c r="N3" s="49"/>
      <c r="O3" s="49"/>
      <c r="P3" s="49"/>
      <c r="Q3" s="49"/>
      <c r="R3" s="184"/>
      <c r="S3" s="49"/>
      <c r="T3" s="184"/>
      <c r="U3" s="184"/>
      <c r="V3" s="49"/>
      <c r="W3" s="184"/>
      <c r="X3" s="356"/>
      <c r="Y3" s="356"/>
    </row>
    <row r="4" spans="1:25" ht="12.75" customHeight="1" x14ac:dyDescent="0.2">
      <c r="A4" s="332" t="s">
        <v>0</v>
      </c>
      <c r="B4" s="332" t="s">
        <v>1</v>
      </c>
      <c r="C4" s="332" t="s">
        <v>2</v>
      </c>
      <c r="D4" s="332" t="s">
        <v>3</v>
      </c>
      <c r="E4" s="333" t="s">
        <v>38</v>
      </c>
      <c r="F4" s="334"/>
      <c r="G4" s="334"/>
      <c r="H4" s="334"/>
      <c r="I4" s="334"/>
      <c r="J4" s="334"/>
      <c r="K4" s="334"/>
      <c r="L4" s="335"/>
      <c r="M4" s="336" t="s">
        <v>4</v>
      </c>
      <c r="N4" s="337"/>
      <c r="O4" s="337"/>
      <c r="P4" s="337"/>
      <c r="Q4" s="337"/>
      <c r="R4" s="337"/>
      <c r="S4" s="337"/>
      <c r="T4" s="337"/>
      <c r="U4" s="337"/>
      <c r="V4" s="337"/>
      <c r="W4" s="337"/>
      <c r="X4" s="337"/>
      <c r="Y4" s="338"/>
    </row>
    <row r="5" spans="1:25" ht="12.75" customHeight="1" x14ac:dyDescent="0.2">
      <c r="A5" s="332"/>
      <c r="B5" s="332"/>
      <c r="C5" s="332"/>
      <c r="D5" s="332"/>
      <c r="E5" s="339" t="s">
        <v>41</v>
      </c>
      <c r="F5" s="341" t="s">
        <v>5</v>
      </c>
      <c r="G5" s="342"/>
      <c r="H5" s="342"/>
      <c r="I5" s="342"/>
      <c r="J5" s="342"/>
      <c r="K5" s="342"/>
      <c r="L5" s="343"/>
      <c r="M5" s="344" t="s">
        <v>84</v>
      </c>
      <c r="N5" s="347" t="s">
        <v>5</v>
      </c>
      <c r="O5" s="348"/>
      <c r="P5" s="348"/>
      <c r="Q5" s="349"/>
      <c r="R5" s="350" t="s">
        <v>50</v>
      </c>
      <c r="S5" s="353" t="s">
        <v>6</v>
      </c>
      <c r="T5" s="350" t="s">
        <v>51</v>
      </c>
      <c r="U5" s="350" t="s">
        <v>7</v>
      </c>
      <c r="V5" s="353" t="s">
        <v>8</v>
      </c>
      <c r="W5" s="350" t="s">
        <v>52</v>
      </c>
      <c r="X5" s="350" t="s">
        <v>47</v>
      </c>
      <c r="Y5" s="359" t="s">
        <v>36</v>
      </c>
    </row>
    <row r="6" spans="1:25" ht="44.25" customHeight="1" x14ac:dyDescent="0.2">
      <c r="A6" s="332"/>
      <c r="B6" s="332"/>
      <c r="C6" s="332"/>
      <c r="D6" s="332"/>
      <c r="E6" s="339"/>
      <c r="F6" s="332" t="s">
        <v>42</v>
      </c>
      <c r="G6" s="358" t="s">
        <v>43</v>
      </c>
      <c r="H6" s="358" t="s">
        <v>44</v>
      </c>
      <c r="I6" s="358" t="s">
        <v>37</v>
      </c>
      <c r="J6" s="358" t="s">
        <v>45</v>
      </c>
      <c r="K6" s="358" t="s">
        <v>46</v>
      </c>
      <c r="L6" s="358" t="s">
        <v>47</v>
      </c>
      <c r="M6" s="345"/>
      <c r="N6" s="362" t="s">
        <v>32</v>
      </c>
      <c r="O6" s="363"/>
      <c r="P6" s="357" t="s">
        <v>9</v>
      </c>
      <c r="Q6" s="357"/>
      <c r="R6" s="351"/>
      <c r="S6" s="354"/>
      <c r="T6" s="351"/>
      <c r="U6" s="351"/>
      <c r="V6" s="354"/>
      <c r="W6" s="351"/>
      <c r="X6" s="351"/>
      <c r="Y6" s="360"/>
    </row>
    <row r="7" spans="1:25" ht="83.25" customHeight="1" x14ac:dyDescent="0.2">
      <c r="A7" s="332"/>
      <c r="B7" s="332"/>
      <c r="C7" s="332"/>
      <c r="D7" s="332"/>
      <c r="E7" s="340"/>
      <c r="F7" s="332"/>
      <c r="G7" s="340"/>
      <c r="H7" s="340"/>
      <c r="I7" s="340"/>
      <c r="J7" s="340"/>
      <c r="K7" s="340"/>
      <c r="L7" s="340"/>
      <c r="M7" s="346"/>
      <c r="N7" s="130" t="s">
        <v>48</v>
      </c>
      <c r="O7" s="130" t="s">
        <v>49</v>
      </c>
      <c r="P7" s="130" t="s">
        <v>48</v>
      </c>
      <c r="Q7" s="130" t="s">
        <v>49</v>
      </c>
      <c r="R7" s="352"/>
      <c r="S7" s="355"/>
      <c r="T7" s="352"/>
      <c r="U7" s="352"/>
      <c r="V7" s="355"/>
      <c r="W7" s="352"/>
      <c r="X7" s="352"/>
      <c r="Y7" s="361"/>
    </row>
    <row r="8" spans="1:25" ht="14.25" thickBot="1" x14ac:dyDescent="0.3">
      <c r="A8" s="302">
        <v>1</v>
      </c>
      <c r="B8" s="100">
        <f t="shared" ref="B8:Y8" si="0">A8+1</f>
        <v>2</v>
      </c>
      <c r="C8" s="100">
        <f t="shared" si="0"/>
        <v>3</v>
      </c>
      <c r="D8" s="100">
        <f t="shared" si="0"/>
        <v>4</v>
      </c>
      <c r="E8" s="100">
        <f t="shared" si="0"/>
        <v>5</v>
      </c>
      <c r="F8" s="100">
        <f t="shared" si="0"/>
        <v>6</v>
      </c>
      <c r="G8" s="100">
        <f t="shared" si="0"/>
        <v>7</v>
      </c>
      <c r="H8" s="100">
        <f t="shared" si="0"/>
        <v>8</v>
      </c>
      <c r="I8" s="100">
        <f t="shared" si="0"/>
        <v>9</v>
      </c>
      <c r="J8" s="100">
        <f t="shared" si="0"/>
        <v>10</v>
      </c>
      <c r="K8" s="100">
        <f t="shared" si="0"/>
        <v>11</v>
      </c>
      <c r="L8" s="100">
        <f t="shared" si="0"/>
        <v>12</v>
      </c>
      <c r="M8" s="131">
        <f t="shared" si="0"/>
        <v>13</v>
      </c>
      <c r="N8" s="131">
        <f t="shared" si="0"/>
        <v>14</v>
      </c>
      <c r="O8" s="131">
        <f t="shared" si="0"/>
        <v>15</v>
      </c>
      <c r="P8" s="131">
        <f t="shared" si="0"/>
        <v>16</v>
      </c>
      <c r="Q8" s="131">
        <f t="shared" si="0"/>
        <v>17</v>
      </c>
      <c r="R8" s="132">
        <f t="shared" si="0"/>
        <v>18</v>
      </c>
      <c r="S8" s="131">
        <f t="shared" si="0"/>
        <v>19</v>
      </c>
      <c r="T8" s="132">
        <f t="shared" si="0"/>
        <v>20</v>
      </c>
      <c r="U8" s="132">
        <f t="shared" si="0"/>
        <v>21</v>
      </c>
      <c r="V8" s="131">
        <f t="shared" si="0"/>
        <v>22</v>
      </c>
      <c r="W8" s="132">
        <f t="shared" si="0"/>
        <v>23</v>
      </c>
      <c r="X8" s="132">
        <f t="shared" si="0"/>
        <v>24</v>
      </c>
      <c r="Y8" s="132">
        <f t="shared" si="0"/>
        <v>25</v>
      </c>
    </row>
    <row r="9" spans="1:25" ht="51.75" customHeight="1" x14ac:dyDescent="0.2">
      <c r="A9" s="303"/>
      <c r="B9" s="99" t="s">
        <v>288</v>
      </c>
      <c r="C9" s="318" t="s">
        <v>297</v>
      </c>
      <c r="D9" s="318">
        <v>1.65</v>
      </c>
      <c r="E9" s="82"/>
      <c r="F9" s="82"/>
      <c r="G9" s="82"/>
      <c r="H9" s="82"/>
      <c r="I9" s="82"/>
      <c r="J9" s="82"/>
      <c r="K9" s="82"/>
      <c r="L9" s="82"/>
      <c r="M9" s="83"/>
      <c r="N9" s="83"/>
      <c r="O9" s="84"/>
      <c r="P9" s="83"/>
      <c r="Q9" s="84"/>
      <c r="R9" s="82"/>
      <c r="S9" s="83"/>
      <c r="T9" s="85"/>
      <c r="U9" s="82"/>
      <c r="V9" s="83"/>
      <c r="W9" s="82"/>
      <c r="X9" s="82"/>
      <c r="Y9" s="86"/>
    </row>
    <row r="10" spans="1:25" ht="17.25" customHeight="1" x14ac:dyDescent="0.2">
      <c r="A10" s="304" t="s">
        <v>289</v>
      </c>
      <c r="B10" s="171" t="s">
        <v>290</v>
      </c>
      <c r="C10" s="103"/>
      <c r="D10" s="109"/>
      <c r="E10" s="103">
        <f>F10+G10+H10+K10+L10</f>
        <v>1600484</v>
      </c>
      <c r="F10" s="103">
        <v>1066757</v>
      </c>
      <c r="G10" s="103">
        <v>67412</v>
      </c>
      <c r="H10" s="103">
        <v>283198</v>
      </c>
      <c r="I10" s="305"/>
      <c r="J10" s="103">
        <v>35958</v>
      </c>
      <c r="K10" s="103">
        <v>121876</v>
      </c>
      <c r="L10" s="103">
        <v>61241</v>
      </c>
      <c r="M10" s="306"/>
      <c r="N10" s="307"/>
      <c r="O10" s="307"/>
      <c r="P10" s="307"/>
      <c r="Q10" s="307"/>
      <c r="R10" s="110"/>
      <c r="S10" s="118"/>
      <c r="T10" s="110"/>
      <c r="U10" s="117"/>
      <c r="V10" s="118"/>
      <c r="W10" s="110"/>
      <c r="X10" s="110"/>
      <c r="Y10" s="116"/>
    </row>
    <row r="11" spans="1:25" ht="15" hidden="1" customHeight="1" x14ac:dyDescent="0.2">
      <c r="A11" s="304"/>
      <c r="B11" s="46"/>
      <c r="C11" s="75"/>
      <c r="D11" s="46"/>
      <c r="E11" s="103">
        <f t="shared" ref="E11:E13" si="1">F11+G11+H11+K11+L11</f>
        <v>0</v>
      </c>
      <c r="F11" s="103"/>
      <c r="G11" s="103"/>
      <c r="H11" s="103"/>
      <c r="I11" s="305"/>
      <c r="J11" s="103"/>
      <c r="K11" s="103"/>
      <c r="L11" s="103"/>
      <c r="M11" s="307"/>
      <c r="N11" s="308"/>
      <c r="O11" s="307"/>
      <c r="P11" s="308"/>
      <c r="Q11" s="307"/>
      <c r="R11" s="110"/>
      <c r="S11" s="74"/>
      <c r="T11" s="110"/>
      <c r="U11" s="117"/>
      <c r="V11" s="74"/>
      <c r="W11" s="110"/>
      <c r="X11" s="110"/>
      <c r="Y11" s="87"/>
    </row>
    <row r="12" spans="1:25" ht="17.25" customHeight="1" x14ac:dyDescent="0.2">
      <c r="A12" s="304" t="s">
        <v>291</v>
      </c>
      <c r="B12" s="172" t="s">
        <v>292</v>
      </c>
      <c r="C12" s="75"/>
      <c r="D12" s="46"/>
      <c r="E12" s="103">
        <f t="shared" si="1"/>
        <v>110820</v>
      </c>
      <c r="F12" s="103">
        <v>62741</v>
      </c>
      <c r="G12" s="103">
        <v>10766</v>
      </c>
      <c r="H12" s="103">
        <v>18027</v>
      </c>
      <c r="I12" s="305"/>
      <c r="J12" s="103">
        <v>1576</v>
      </c>
      <c r="K12" s="103">
        <v>11676</v>
      </c>
      <c r="L12" s="103">
        <v>7610</v>
      </c>
      <c r="M12" s="307"/>
      <c r="N12" s="308"/>
      <c r="O12" s="307"/>
      <c r="P12" s="308"/>
      <c r="Q12" s="307"/>
      <c r="R12" s="110"/>
      <c r="S12" s="74"/>
      <c r="T12" s="110"/>
      <c r="U12" s="117"/>
      <c r="V12" s="74"/>
      <c r="W12" s="110"/>
      <c r="X12" s="110"/>
      <c r="Y12" s="87"/>
    </row>
    <row r="13" spans="1:25" ht="18" customHeight="1" x14ac:dyDescent="0.2">
      <c r="A13" s="304" t="s">
        <v>293</v>
      </c>
      <c r="B13" s="172" t="s">
        <v>294</v>
      </c>
      <c r="C13" s="75"/>
      <c r="D13" s="46"/>
      <c r="E13" s="103">
        <f t="shared" si="1"/>
        <v>30609</v>
      </c>
      <c r="F13" s="103">
        <v>22609</v>
      </c>
      <c r="G13" s="103">
        <v>856</v>
      </c>
      <c r="H13" s="103">
        <v>4864</v>
      </c>
      <c r="I13" s="305">
        <v>1334</v>
      </c>
      <c r="J13" s="103">
        <v>561</v>
      </c>
      <c r="K13" s="103">
        <v>1326</v>
      </c>
      <c r="L13" s="103">
        <v>954</v>
      </c>
      <c r="M13" s="307"/>
      <c r="N13" s="308"/>
      <c r="O13" s="307"/>
      <c r="P13" s="308"/>
      <c r="Q13" s="307"/>
      <c r="R13" s="110"/>
      <c r="S13" s="74"/>
      <c r="T13" s="110"/>
      <c r="U13" s="117"/>
      <c r="V13" s="74"/>
      <c r="W13" s="110"/>
      <c r="X13" s="110"/>
      <c r="Y13" s="87"/>
    </row>
    <row r="14" spans="1:25" ht="17.25" customHeight="1" x14ac:dyDescent="0.2">
      <c r="A14" s="309"/>
      <c r="B14" s="46" t="s">
        <v>10</v>
      </c>
      <c r="C14" s="75"/>
      <c r="D14" s="46"/>
      <c r="E14" s="46">
        <f t="shared" ref="E14:L14" si="2">SUM(E10:E13)</f>
        <v>1741913</v>
      </c>
      <c r="F14" s="46">
        <f t="shared" si="2"/>
        <v>1152107</v>
      </c>
      <c r="G14" s="46">
        <f t="shared" si="2"/>
        <v>79034</v>
      </c>
      <c r="H14" s="46">
        <f t="shared" si="2"/>
        <v>306089</v>
      </c>
      <c r="I14" s="72">
        <f t="shared" si="2"/>
        <v>1334</v>
      </c>
      <c r="J14" s="46">
        <f t="shared" si="2"/>
        <v>38095</v>
      </c>
      <c r="K14" s="46">
        <f t="shared" si="2"/>
        <v>134878</v>
      </c>
      <c r="L14" s="46">
        <f t="shared" si="2"/>
        <v>69805</v>
      </c>
      <c r="M14" s="307"/>
      <c r="N14" s="310"/>
      <c r="O14" s="307" t="str">
        <f>[1]материалы!F147</f>
        <v>4 300 493</v>
      </c>
      <c r="P14" s="308"/>
      <c r="Q14" s="307"/>
      <c r="R14" s="72"/>
      <c r="S14" s="74"/>
      <c r="T14" s="72"/>
      <c r="U14" s="72"/>
      <c r="V14" s="74"/>
      <c r="W14" s="72"/>
      <c r="X14" s="72"/>
      <c r="Y14" s="87"/>
    </row>
    <row r="15" spans="1:25" ht="15.75" customHeight="1" x14ac:dyDescent="0.2">
      <c r="A15" s="309"/>
      <c r="B15" s="46" t="s">
        <v>11</v>
      </c>
      <c r="C15" s="46"/>
      <c r="D15" s="114">
        <f>D49/100</f>
        <v>3.5000000000000003E-2</v>
      </c>
      <c r="E15" s="110">
        <f>E14*D15</f>
        <v>60967</v>
      </c>
      <c r="F15" s="46"/>
      <c r="G15" s="46"/>
      <c r="H15" s="46"/>
      <c r="I15" s="46"/>
      <c r="J15" s="46"/>
      <c r="K15" s="46"/>
      <c r="L15" s="46"/>
      <c r="M15" s="73"/>
      <c r="N15" s="73"/>
      <c r="O15" s="74"/>
      <c r="P15" s="73"/>
      <c r="Q15" s="74"/>
      <c r="R15" s="72"/>
      <c r="S15" s="74"/>
      <c r="T15" s="72"/>
      <c r="U15" s="72"/>
      <c r="V15" s="74"/>
      <c r="W15" s="72"/>
      <c r="X15" s="72"/>
      <c r="Y15" s="119"/>
    </row>
    <row r="16" spans="1:25" ht="15" customHeight="1" x14ac:dyDescent="0.2">
      <c r="A16" s="309"/>
      <c r="B16" s="46" t="s">
        <v>12</v>
      </c>
      <c r="C16" s="46"/>
      <c r="D16" s="113"/>
      <c r="E16" s="110">
        <f>E10+E15</f>
        <v>1661451</v>
      </c>
      <c r="F16" s="46"/>
      <c r="G16" s="46"/>
      <c r="H16" s="46"/>
      <c r="I16" s="46"/>
      <c r="J16" s="46"/>
      <c r="K16" s="46"/>
      <c r="L16" s="46"/>
      <c r="M16" s="73"/>
      <c r="N16" s="73"/>
      <c r="O16" s="74"/>
      <c r="P16" s="73"/>
      <c r="Q16" s="74"/>
      <c r="R16" s="72"/>
      <c r="S16" s="74"/>
      <c r="T16" s="72"/>
      <c r="U16" s="72"/>
      <c r="V16" s="74"/>
      <c r="W16" s="72"/>
      <c r="X16" s="72"/>
      <c r="Y16" s="87">
        <f>Y14+Y15</f>
        <v>0</v>
      </c>
    </row>
    <row r="17" spans="1:25" ht="14.25" customHeight="1" x14ac:dyDescent="0.2">
      <c r="A17" s="309"/>
      <c r="B17" s="46"/>
      <c r="C17" s="46"/>
      <c r="D17" s="113"/>
      <c r="E17" s="103"/>
      <c r="F17" s="46"/>
      <c r="G17" s="46"/>
      <c r="H17" s="46"/>
      <c r="I17" s="46"/>
      <c r="J17" s="46"/>
      <c r="K17" s="46"/>
      <c r="L17" s="46"/>
      <c r="M17" s="73"/>
      <c r="N17" s="73"/>
      <c r="O17" s="74"/>
      <c r="P17" s="73"/>
      <c r="Q17" s="74"/>
      <c r="R17" s="72"/>
      <c r="S17" s="74"/>
      <c r="T17" s="72"/>
      <c r="U17" s="72"/>
      <c r="V17" s="74"/>
      <c r="W17" s="72"/>
      <c r="X17" s="72"/>
      <c r="Y17" s="88"/>
    </row>
    <row r="18" spans="1:25" ht="15.75" customHeight="1" x14ac:dyDescent="0.2">
      <c r="A18" s="309"/>
      <c r="B18" s="46" t="s">
        <v>14</v>
      </c>
      <c r="C18" s="46"/>
      <c r="D18" s="113"/>
      <c r="E18" s="110">
        <f>E16</f>
        <v>1661451</v>
      </c>
      <c r="F18" s="46"/>
      <c r="G18" s="46"/>
      <c r="H18" s="46"/>
      <c r="I18" s="46"/>
      <c r="J18" s="46"/>
      <c r="K18" s="46"/>
      <c r="L18" s="46"/>
      <c r="M18" s="73"/>
      <c r="N18" s="73"/>
      <c r="O18" s="74"/>
      <c r="P18" s="73"/>
      <c r="Q18" s="74"/>
      <c r="R18" s="72"/>
      <c r="S18" s="74"/>
      <c r="T18" s="72"/>
      <c r="U18" s="72"/>
      <c r="V18" s="74"/>
      <c r="W18" s="72"/>
      <c r="X18" s="72"/>
      <c r="Y18" s="87">
        <f>Y16</f>
        <v>0</v>
      </c>
    </row>
    <row r="19" spans="1:25" ht="16.5" customHeight="1" x14ac:dyDescent="0.2">
      <c r="A19" s="309"/>
      <c r="B19" s="70"/>
      <c r="C19" s="71"/>
      <c r="D19" s="113"/>
      <c r="E19" s="103"/>
      <c r="F19" s="46"/>
      <c r="G19" s="46"/>
      <c r="H19" s="46"/>
      <c r="I19" s="46"/>
      <c r="J19" s="46"/>
      <c r="K19" s="46"/>
      <c r="L19" s="46"/>
      <c r="M19" s="73"/>
      <c r="N19" s="77"/>
      <c r="O19" s="74"/>
      <c r="P19" s="77"/>
      <c r="Q19" s="74"/>
      <c r="R19" s="72"/>
      <c r="S19" s="74"/>
      <c r="T19" s="72"/>
      <c r="U19" s="72"/>
      <c r="V19" s="74"/>
      <c r="W19" s="72"/>
      <c r="X19" s="72"/>
      <c r="Y19" s="88"/>
    </row>
    <row r="20" spans="1:25" ht="16.5" customHeight="1" x14ac:dyDescent="0.2">
      <c r="A20" s="309"/>
      <c r="B20" s="78" t="s">
        <v>35</v>
      </c>
      <c r="C20" s="79"/>
      <c r="D20" s="113"/>
      <c r="E20" s="103"/>
      <c r="F20" s="46"/>
      <c r="G20" s="46"/>
      <c r="H20" s="46"/>
      <c r="I20" s="46"/>
      <c r="J20" s="46"/>
      <c r="K20" s="46"/>
      <c r="L20" s="46"/>
      <c r="M20" s="73"/>
      <c r="N20" s="80"/>
      <c r="O20" s="74"/>
      <c r="P20" s="80"/>
      <c r="Q20" s="74"/>
      <c r="R20" s="72"/>
      <c r="S20" s="74"/>
      <c r="T20" s="72"/>
      <c r="U20" s="72"/>
      <c r="V20" s="74"/>
      <c r="W20" s="72"/>
      <c r="X20" s="72"/>
      <c r="Y20" s="87"/>
    </row>
    <row r="21" spans="1:25" ht="18" customHeight="1" x14ac:dyDescent="0.2">
      <c r="A21" s="309"/>
      <c r="B21" s="101" t="s">
        <v>40</v>
      </c>
      <c r="C21" s="75"/>
      <c r="D21" s="168">
        <f>D50/100</f>
        <v>6.3500000000000001E-2</v>
      </c>
      <c r="E21" s="110">
        <f>E18*D21</f>
        <v>105502</v>
      </c>
      <c r="F21" s="46"/>
      <c r="G21" s="46"/>
      <c r="H21" s="46"/>
      <c r="I21" s="46"/>
      <c r="J21" s="46"/>
      <c r="K21" s="46"/>
      <c r="L21" s="46"/>
      <c r="M21" s="73"/>
      <c r="N21" s="76"/>
      <c r="O21" s="74"/>
      <c r="P21" s="76"/>
      <c r="Q21" s="74"/>
      <c r="R21" s="72"/>
      <c r="S21" s="74"/>
      <c r="T21" s="72"/>
      <c r="U21" s="72"/>
      <c r="V21" s="74"/>
      <c r="W21" s="72"/>
      <c r="X21" s="72"/>
      <c r="Y21" s="119">
        <f>Y18*D21</f>
        <v>0</v>
      </c>
    </row>
    <row r="22" spans="1:25" ht="18" customHeight="1" x14ac:dyDescent="0.2">
      <c r="A22" s="309"/>
      <c r="B22" s="45" t="s">
        <v>56</v>
      </c>
      <c r="C22" s="75"/>
      <c r="D22" s="103"/>
      <c r="E22" s="110">
        <f>E16*0.015</f>
        <v>24922</v>
      </c>
      <c r="F22" s="46"/>
      <c r="G22" s="46"/>
      <c r="H22" s="46"/>
      <c r="I22" s="46"/>
      <c r="J22" s="46"/>
      <c r="K22" s="46"/>
      <c r="L22" s="46"/>
      <c r="M22" s="73"/>
      <c r="N22" s="76"/>
      <c r="O22" s="74"/>
      <c r="P22" s="76"/>
      <c r="Q22" s="74"/>
      <c r="R22" s="72"/>
      <c r="S22" s="74"/>
      <c r="T22" s="72"/>
      <c r="U22" s="72"/>
      <c r="V22" s="74"/>
      <c r="W22" s="72"/>
      <c r="X22" s="72"/>
      <c r="Y22" s="119">
        <f>Y16*0.015</f>
        <v>0</v>
      </c>
    </row>
    <row r="23" spans="1:25" ht="19.5" customHeight="1" x14ac:dyDescent="0.2">
      <c r="A23" s="309"/>
      <c r="B23" s="127" t="s">
        <v>85</v>
      </c>
      <c r="C23" s="75"/>
      <c r="D23" s="46"/>
      <c r="E23" s="103"/>
      <c r="F23" s="46"/>
      <c r="G23" s="46"/>
      <c r="H23" s="46"/>
      <c r="I23" s="46"/>
      <c r="J23" s="46"/>
      <c r="K23" s="46"/>
      <c r="L23" s="46"/>
      <c r="M23" s="73"/>
      <c r="N23" s="76"/>
      <c r="O23" s="74"/>
      <c r="P23" s="76"/>
      <c r="Q23" s="74"/>
      <c r="R23" s="72"/>
      <c r="S23" s="74"/>
      <c r="T23" s="72"/>
      <c r="U23" s="72"/>
      <c r="V23" s="74"/>
      <c r="W23" s="72"/>
      <c r="X23" s="72"/>
      <c r="Y23" s="120"/>
    </row>
    <row r="24" spans="1:25" ht="17.25" customHeight="1" x14ac:dyDescent="0.2">
      <c r="A24" s="309"/>
      <c r="B24" s="126" t="s">
        <v>86</v>
      </c>
      <c r="C24" s="81"/>
      <c r="D24" s="46"/>
      <c r="E24" s="103"/>
      <c r="F24" s="46"/>
      <c r="G24" s="46"/>
      <c r="H24" s="46"/>
      <c r="I24" s="46"/>
      <c r="J24" s="46"/>
      <c r="K24" s="46"/>
      <c r="L24" s="46"/>
      <c r="M24" s="73"/>
      <c r="N24" s="76"/>
      <c r="O24" s="74"/>
      <c r="P24" s="76"/>
      <c r="Q24" s="74"/>
      <c r="R24" s="72"/>
      <c r="S24" s="74"/>
      <c r="T24" s="72"/>
      <c r="U24" s="72"/>
      <c r="V24" s="74"/>
      <c r="W24" s="72"/>
      <c r="X24" s="72"/>
      <c r="Y24" s="120"/>
    </row>
    <row r="25" spans="1:25" ht="18" customHeight="1" x14ac:dyDescent="0.2">
      <c r="A25" s="309"/>
      <c r="B25" s="37" t="s">
        <v>55</v>
      </c>
      <c r="C25" s="81"/>
      <c r="D25" s="46"/>
      <c r="E25" s="103"/>
      <c r="F25" s="46"/>
      <c r="G25" s="46"/>
      <c r="H25" s="46"/>
      <c r="I25" s="46"/>
      <c r="J25" s="46"/>
      <c r="K25" s="46"/>
      <c r="L25" s="46"/>
      <c r="M25" s="73"/>
      <c r="N25" s="76"/>
      <c r="O25" s="74"/>
      <c r="P25" s="76"/>
      <c r="Q25" s="74"/>
      <c r="R25" s="72"/>
      <c r="S25" s="74"/>
      <c r="T25" s="72"/>
      <c r="U25" s="72"/>
      <c r="V25" s="74"/>
      <c r="W25" s="72"/>
      <c r="X25" s="72"/>
      <c r="Y25" s="125" t="s">
        <v>83</v>
      </c>
    </row>
    <row r="26" spans="1:25" ht="13.5" x14ac:dyDescent="0.2">
      <c r="A26" s="309"/>
      <c r="B26" s="37" t="s">
        <v>30</v>
      </c>
      <c r="C26" s="81"/>
      <c r="D26" s="46"/>
      <c r="E26" s="103"/>
      <c r="F26" s="46"/>
      <c r="G26" s="46"/>
      <c r="H26" s="46"/>
      <c r="I26" s="46"/>
      <c r="J26" s="46"/>
      <c r="K26" s="46"/>
      <c r="L26" s="46"/>
      <c r="M26" s="73"/>
      <c r="N26" s="76"/>
      <c r="O26" s="74"/>
      <c r="P26" s="76"/>
      <c r="Q26" s="74"/>
      <c r="R26" s="72"/>
      <c r="S26" s="74"/>
      <c r="T26" s="72"/>
      <c r="U26" s="72"/>
      <c r="V26" s="74"/>
      <c r="W26" s="72"/>
      <c r="X26" s="72"/>
      <c r="Y26" s="125" t="s">
        <v>83</v>
      </c>
    </row>
    <row r="27" spans="1:25" ht="14.25" customHeight="1" x14ac:dyDescent="0.2">
      <c r="A27" s="309"/>
      <c r="B27" s="37" t="s">
        <v>34</v>
      </c>
      <c r="C27" s="81"/>
      <c r="D27" s="46"/>
      <c r="E27" s="103"/>
      <c r="F27" s="46"/>
      <c r="G27" s="46"/>
      <c r="H27" s="46"/>
      <c r="I27" s="46"/>
      <c r="J27" s="46"/>
      <c r="K27" s="46"/>
      <c r="L27" s="46"/>
      <c r="M27" s="73"/>
      <c r="N27" s="76"/>
      <c r="O27" s="74"/>
      <c r="P27" s="76"/>
      <c r="Q27" s="74"/>
      <c r="R27" s="72"/>
      <c r="S27" s="74"/>
      <c r="T27" s="72"/>
      <c r="U27" s="72"/>
      <c r="V27" s="74"/>
      <c r="W27" s="72"/>
      <c r="X27" s="72"/>
      <c r="Y27" s="87"/>
    </row>
    <row r="28" spans="1:25" ht="13.5" x14ac:dyDescent="0.2">
      <c r="A28" s="309"/>
      <c r="B28" s="46" t="s">
        <v>15</v>
      </c>
      <c r="C28" s="46"/>
      <c r="D28" s="46"/>
      <c r="E28" s="110">
        <f>E18+E21+E22</f>
        <v>1791875</v>
      </c>
      <c r="F28" s="46"/>
      <c r="G28" s="46"/>
      <c r="H28" s="46"/>
      <c r="I28" s="46"/>
      <c r="J28" s="46"/>
      <c r="K28" s="46"/>
      <c r="L28" s="46"/>
      <c r="M28" s="73"/>
      <c r="N28" s="73"/>
      <c r="O28" s="74"/>
      <c r="P28" s="73"/>
      <c r="Q28" s="74"/>
      <c r="R28" s="72"/>
      <c r="S28" s="74"/>
      <c r="T28" s="72"/>
      <c r="U28" s="72"/>
      <c r="V28" s="74"/>
      <c r="W28" s="72"/>
      <c r="X28" s="72"/>
      <c r="Y28" s="87"/>
    </row>
    <row r="29" spans="1:25" ht="13.5" x14ac:dyDescent="0.2">
      <c r="A29" s="309"/>
      <c r="B29" s="46"/>
      <c r="C29" s="46"/>
      <c r="D29" s="46"/>
      <c r="E29" s="103"/>
      <c r="F29" s="46"/>
      <c r="G29" s="46"/>
      <c r="H29" s="46"/>
      <c r="I29" s="46"/>
      <c r="J29" s="46"/>
      <c r="K29" s="46"/>
      <c r="L29" s="46"/>
      <c r="M29" s="73"/>
      <c r="N29" s="73"/>
      <c r="O29" s="74"/>
      <c r="P29" s="73"/>
      <c r="Q29" s="74"/>
      <c r="R29" s="72"/>
      <c r="S29" s="74"/>
      <c r="T29" s="72"/>
      <c r="U29" s="72"/>
      <c r="V29" s="74"/>
      <c r="W29" s="72"/>
      <c r="X29" s="72"/>
      <c r="Y29" s="87"/>
    </row>
    <row r="30" spans="1:25" ht="13.5" x14ac:dyDescent="0.2">
      <c r="A30" s="309"/>
      <c r="B30" s="102" t="s">
        <v>13</v>
      </c>
      <c r="C30" s="121"/>
      <c r="D30" s="115">
        <f>150%/100</f>
        <v>1.4999999999999999E-2</v>
      </c>
      <c r="E30" s="110">
        <f>E28*D30</f>
        <v>26878</v>
      </c>
      <c r="F30" s="46"/>
      <c r="G30" s="46"/>
      <c r="H30" s="46"/>
      <c r="I30" s="46"/>
      <c r="J30" s="46"/>
      <c r="K30" s="46"/>
      <c r="L30" s="46"/>
      <c r="M30" s="73"/>
      <c r="N30" s="76"/>
      <c r="O30" s="74"/>
      <c r="P30" s="76"/>
      <c r="Q30" s="74"/>
      <c r="R30" s="72"/>
      <c r="S30" s="74"/>
      <c r="T30" s="72"/>
      <c r="U30" s="72"/>
      <c r="V30" s="74"/>
      <c r="W30" s="72"/>
      <c r="X30" s="72"/>
      <c r="Y30" s="119">
        <f>Y28*D30</f>
        <v>0</v>
      </c>
    </row>
    <row r="31" spans="1:25" ht="14.25" thickBot="1" x14ac:dyDescent="0.25">
      <c r="A31" s="311"/>
      <c r="B31" s="89"/>
      <c r="C31" s="90"/>
      <c r="D31" s="91"/>
      <c r="E31" s="128"/>
      <c r="F31" s="91"/>
      <c r="G31" s="91"/>
      <c r="H31" s="91"/>
      <c r="I31" s="91"/>
      <c r="J31" s="91"/>
      <c r="K31" s="91"/>
      <c r="L31" s="91"/>
      <c r="M31" s="92"/>
      <c r="N31" s="93"/>
      <c r="O31" s="94"/>
      <c r="P31" s="93"/>
      <c r="Q31" s="94"/>
      <c r="R31" s="95"/>
      <c r="S31" s="94"/>
      <c r="T31" s="95"/>
      <c r="U31" s="95"/>
      <c r="V31" s="94"/>
      <c r="W31" s="95"/>
      <c r="X31" s="95"/>
      <c r="Y31" s="96"/>
    </row>
    <row r="32" spans="1:25" ht="13.5" x14ac:dyDescent="0.2">
      <c r="A32" s="312"/>
      <c r="B32" s="44" t="s">
        <v>16</v>
      </c>
      <c r="C32" s="44"/>
      <c r="D32" s="44"/>
      <c r="E32" s="129">
        <f>E28+E30</f>
        <v>1818753</v>
      </c>
      <c r="F32" s="44"/>
      <c r="G32" s="44"/>
      <c r="H32" s="44"/>
      <c r="I32" s="44"/>
      <c r="J32" s="44"/>
      <c r="K32" s="44"/>
      <c r="L32" s="44"/>
      <c r="M32" s="66"/>
      <c r="N32" s="66"/>
      <c r="O32" s="67"/>
      <c r="P32" s="66"/>
      <c r="Q32" s="67"/>
      <c r="R32" s="68"/>
      <c r="S32" s="67"/>
      <c r="T32" s="68"/>
      <c r="U32" s="68"/>
      <c r="V32" s="67"/>
      <c r="W32" s="68"/>
      <c r="X32" s="68"/>
      <c r="Y32" s="69">
        <f>Y28+Y30</f>
        <v>0</v>
      </c>
    </row>
    <row r="33" spans="1:25" ht="13.5" x14ac:dyDescent="0.2">
      <c r="A33" s="312"/>
      <c r="B33" s="3" t="s">
        <v>17</v>
      </c>
      <c r="C33" s="4"/>
      <c r="D33" s="5"/>
      <c r="E33" s="5"/>
      <c r="F33" s="5"/>
      <c r="G33" s="5"/>
      <c r="H33" s="5"/>
      <c r="I33" s="5"/>
      <c r="J33" s="5"/>
      <c r="K33" s="5"/>
      <c r="L33" s="5"/>
      <c r="M33" s="57"/>
      <c r="N33" s="58"/>
      <c r="O33" s="50"/>
      <c r="P33" s="58"/>
      <c r="Q33" s="50"/>
      <c r="R33" s="6"/>
      <c r="S33" s="50"/>
      <c r="T33" s="6"/>
      <c r="U33" s="6"/>
      <c r="V33" s="50"/>
      <c r="W33" s="6"/>
      <c r="X33" s="6"/>
      <c r="Y33" s="7">
        <f>Y32*0.18</f>
        <v>0</v>
      </c>
    </row>
    <row r="34" spans="1:25" ht="14.25" thickBot="1" x14ac:dyDescent="0.25">
      <c r="A34" s="313"/>
      <c r="B34" s="8" t="s">
        <v>18</v>
      </c>
      <c r="C34" s="8"/>
      <c r="D34" s="8"/>
      <c r="E34" s="8"/>
      <c r="F34" s="8"/>
      <c r="G34" s="8"/>
      <c r="H34" s="8"/>
      <c r="I34" s="8"/>
      <c r="J34" s="8"/>
      <c r="K34" s="8"/>
      <c r="L34" s="8"/>
      <c r="M34" s="59"/>
      <c r="N34" s="59"/>
      <c r="O34" s="51"/>
      <c r="P34" s="59"/>
      <c r="Q34" s="51"/>
      <c r="R34" s="9"/>
      <c r="S34" s="51"/>
      <c r="T34" s="9"/>
      <c r="U34" s="9"/>
      <c r="V34" s="51"/>
      <c r="W34" s="9"/>
      <c r="X34" s="9"/>
      <c r="Y34" s="10">
        <f>Y32+Y33</f>
        <v>0</v>
      </c>
    </row>
    <row r="35" spans="1:25" ht="13.5" x14ac:dyDescent="0.2">
      <c r="A35" s="309"/>
      <c r="B35" s="11" t="s">
        <v>19</v>
      </c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60"/>
      <c r="N35" s="60"/>
      <c r="O35" s="52"/>
      <c r="P35" s="60"/>
      <c r="Q35" s="52"/>
      <c r="R35" s="13"/>
      <c r="S35" s="52"/>
      <c r="T35" s="13"/>
      <c r="U35" s="13"/>
      <c r="V35" s="52"/>
      <c r="W35" s="13"/>
      <c r="X35" s="13"/>
      <c r="Y35" s="14">
        <f>Y34</f>
        <v>0</v>
      </c>
    </row>
    <row r="36" spans="1:25" ht="13.5" x14ac:dyDescent="0.2">
      <c r="A36" s="314"/>
      <c r="B36" s="11" t="s">
        <v>20</v>
      </c>
      <c r="C36" s="15"/>
      <c r="D36" s="15"/>
      <c r="E36" s="15"/>
      <c r="F36" s="15"/>
      <c r="G36" s="15"/>
      <c r="H36" s="15"/>
      <c r="I36" s="15"/>
      <c r="J36" s="15"/>
      <c r="K36" s="15"/>
      <c r="L36" s="15"/>
      <c r="M36" s="61"/>
      <c r="N36" s="61"/>
      <c r="O36" s="53"/>
      <c r="P36" s="61"/>
      <c r="Q36" s="53"/>
      <c r="R36" s="16"/>
      <c r="S36" s="53"/>
      <c r="T36" s="16"/>
      <c r="U36" s="16"/>
      <c r="V36" s="53"/>
      <c r="W36" s="16"/>
      <c r="X36" s="16"/>
      <c r="Y36" s="17"/>
    </row>
    <row r="37" spans="1:25" ht="14.25" thickBot="1" x14ac:dyDescent="0.25">
      <c r="A37" s="311"/>
      <c r="B37" s="18"/>
      <c r="C37" s="18"/>
      <c r="D37" s="18"/>
      <c r="E37" s="18"/>
      <c r="F37" s="18"/>
      <c r="G37" s="18"/>
      <c r="H37" s="18"/>
      <c r="I37" s="18"/>
      <c r="J37" s="18"/>
      <c r="K37" s="18"/>
      <c r="L37" s="18"/>
      <c r="M37" s="62"/>
      <c r="N37" s="62"/>
      <c r="O37" s="54"/>
      <c r="P37" s="62"/>
      <c r="Q37" s="54"/>
      <c r="R37" s="19"/>
      <c r="S37" s="54"/>
      <c r="T37" s="19"/>
      <c r="U37" s="19"/>
      <c r="V37" s="54"/>
      <c r="W37" s="19"/>
      <c r="X37" s="19"/>
      <c r="Y37" s="20"/>
    </row>
    <row r="38" spans="1:25" x14ac:dyDescent="0.2">
      <c r="A38" s="2"/>
      <c r="B38" s="21"/>
      <c r="C38" s="22"/>
      <c r="D38" s="22"/>
      <c r="E38" s="22"/>
      <c r="F38" s="22"/>
      <c r="G38" s="22"/>
      <c r="H38" s="22"/>
      <c r="I38" s="22"/>
      <c r="J38" s="22"/>
      <c r="K38" s="364"/>
      <c r="L38" s="364"/>
      <c r="M38" s="364"/>
      <c r="N38" s="364"/>
      <c r="O38" s="364"/>
      <c r="P38" s="364"/>
      <c r="Q38" s="364"/>
      <c r="R38" s="364"/>
      <c r="S38" s="364"/>
      <c r="T38" s="364"/>
      <c r="U38" s="364"/>
      <c r="V38" s="364"/>
      <c r="W38" s="364"/>
      <c r="X38" s="364"/>
      <c r="Y38" s="364"/>
    </row>
    <row r="39" spans="1:25" x14ac:dyDescent="0.2">
      <c r="B39" s="319"/>
      <c r="C39" s="320"/>
      <c r="D39" s="323" t="s">
        <v>29</v>
      </c>
      <c r="E39" s="325" t="s">
        <v>21</v>
      </c>
      <c r="F39" s="326"/>
      <c r="G39" s="327"/>
      <c r="H39" s="47"/>
      <c r="I39" s="47"/>
      <c r="K39" s="328"/>
      <c r="L39" s="328"/>
      <c r="M39" s="328"/>
      <c r="N39" s="328"/>
      <c r="O39" s="328"/>
      <c r="P39" s="328"/>
      <c r="Q39" s="328"/>
      <c r="R39" s="328"/>
      <c r="S39" s="328"/>
      <c r="T39" s="328"/>
      <c r="U39" s="328"/>
      <c r="V39" s="328"/>
      <c r="W39" s="328"/>
      <c r="X39" s="328"/>
      <c r="Y39" s="328"/>
    </row>
    <row r="40" spans="1:25" x14ac:dyDescent="0.2">
      <c r="B40" s="321"/>
      <c r="C40" s="322"/>
      <c r="D40" s="324"/>
      <c r="E40" s="97">
        <v>2015</v>
      </c>
      <c r="F40" s="97">
        <v>2016</v>
      </c>
      <c r="G40" s="98">
        <v>2017</v>
      </c>
      <c r="H40" s="185"/>
      <c r="I40" s="185"/>
      <c r="J40" s="185"/>
      <c r="K40" s="328"/>
      <c r="L40" s="328"/>
      <c r="M40" s="328"/>
      <c r="N40" s="328"/>
      <c r="O40" s="328"/>
      <c r="P40" s="328"/>
      <c r="Q40" s="328"/>
      <c r="R40" s="328"/>
      <c r="S40" s="328"/>
      <c r="T40" s="328"/>
      <c r="U40" s="328"/>
      <c r="V40" s="328"/>
      <c r="W40" s="328"/>
      <c r="X40" s="328"/>
      <c r="Y40" s="328"/>
    </row>
    <row r="41" spans="1:25" ht="13.5" x14ac:dyDescent="0.2">
      <c r="B41" s="329" t="s">
        <v>54</v>
      </c>
      <c r="C41" s="330"/>
      <c r="D41" s="23"/>
      <c r="E41" s="24"/>
      <c r="F41" s="24"/>
      <c r="G41" s="24"/>
      <c r="H41" s="34"/>
      <c r="I41" s="34"/>
      <c r="J41" s="34"/>
      <c r="K41" s="28"/>
      <c r="L41" s="34"/>
      <c r="M41" s="63"/>
      <c r="N41" s="63"/>
      <c r="O41" s="55"/>
      <c r="P41" s="63"/>
      <c r="Q41" s="63"/>
    </row>
    <row r="42" spans="1:25" ht="13.5" x14ac:dyDescent="0.25">
      <c r="A42" s="2"/>
      <c r="B42" s="25"/>
      <c r="C42" s="26"/>
      <c r="D42" s="26"/>
      <c r="E42" s="26"/>
      <c r="F42" s="2"/>
      <c r="G42" s="2"/>
      <c r="H42" s="2"/>
      <c r="I42" s="2"/>
      <c r="J42" s="2"/>
      <c r="K42" s="2"/>
      <c r="L42" s="2"/>
      <c r="M42" s="64"/>
      <c r="N42" s="64"/>
      <c r="O42" s="64"/>
      <c r="P42" s="64"/>
      <c r="Q42" s="56"/>
      <c r="R42" s="27"/>
      <c r="S42" s="55"/>
      <c r="T42" s="27"/>
      <c r="U42" s="27"/>
      <c r="V42" s="55"/>
      <c r="W42" s="28"/>
      <c r="X42" s="29"/>
    </row>
    <row r="43" spans="1:25" ht="13.5" x14ac:dyDescent="0.25">
      <c r="A43" s="30" t="s">
        <v>295</v>
      </c>
      <c r="B43" s="30"/>
      <c r="C43" s="30"/>
      <c r="D43" s="30"/>
      <c r="E43" s="30"/>
      <c r="F43" s="2"/>
      <c r="G43" s="2"/>
      <c r="H43" s="2"/>
      <c r="I43" s="2"/>
      <c r="J43" s="2"/>
      <c r="K43" s="2"/>
      <c r="L43" s="2"/>
      <c r="M43" s="64"/>
      <c r="N43" s="64"/>
      <c r="O43" s="64"/>
      <c r="P43" s="64"/>
      <c r="Q43" s="56"/>
      <c r="R43" s="27"/>
      <c r="S43" s="55"/>
      <c r="T43" s="27"/>
      <c r="U43" s="27"/>
      <c r="V43" s="55"/>
      <c r="W43" s="28"/>
      <c r="X43" s="29"/>
    </row>
    <row r="44" spans="1:25" ht="14.25" thickBot="1" x14ac:dyDescent="0.3">
      <c r="A44" s="30"/>
      <c r="B44" s="30"/>
      <c r="C44" s="30"/>
      <c r="D44" s="30"/>
      <c r="E44" s="30"/>
      <c r="F44" s="2"/>
      <c r="G44" s="2"/>
      <c r="H44" s="2"/>
      <c r="I44" s="2"/>
      <c r="J44" s="2"/>
      <c r="K44" s="2"/>
      <c r="L44" s="2"/>
      <c r="M44" s="64"/>
      <c r="N44" s="64"/>
      <c r="O44" s="64"/>
      <c r="P44" s="64"/>
      <c r="Q44" s="56"/>
      <c r="R44" s="27"/>
      <c r="S44" s="55"/>
      <c r="T44" s="27"/>
      <c r="U44" s="27"/>
      <c r="V44" s="55"/>
      <c r="W44" s="28"/>
      <c r="X44" s="29"/>
    </row>
    <row r="45" spans="1:25" ht="13.5" x14ac:dyDescent="0.25">
      <c r="A45" s="315"/>
      <c r="B45" s="39"/>
      <c r="C45" s="39"/>
      <c r="D45" s="40" t="s">
        <v>22</v>
      </c>
      <c r="E45" s="365"/>
      <c r="F45" s="365"/>
      <c r="G45" s="365"/>
      <c r="H45" s="365"/>
      <c r="I45" s="365"/>
      <c r="J45" s="365"/>
      <c r="K45" s="27"/>
      <c r="L45" s="27"/>
      <c r="M45" s="55"/>
      <c r="N45" s="56"/>
      <c r="O45" s="65"/>
      <c r="P45" s="56"/>
    </row>
    <row r="46" spans="1:25" ht="13.5" x14ac:dyDescent="0.25">
      <c r="A46" s="316">
        <v>1</v>
      </c>
      <c r="B46" s="32" t="s">
        <v>57</v>
      </c>
      <c r="C46" s="31" t="s">
        <v>23</v>
      </c>
      <c r="D46" s="41"/>
      <c r="E46" s="35"/>
      <c r="F46" s="35"/>
      <c r="G46" s="35"/>
      <c r="H46" s="35"/>
      <c r="I46" s="35"/>
      <c r="J46" s="35"/>
      <c r="K46" s="27"/>
      <c r="L46" s="27"/>
      <c r="M46" s="55"/>
      <c r="N46" s="56"/>
      <c r="O46" s="65"/>
      <c r="P46" s="56"/>
    </row>
    <row r="47" spans="1:25" ht="13.5" x14ac:dyDescent="0.25">
      <c r="A47" s="316">
        <v>2</v>
      </c>
      <c r="B47" s="32" t="s">
        <v>24</v>
      </c>
      <c r="C47" s="31"/>
      <c r="D47" s="104"/>
      <c r="E47" s="366" t="s">
        <v>39</v>
      </c>
      <c r="F47" s="367"/>
      <c r="G47" s="367"/>
      <c r="H47" s="367"/>
      <c r="I47" s="367"/>
      <c r="J47" s="36"/>
      <c r="K47" s="27"/>
      <c r="L47" s="27"/>
      <c r="M47" s="55"/>
      <c r="N47" s="56"/>
      <c r="O47" s="65"/>
      <c r="P47" s="56"/>
    </row>
    <row r="48" spans="1:25" ht="13.5" x14ac:dyDescent="0.25">
      <c r="A48" s="316">
        <v>3</v>
      </c>
      <c r="B48" s="32" t="s">
        <v>25</v>
      </c>
      <c r="C48" s="31"/>
      <c r="D48" s="105"/>
      <c r="E48" s="366" t="s">
        <v>39</v>
      </c>
      <c r="F48" s="367"/>
      <c r="G48" s="367"/>
      <c r="H48" s="367"/>
      <c r="I48" s="367"/>
      <c r="J48" s="27"/>
      <c r="K48" s="27"/>
      <c r="L48" s="27"/>
      <c r="M48" s="55"/>
      <c r="N48" s="56"/>
      <c r="O48" s="65"/>
      <c r="P48" s="56"/>
    </row>
    <row r="49" spans="1:25" ht="13.5" x14ac:dyDescent="0.25">
      <c r="A49" s="316">
        <v>4</v>
      </c>
      <c r="B49" s="32" t="s">
        <v>11</v>
      </c>
      <c r="C49" s="31" t="s">
        <v>27</v>
      </c>
      <c r="D49" s="106">
        <v>3.5</v>
      </c>
      <c r="E49" s="28"/>
      <c r="F49" s="28"/>
      <c r="G49" s="27"/>
      <c r="H49" s="27"/>
      <c r="I49" s="27"/>
      <c r="J49" s="27"/>
      <c r="K49" s="27"/>
      <c r="L49" s="27"/>
      <c r="M49" s="55"/>
      <c r="N49" s="56"/>
      <c r="O49" s="65"/>
      <c r="P49" s="56"/>
    </row>
    <row r="50" spans="1:25" ht="13.5" x14ac:dyDescent="0.25">
      <c r="A50" s="316">
        <v>5</v>
      </c>
      <c r="B50" s="32" t="s">
        <v>33</v>
      </c>
      <c r="C50" s="31" t="s">
        <v>27</v>
      </c>
      <c r="D50" s="167">
        <v>6.35</v>
      </c>
      <c r="E50" s="28"/>
      <c r="F50" s="28"/>
      <c r="G50" s="27"/>
      <c r="H50" s="27"/>
      <c r="I50" s="27"/>
      <c r="J50" s="27"/>
      <c r="K50" s="27"/>
      <c r="L50" s="27"/>
      <c r="M50" s="55"/>
      <c r="N50" s="56"/>
      <c r="O50" s="65"/>
      <c r="P50" s="56"/>
    </row>
    <row r="51" spans="1:25" ht="13.5" x14ac:dyDescent="0.25">
      <c r="A51" s="316">
        <v>6</v>
      </c>
      <c r="B51" s="32" t="s">
        <v>13</v>
      </c>
      <c r="C51" s="31" t="s">
        <v>27</v>
      </c>
      <c r="D51" s="108">
        <v>1.5</v>
      </c>
      <c r="E51" s="28"/>
      <c r="F51" s="28"/>
      <c r="G51" s="27"/>
      <c r="H51" s="27"/>
      <c r="I51" s="27"/>
      <c r="J51" s="27"/>
      <c r="K51" s="27"/>
      <c r="L51" s="27"/>
      <c r="M51" s="55"/>
      <c r="N51" s="56"/>
      <c r="O51" s="65"/>
      <c r="P51" s="56"/>
    </row>
    <row r="52" spans="1:25" ht="25.5" x14ac:dyDescent="0.25">
      <c r="A52" s="316">
        <v>7</v>
      </c>
      <c r="B52" s="107" t="s">
        <v>53</v>
      </c>
      <c r="C52" s="31" t="s">
        <v>27</v>
      </c>
      <c r="D52" s="108">
        <v>1.5</v>
      </c>
      <c r="E52" s="28"/>
      <c r="F52" s="28"/>
      <c r="G52" s="27"/>
      <c r="H52" s="27"/>
      <c r="I52" s="27"/>
      <c r="J52" s="27"/>
      <c r="K52" s="27"/>
      <c r="L52" s="27"/>
      <c r="M52" s="55"/>
      <c r="N52" s="56"/>
      <c r="O52" s="65"/>
      <c r="P52" s="56"/>
    </row>
    <row r="53" spans="1:25" ht="13.5" x14ac:dyDescent="0.25">
      <c r="A53" s="316">
        <v>8</v>
      </c>
      <c r="B53" s="32" t="s">
        <v>26</v>
      </c>
      <c r="C53" s="31" t="s">
        <v>27</v>
      </c>
      <c r="D53" s="111">
        <f>(K10/(G10+J10))*0.85</f>
        <v>1.0022</v>
      </c>
      <c r="E53" s="366" t="s">
        <v>39</v>
      </c>
      <c r="F53" s="367"/>
      <c r="G53" s="367"/>
      <c r="H53" s="367"/>
      <c r="I53" s="367"/>
      <c r="J53" s="27"/>
      <c r="K53" s="27"/>
      <c r="L53" s="27"/>
      <c r="M53" s="55"/>
      <c r="N53" s="56"/>
      <c r="O53" s="65"/>
      <c r="P53" s="56"/>
    </row>
    <row r="54" spans="1:25" ht="14.25" thickBot="1" x14ac:dyDescent="0.3">
      <c r="A54" s="317">
        <v>9</v>
      </c>
      <c r="B54" s="42" t="s">
        <v>28</v>
      </c>
      <c r="C54" s="43" t="s">
        <v>27</v>
      </c>
      <c r="D54" s="112">
        <f>IF((L10/(G10+J10))*0.8,0.5,(L10/(G10+J10))*0.8)</f>
        <v>0.5</v>
      </c>
      <c r="E54" s="366" t="s">
        <v>39</v>
      </c>
      <c r="F54" s="367"/>
      <c r="G54" s="367"/>
      <c r="H54" s="367"/>
      <c r="I54" s="367"/>
      <c r="J54" s="27"/>
      <c r="K54" s="27"/>
      <c r="L54" s="27"/>
      <c r="M54" s="55"/>
      <c r="N54" s="56"/>
      <c r="O54" s="65"/>
      <c r="P54" s="56"/>
    </row>
    <row r="55" spans="1:25" ht="13.5" x14ac:dyDescent="0.25">
      <c r="A55" s="33"/>
      <c r="B55" s="30"/>
      <c r="C55" s="33"/>
      <c r="D55" s="2"/>
      <c r="E55" s="2"/>
      <c r="P55" s="64"/>
      <c r="Q55" s="56"/>
      <c r="R55" s="28"/>
      <c r="S55" s="56"/>
      <c r="T55" s="27"/>
      <c r="U55" s="27"/>
      <c r="V55" s="55"/>
      <c r="W55" s="27"/>
      <c r="X55" s="27"/>
      <c r="Y55" s="28"/>
    </row>
    <row r="65" spans="13:22" x14ac:dyDescent="0.2">
      <c r="M65" s="1"/>
      <c r="N65" s="1"/>
      <c r="O65" s="1"/>
      <c r="P65" s="1"/>
      <c r="Q65" s="1"/>
      <c r="S65" s="1"/>
      <c r="V65" s="1"/>
    </row>
    <row r="66" spans="13:22" x14ac:dyDescent="0.2">
      <c r="M66" s="1"/>
      <c r="N66" s="1"/>
      <c r="O66" s="1"/>
      <c r="P66" s="1"/>
      <c r="Q66" s="1"/>
      <c r="S66" s="1"/>
      <c r="V66" s="1"/>
    </row>
    <row r="67" spans="13:22" x14ac:dyDescent="0.2">
      <c r="M67" s="1"/>
      <c r="N67" s="1"/>
      <c r="O67" s="1"/>
      <c r="P67" s="1"/>
      <c r="Q67" s="1"/>
      <c r="S67" s="1"/>
      <c r="V67" s="1"/>
    </row>
    <row r="68" spans="13:22" x14ac:dyDescent="0.2">
      <c r="M68" s="1"/>
      <c r="N68" s="1"/>
      <c r="O68" s="1"/>
      <c r="P68" s="1"/>
      <c r="Q68" s="1"/>
      <c r="S68" s="1"/>
      <c r="V68" s="1"/>
    </row>
    <row r="69" spans="13:22" x14ac:dyDescent="0.2">
      <c r="M69" s="1"/>
      <c r="N69" s="1"/>
      <c r="O69" s="1"/>
      <c r="P69" s="1"/>
      <c r="Q69" s="1"/>
      <c r="S69" s="1"/>
      <c r="V69" s="1"/>
    </row>
    <row r="70" spans="13:22" x14ac:dyDescent="0.2">
      <c r="M70" s="1"/>
      <c r="N70" s="1"/>
      <c r="O70" s="1"/>
      <c r="P70" s="1"/>
      <c r="Q70" s="1"/>
      <c r="S70" s="1"/>
      <c r="V70" s="1"/>
    </row>
    <row r="71" spans="13:22" x14ac:dyDescent="0.2">
      <c r="M71" s="1"/>
      <c r="N71" s="1"/>
      <c r="O71" s="1"/>
      <c r="P71" s="1"/>
      <c r="Q71" s="1"/>
      <c r="S71" s="1"/>
      <c r="V71" s="1"/>
    </row>
    <row r="72" spans="13:22" x14ac:dyDescent="0.2">
      <c r="M72" s="1"/>
      <c r="N72" s="1"/>
      <c r="O72" s="1"/>
      <c r="P72" s="1"/>
      <c r="Q72" s="1"/>
      <c r="S72" s="1"/>
      <c r="V72" s="1"/>
    </row>
    <row r="73" spans="13:22" x14ac:dyDescent="0.2">
      <c r="M73" s="1"/>
      <c r="N73" s="1"/>
      <c r="O73" s="1"/>
      <c r="P73" s="1"/>
      <c r="Q73" s="1"/>
      <c r="S73" s="1"/>
      <c r="V73" s="1"/>
    </row>
    <row r="74" spans="13:22" x14ac:dyDescent="0.2">
      <c r="M74" s="1"/>
      <c r="N74" s="1"/>
      <c r="O74" s="1"/>
      <c r="P74" s="1"/>
      <c r="Q74" s="1"/>
      <c r="S74" s="1"/>
      <c r="V74" s="1"/>
    </row>
    <row r="75" spans="13:22" x14ac:dyDescent="0.2">
      <c r="M75" s="1"/>
      <c r="N75" s="1"/>
      <c r="O75" s="1"/>
      <c r="P75" s="1"/>
      <c r="Q75" s="1"/>
      <c r="S75" s="1"/>
      <c r="V75" s="1"/>
    </row>
    <row r="76" spans="13:22" x14ac:dyDescent="0.2">
      <c r="M76" s="1"/>
      <c r="N76" s="1"/>
      <c r="O76" s="1"/>
      <c r="P76" s="1"/>
      <c r="Q76" s="1"/>
      <c r="S76" s="1"/>
      <c r="V76" s="1"/>
    </row>
    <row r="77" spans="13:22" x14ac:dyDescent="0.2">
      <c r="M77" s="1"/>
      <c r="N77" s="1"/>
      <c r="O77" s="1"/>
      <c r="P77" s="1"/>
      <c r="Q77" s="1"/>
      <c r="S77" s="1"/>
      <c r="V77" s="1"/>
    </row>
    <row r="78" spans="13:22" x14ac:dyDescent="0.2">
      <c r="M78" s="1"/>
      <c r="N78" s="1"/>
      <c r="O78" s="1"/>
      <c r="P78" s="1"/>
      <c r="Q78" s="1"/>
      <c r="S78" s="1"/>
      <c r="V78" s="1"/>
    </row>
    <row r="79" spans="13:22" x14ac:dyDescent="0.2">
      <c r="M79" s="1"/>
      <c r="N79" s="1"/>
      <c r="O79" s="1"/>
      <c r="P79" s="1"/>
      <c r="Q79" s="1"/>
      <c r="S79" s="1"/>
      <c r="V79" s="1"/>
    </row>
    <row r="80" spans="13:22" x14ac:dyDescent="0.2">
      <c r="M80" s="1"/>
      <c r="N80" s="1"/>
      <c r="O80" s="1"/>
      <c r="P80" s="1"/>
      <c r="Q80" s="1"/>
      <c r="S80" s="1"/>
      <c r="V80" s="1"/>
    </row>
    <row r="81" spans="13:22" x14ac:dyDescent="0.2">
      <c r="M81" s="1"/>
      <c r="N81" s="1"/>
      <c r="O81" s="1"/>
      <c r="P81" s="1"/>
      <c r="Q81" s="1"/>
      <c r="S81" s="1"/>
      <c r="V81" s="1"/>
    </row>
    <row r="82" spans="13:22" x14ac:dyDescent="0.2">
      <c r="M82" s="1"/>
      <c r="N82" s="1"/>
      <c r="O82" s="1"/>
      <c r="P82" s="1"/>
      <c r="Q82" s="1"/>
      <c r="S82" s="1"/>
      <c r="V82" s="1"/>
    </row>
    <row r="83" spans="13:22" x14ac:dyDescent="0.2">
      <c r="M83" s="1"/>
      <c r="N83" s="1"/>
      <c r="O83" s="1"/>
      <c r="P83" s="1"/>
      <c r="Q83" s="1"/>
      <c r="S83" s="1"/>
      <c r="V83" s="1"/>
    </row>
    <row r="84" spans="13:22" x14ac:dyDescent="0.2">
      <c r="M84" s="1"/>
      <c r="N84" s="1"/>
      <c r="O84" s="1"/>
      <c r="P84" s="1"/>
      <c r="Q84" s="1"/>
      <c r="S84" s="1"/>
      <c r="V84" s="1"/>
    </row>
    <row r="85" spans="13:22" x14ac:dyDescent="0.2">
      <c r="M85" s="1"/>
      <c r="N85" s="1"/>
      <c r="O85" s="1"/>
      <c r="P85" s="1"/>
      <c r="Q85" s="1"/>
      <c r="S85" s="1"/>
      <c r="V85" s="1"/>
    </row>
    <row r="86" spans="13:22" x14ac:dyDescent="0.2">
      <c r="M86" s="1"/>
      <c r="N86" s="1"/>
      <c r="O86" s="1"/>
      <c r="P86" s="1"/>
      <c r="Q86" s="1"/>
      <c r="S86" s="1"/>
      <c r="V86" s="1"/>
    </row>
    <row r="87" spans="13:22" x14ac:dyDescent="0.2">
      <c r="M87" s="1"/>
      <c r="N87" s="1"/>
      <c r="O87" s="1"/>
      <c r="P87" s="1"/>
      <c r="Q87" s="1"/>
      <c r="S87" s="1"/>
      <c r="V87" s="1"/>
    </row>
    <row r="88" spans="13:22" x14ac:dyDescent="0.2">
      <c r="M88" s="1"/>
      <c r="N88" s="1"/>
      <c r="O88" s="1"/>
      <c r="P88" s="1"/>
      <c r="Q88" s="1"/>
      <c r="S88" s="1"/>
      <c r="V88" s="1"/>
    </row>
    <row r="89" spans="13:22" x14ac:dyDescent="0.2">
      <c r="M89" s="1"/>
      <c r="N89" s="1"/>
      <c r="O89" s="1"/>
      <c r="P89" s="1"/>
      <c r="Q89" s="1"/>
      <c r="S89" s="1"/>
      <c r="V89" s="1"/>
    </row>
    <row r="90" spans="13:22" x14ac:dyDescent="0.2">
      <c r="M90" s="1"/>
      <c r="N90" s="1"/>
      <c r="O90" s="1"/>
      <c r="P90" s="1"/>
      <c r="Q90" s="1"/>
      <c r="S90" s="1"/>
      <c r="V90" s="1"/>
    </row>
    <row r="91" spans="13:22" x14ac:dyDescent="0.2">
      <c r="M91" s="1"/>
      <c r="N91" s="1"/>
      <c r="O91" s="1"/>
      <c r="P91" s="1"/>
      <c r="Q91" s="1"/>
      <c r="S91" s="1"/>
      <c r="V91" s="1"/>
    </row>
    <row r="92" spans="13:22" x14ac:dyDescent="0.2">
      <c r="M92" s="1"/>
      <c r="N92" s="1"/>
      <c r="O92" s="1"/>
      <c r="P92" s="1"/>
      <c r="Q92" s="1"/>
      <c r="S92" s="1"/>
      <c r="V92" s="1"/>
    </row>
    <row r="93" spans="13:22" x14ac:dyDescent="0.2">
      <c r="M93" s="1"/>
      <c r="N93" s="1"/>
      <c r="O93" s="1"/>
      <c r="P93" s="1"/>
      <c r="Q93" s="1"/>
      <c r="S93" s="1"/>
      <c r="V93" s="1"/>
    </row>
    <row r="94" spans="13:22" x14ac:dyDescent="0.2">
      <c r="M94" s="1"/>
      <c r="N94" s="1"/>
      <c r="O94" s="1"/>
      <c r="P94" s="1"/>
      <c r="Q94" s="1"/>
      <c r="S94" s="1"/>
      <c r="V94" s="1"/>
    </row>
    <row r="95" spans="13:22" x14ac:dyDescent="0.2">
      <c r="M95" s="1"/>
      <c r="N95" s="1"/>
      <c r="O95" s="1"/>
      <c r="P95" s="1"/>
      <c r="Q95" s="1"/>
      <c r="S95" s="1"/>
      <c r="V95" s="1"/>
    </row>
    <row r="96" spans="13:22" x14ac:dyDescent="0.2">
      <c r="M96" s="1"/>
      <c r="N96" s="1"/>
      <c r="O96" s="1"/>
      <c r="P96" s="1"/>
      <c r="Q96" s="1"/>
      <c r="S96" s="1"/>
      <c r="V96" s="1"/>
    </row>
    <row r="97" spans="13:22" x14ac:dyDescent="0.2">
      <c r="M97" s="1"/>
      <c r="N97" s="1"/>
      <c r="O97" s="1"/>
      <c r="P97" s="1"/>
      <c r="Q97" s="1"/>
      <c r="S97" s="1"/>
      <c r="V97" s="1"/>
    </row>
    <row r="98" spans="13:22" x14ac:dyDescent="0.2">
      <c r="M98" s="1"/>
      <c r="N98" s="1"/>
      <c r="O98" s="1"/>
      <c r="P98" s="1"/>
      <c r="Q98" s="1"/>
      <c r="S98" s="1"/>
      <c r="V98" s="1"/>
    </row>
    <row r="99" spans="13:22" x14ac:dyDescent="0.2">
      <c r="M99" s="1"/>
      <c r="N99" s="1"/>
      <c r="O99" s="1"/>
      <c r="P99" s="1"/>
      <c r="Q99" s="1"/>
      <c r="S99" s="1"/>
      <c r="V99" s="1"/>
    </row>
    <row r="100" spans="13:22" ht="18" customHeight="1" x14ac:dyDescent="0.2">
      <c r="M100" s="1"/>
      <c r="N100" s="1"/>
      <c r="O100" s="1"/>
      <c r="P100" s="1"/>
      <c r="Q100" s="1"/>
      <c r="S100" s="1"/>
      <c r="V100" s="1"/>
    </row>
    <row r="101" spans="13:22" ht="19.5" customHeight="1" x14ac:dyDescent="0.2">
      <c r="M101" s="1"/>
      <c r="N101" s="1"/>
      <c r="O101" s="1"/>
      <c r="P101" s="1"/>
      <c r="Q101" s="1"/>
      <c r="S101" s="1"/>
      <c r="V101" s="1"/>
    </row>
    <row r="102" spans="13:22" ht="20.25" customHeight="1" x14ac:dyDescent="0.2">
      <c r="M102" s="1"/>
      <c r="N102" s="1"/>
      <c r="O102" s="1"/>
      <c r="P102" s="1"/>
      <c r="Q102" s="1"/>
      <c r="S102" s="1"/>
      <c r="V102" s="1"/>
    </row>
    <row r="103" spans="13:22" ht="21" customHeight="1" x14ac:dyDescent="0.2">
      <c r="M103" s="1"/>
      <c r="N103" s="1"/>
      <c r="O103" s="1"/>
      <c r="P103" s="1"/>
      <c r="Q103" s="1"/>
      <c r="S103" s="1"/>
      <c r="V103" s="1"/>
    </row>
    <row r="104" spans="13:22" x14ac:dyDescent="0.2">
      <c r="M104" s="1"/>
      <c r="N104" s="1"/>
      <c r="O104" s="1"/>
      <c r="P104" s="1"/>
      <c r="Q104" s="1"/>
      <c r="S104" s="1"/>
      <c r="V104" s="1"/>
    </row>
    <row r="105" spans="13:22" ht="16.5" customHeight="1" x14ac:dyDescent="0.2">
      <c r="M105" s="1"/>
      <c r="N105" s="1"/>
      <c r="O105" s="1"/>
      <c r="P105" s="1"/>
      <c r="Q105" s="1"/>
      <c r="S105" s="1"/>
      <c r="V105" s="1"/>
    </row>
    <row r="106" spans="13:22" x14ac:dyDescent="0.2">
      <c r="M106" s="1"/>
      <c r="N106" s="1"/>
      <c r="O106" s="1"/>
      <c r="P106" s="1"/>
      <c r="Q106" s="1"/>
      <c r="S106" s="1"/>
      <c r="V106" s="1"/>
    </row>
    <row r="107" spans="13:22" x14ac:dyDescent="0.2">
      <c r="M107" s="1"/>
      <c r="N107" s="1"/>
      <c r="O107" s="1"/>
      <c r="P107" s="1"/>
      <c r="Q107" s="1"/>
      <c r="S107" s="1"/>
      <c r="V107" s="1"/>
    </row>
    <row r="108" spans="13:22" x14ac:dyDescent="0.2">
      <c r="M108" s="1"/>
      <c r="N108" s="1"/>
      <c r="O108" s="1"/>
      <c r="P108" s="1"/>
      <c r="Q108" s="1"/>
      <c r="S108" s="1"/>
      <c r="V108" s="1"/>
    </row>
    <row r="109" spans="13:22" x14ac:dyDescent="0.2">
      <c r="M109" s="1"/>
      <c r="N109" s="1"/>
      <c r="O109" s="1"/>
      <c r="P109" s="1"/>
      <c r="Q109" s="1"/>
      <c r="S109" s="1"/>
      <c r="V109" s="1"/>
    </row>
    <row r="110" spans="13:22" x14ac:dyDescent="0.2">
      <c r="M110" s="1"/>
      <c r="N110" s="1"/>
      <c r="O110" s="1"/>
      <c r="P110" s="1"/>
      <c r="Q110" s="1"/>
      <c r="S110" s="1"/>
      <c r="V110" s="1"/>
    </row>
    <row r="111" spans="13:22" ht="18.75" customHeight="1" x14ac:dyDescent="0.2">
      <c r="M111" s="1"/>
      <c r="N111" s="1"/>
      <c r="O111" s="1"/>
      <c r="P111" s="1"/>
      <c r="Q111" s="1"/>
      <c r="S111" s="1"/>
      <c r="V111" s="1"/>
    </row>
    <row r="112" spans="13:22" ht="31.5" customHeight="1" x14ac:dyDescent="0.2">
      <c r="M112" s="1"/>
      <c r="N112" s="1"/>
      <c r="O112" s="1"/>
      <c r="P112" s="1"/>
      <c r="Q112" s="1"/>
      <c r="S112" s="1"/>
      <c r="V112" s="1"/>
    </row>
    <row r="113" spans="13:22" ht="24" customHeight="1" x14ac:dyDescent="0.2">
      <c r="M113" s="1"/>
      <c r="N113" s="1"/>
      <c r="O113" s="1"/>
      <c r="P113" s="1"/>
      <c r="Q113" s="1"/>
      <c r="S113" s="1"/>
      <c r="V113" s="1"/>
    </row>
    <row r="114" spans="13:22" ht="18" customHeight="1" x14ac:dyDescent="0.2">
      <c r="M114" s="1"/>
      <c r="N114" s="1"/>
      <c r="O114" s="1"/>
      <c r="P114" s="1"/>
      <c r="Q114" s="1"/>
      <c r="S114" s="1"/>
      <c r="V114" s="1"/>
    </row>
    <row r="115" spans="13:22" ht="0.75" hidden="1" customHeight="1" x14ac:dyDescent="0.2">
      <c r="M115" s="1"/>
      <c r="N115" s="1"/>
      <c r="O115" s="1"/>
      <c r="P115" s="1"/>
      <c r="Q115" s="1"/>
      <c r="S115" s="1"/>
      <c r="V115" s="1"/>
    </row>
    <row r="116" spans="13:22" ht="14.25" customHeight="1" x14ac:dyDescent="0.2">
      <c r="M116" s="1"/>
      <c r="N116" s="1"/>
      <c r="O116" s="1"/>
      <c r="P116" s="1"/>
      <c r="Q116" s="1"/>
      <c r="S116" s="1"/>
      <c r="V116" s="1"/>
    </row>
    <row r="117" spans="13:22" ht="18.75" customHeight="1" x14ac:dyDescent="0.2">
      <c r="M117" s="1"/>
      <c r="N117" s="1"/>
      <c r="O117" s="1"/>
      <c r="P117" s="1"/>
      <c r="Q117" s="1"/>
      <c r="S117" s="1"/>
      <c r="V117" s="1"/>
    </row>
    <row r="118" spans="13:22" x14ac:dyDescent="0.2">
      <c r="M118" s="1"/>
      <c r="N118" s="1"/>
      <c r="O118" s="1"/>
      <c r="P118" s="1"/>
      <c r="Q118" s="1"/>
      <c r="S118" s="1"/>
      <c r="V118" s="1"/>
    </row>
    <row r="119" spans="13:22" x14ac:dyDescent="0.2">
      <c r="M119" s="1"/>
      <c r="N119" s="1"/>
      <c r="O119" s="1"/>
      <c r="P119" s="1"/>
      <c r="Q119" s="1"/>
      <c r="S119" s="1"/>
      <c r="V119" s="1"/>
    </row>
    <row r="120" spans="13:22" ht="23.25" customHeight="1" x14ac:dyDescent="0.2">
      <c r="M120" s="1"/>
      <c r="N120" s="1"/>
      <c r="O120" s="1"/>
      <c r="P120" s="1"/>
      <c r="Q120" s="1"/>
      <c r="S120" s="1"/>
      <c r="V120" s="1"/>
    </row>
    <row r="121" spans="13:22" ht="18" customHeight="1" x14ac:dyDescent="0.2">
      <c r="M121" s="1"/>
      <c r="N121" s="1"/>
      <c r="O121" s="1"/>
      <c r="P121" s="1"/>
      <c r="Q121" s="1"/>
      <c r="S121" s="1"/>
      <c r="V121" s="1"/>
    </row>
    <row r="122" spans="13:22" x14ac:dyDescent="0.2">
      <c r="M122" s="1"/>
      <c r="N122" s="1"/>
      <c r="O122" s="1"/>
      <c r="P122" s="1"/>
      <c r="Q122" s="1"/>
      <c r="S122" s="1"/>
      <c r="V122" s="1"/>
    </row>
    <row r="123" spans="13:22" x14ac:dyDescent="0.2">
      <c r="M123" s="1"/>
      <c r="N123" s="1"/>
      <c r="O123" s="1"/>
      <c r="P123" s="1"/>
      <c r="Q123" s="1"/>
      <c r="S123" s="1"/>
      <c r="V123" s="1"/>
    </row>
    <row r="124" spans="13:22" x14ac:dyDescent="0.2">
      <c r="M124" s="1"/>
      <c r="N124" s="1"/>
      <c r="O124" s="1"/>
      <c r="P124" s="1"/>
      <c r="Q124" s="1"/>
      <c r="S124" s="1"/>
      <c r="V124" s="1"/>
    </row>
    <row r="125" spans="13:22" x14ac:dyDescent="0.2">
      <c r="M125" s="1"/>
      <c r="N125" s="1"/>
      <c r="O125" s="1"/>
      <c r="P125" s="1"/>
      <c r="Q125" s="1"/>
      <c r="S125" s="1"/>
      <c r="V125" s="1"/>
    </row>
    <row r="126" spans="13:22" x14ac:dyDescent="0.2">
      <c r="M126" s="1"/>
      <c r="N126" s="1"/>
      <c r="O126" s="1"/>
      <c r="P126" s="1"/>
      <c r="Q126" s="1"/>
      <c r="S126" s="1"/>
      <c r="V126" s="1"/>
    </row>
    <row r="127" spans="13:22" x14ac:dyDescent="0.2">
      <c r="M127" s="1"/>
      <c r="N127" s="1"/>
      <c r="O127" s="1"/>
      <c r="P127" s="1"/>
      <c r="Q127" s="1"/>
      <c r="S127" s="1"/>
      <c r="V127" s="1"/>
    </row>
    <row r="128" spans="13:22" ht="36" customHeight="1" x14ac:dyDescent="0.2">
      <c r="M128" s="1"/>
      <c r="N128" s="1"/>
      <c r="O128" s="1"/>
      <c r="P128" s="1"/>
      <c r="Q128" s="1"/>
      <c r="S128" s="1"/>
      <c r="V128" s="1"/>
    </row>
    <row r="129" spans="13:22" ht="16.5" customHeight="1" x14ac:dyDescent="0.2">
      <c r="M129" s="1"/>
      <c r="N129" s="1"/>
      <c r="O129" s="1"/>
      <c r="P129" s="1"/>
      <c r="Q129" s="1"/>
      <c r="S129" s="1"/>
      <c r="V129" s="1"/>
    </row>
    <row r="130" spans="13:22" ht="21" customHeight="1" x14ac:dyDescent="0.2">
      <c r="M130" s="1"/>
      <c r="N130" s="1"/>
      <c r="O130" s="1"/>
      <c r="P130" s="1"/>
      <c r="Q130" s="1"/>
      <c r="S130" s="1"/>
      <c r="V130" s="1"/>
    </row>
    <row r="131" spans="13:22" ht="29.25" customHeight="1" x14ac:dyDescent="0.2">
      <c r="M131" s="1"/>
      <c r="N131" s="1"/>
      <c r="O131" s="1"/>
      <c r="P131" s="1"/>
      <c r="Q131" s="1"/>
      <c r="S131" s="1"/>
      <c r="V131" s="1"/>
    </row>
    <row r="132" spans="13:22" x14ac:dyDescent="0.2">
      <c r="M132" s="1"/>
      <c r="N132" s="1"/>
      <c r="O132" s="1"/>
      <c r="P132" s="1"/>
      <c r="Q132" s="1"/>
      <c r="S132" s="1"/>
      <c r="V132" s="1"/>
    </row>
    <row r="133" spans="13:22" x14ac:dyDescent="0.2">
      <c r="M133" s="1"/>
      <c r="N133" s="1"/>
      <c r="O133" s="1"/>
      <c r="P133" s="1"/>
      <c r="Q133" s="1"/>
      <c r="S133" s="1"/>
      <c r="V133" s="1"/>
    </row>
    <row r="134" spans="13:22" x14ac:dyDescent="0.2">
      <c r="M134" s="1"/>
      <c r="N134" s="1"/>
      <c r="O134" s="1"/>
      <c r="P134" s="1"/>
      <c r="Q134" s="1"/>
      <c r="S134" s="1"/>
      <c r="V134" s="1"/>
    </row>
    <row r="135" spans="13:22" x14ac:dyDescent="0.2">
      <c r="M135" s="1"/>
      <c r="N135" s="1"/>
      <c r="O135" s="1"/>
      <c r="P135" s="1"/>
      <c r="Q135" s="1"/>
      <c r="S135" s="1"/>
      <c r="V135" s="1"/>
    </row>
    <row r="136" spans="13:22" x14ac:dyDescent="0.2">
      <c r="M136" s="1"/>
      <c r="N136" s="1"/>
      <c r="O136" s="1"/>
      <c r="P136" s="1"/>
      <c r="Q136" s="1"/>
      <c r="S136" s="1"/>
      <c r="V136" s="1"/>
    </row>
    <row r="137" spans="13:22" ht="15.75" customHeight="1" x14ac:dyDescent="0.2">
      <c r="M137" s="1"/>
      <c r="N137" s="1"/>
      <c r="O137" s="1"/>
      <c r="P137" s="1"/>
      <c r="Q137" s="1"/>
      <c r="S137" s="1"/>
      <c r="V137" s="1"/>
    </row>
    <row r="138" spans="13:22" ht="13.5" customHeight="1" x14ac:dyDescent="0.2">
      <c r="M138" s="1"/>
      <c r="N138" s="1"/>
      <c r="O138" s="1"/>
      <c r="P138" s="1"/>
      <c r="Q138" s="1"/>
      <c r="S138" s="1"/>
      <c r="V138" s="1"/>
    </row>
    <row r="139" spans="13:22" x14ac:dyDescent="0.2">
      <c r="M139" s="1"/>
      <c r="N139" s="1"/>
      <c r="O139" s="1"/>
      <c r="P139" s="1"/>
      <c r="Q139" s="1"/>
      <c r="S139" s="1"/>
      <c r="V139" s="1"/>
    </row>
    <row r="140" spans="13:22" x14ac:dyDescent="0.2">
      <c r="M140" s="1"/>
      <c r="N140" s="1"/>
      <c r="O140" s="1"/>
      <c r="P140" s="1"/>
      <c r="Q140" s="1"/>
      <c r="S140" s="1"/>
      <c r="V140" s="1"/>
    </row>
    <row r="141" spans="13:22" ht="12" customHeight="1" x14ac:dyDescent="0.2">
      <c r="M141" s="1"/>
      <c r="N141" s="1"/>
      <c r="O141" s="1"/>
      <c r="P141" s="1"/>
      <c r="Q141" s="1"/>
      <c r="S141" s="1"/>
      <c r="V141" s="1"/>
    </row>
    <row r="142" spans="13:22" ht="25.5" customHeight="1" x14ac:dyDescent="0.2">
      <c r="M142" s="1"/>
      <c r="N142" s="1"/>
      <c r="O142" s="1"/>
      <c r="P142" s="1"/>
      <c r="Q142" s="1"/>
      <c r="S142" s="1"/>
      <c r="V142" s="1"/>
    </row>
    <row r="143" spans="13:22" ht="16.5" customHeight="1" x14ac:dyDescent="0.2">
      <c r="M143" s="1"/>
      <c r="N143" s="1"/>
      <c r="O143" s="1"/>
      <c r="P143" s="1"/>
      <c r="Q143" s="1"/>
      <c r="S143" s="1"/>
      <c r="V143" s="1"/>
    </row>
    <row r="144" spans="13:22" ht="16.5" customHeight="1" x14ac:dyDescent="0.2">
      <c r="M144" s="1"/>
      <c r="N144" s="1"/>
      <c r="O144" s="1"/>
      <c r="P144" s="1"/>
      <c r="Q144" s="1"/>
      <c r="S144" s="1"/>
      <c r="V144" s="1"/>
    </row>
    <row r="145" spans="13:22" x14ac:dyDescent="0.2">
      <c r="M145" s="1"/>
      <c r="N145" s="1"/>
      <c r="O145" s="1"/>
      <c r="P145" s="1"/>
      <c r="Q145" s="1"/>
      <c r="S145" s="1"/>
      <c r="V145" s="1"/>
    </row>
  </sheetData>
  <mergeCells count="41">
    <mergeCell ref="E54:I54"/>
    <mergeCell ref="K38:Y38"/>
    <mergeCell ref="E45:J45"/>
    <mergeCell ref="E47:I47"/>
    <mergeCell ref="E48:I48"/>
    <mergeCell ref="E53:I53"/>
    <mergeCell ref="Y5:Y7"/>
    <mergeCell ref="V5:V7"/>
    <mergeCell ref="J6:J7"/>
    <mergeCell ref="K6:K7"/>
    <mergeCell ref="I6:I7"/>
    <mergeCell ref="L6:L7"/>
    <mergeCell ref="N6:O6"/>
    <mergeCell ref="W5:W7"/>
    <mergeCell ref="X5:X7"/>
    <mergeCell ref="P6:Q6"/>
    <mergeCell ref="U5:U7"/>
    <mergeCell ref="F6:F7"/>
    <mergeCell ref="G6:G7"/>
    <mergeCell ref="H6:H7"/>
    <mergeCell ref="B1:S1"/>
    <mergeCell ref="A4:A7"/>
    <mergeCell ref="B4:B7"/>
    <mergeCell ref="C4:C7"/>
    <mergeCell ref="D4:D7"/>
    <mergeCell ref="E4:L4"/>
    <mergeCell ref="M4:Y4"/>
    <mergeCell ref="E5:E7"/>
    <mergeCell ref="F5:L5"/>
    <mergeCell ref="M5:M7"/>
    <mergeCell ref="N5:Q5"/>
    <mergeCell ref="R5:R7"/>
    <mergeCell ref="S5:S7"/>
    <mergeCell ref="T5:T7"/>
    <mergeCell ref="B2:S2"/>
    <mergeCell ref="X3:Y3"/>
    <mergeCell ref="B39:C40"/>
    <mergeCell ref="D39:D40"/>
    <mergeCell ref="E39:G39"/>
    <mergeCell ref="K39:Y40"/>
    <mergeCell ref="B41:C41"/>
  </mergeCells>
  <pageMargins left="0" right="0" top="0" bottom="0" header="0" footer="0"/>
  <pageSetup paperSize="9" scale="26" orientation="landscape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28"/>
  <sheetViews>
    <sheetView view="pageBreakPreview" zoomScale="124" zoomScaleNormal="100" zoomScaleSheetLayoutView="124" workbookViewId="0">
      <selection activeCell="D36" sqref="D36"/>
    </sheetView>
  </sheetViews>
  <sheetFormatPr defaultRowHeight="12.75" x14ac:dyDescent="0.2"/>
  <cols>
    <col min="1" max="1" width="29.7109375" style="139" customWidth="1"/>
    <col min="2" max="2" width="25.140625" style="139" customWidth="1"/>
    <col min="3" max="3" width="7.140625" style="139" customWidth="1"/>
    <col min="4" max="4" width="10.7109375" style="139" customWidth="1"/>
    <col min="5" max="5" width="9.7109375" style="139" customWidth="1"/>
    <col min="6" max="6" width="8.28515625" style="139" customWidth="1"/>
    <col min="7" max="7" width="8.42578125" style="139" customWidth="1"/>
    <col min="8" max="8" width="10" style="139" customWidth="1"/>
    <col min="9" max="9" width="8.7109375" style="139" customWidth="1"/>
    <col min="10" max="10" width="13.140625" style="139" customWidth="1"/>
    <col min="11" max="16384" width="9.140625" style="139"/>
  </cols>
  <sheetData>
    <row r="1" spans="1:16" s="124" customFormat="1" ht="12" x14ac:dyDescent="0.2">
      <c r="A1" s="134" t="s">
        <v>158</v>
      </c>
      <c r="B1" s="134"/>
      <c r="C1" s="134"/>
      <c r="D1" s="134"/>
      <c r="E1" s="134"/>
      <c r="I1" s="377" t="s">
        <v>190</v>
      </c>
      <c r="J1" s="377"/>
    </row>
    <row r="2" spans="1:16" s="1" customFormat="1" x14ac:dyDescent="0.2">
      <c r="A2" s="122" t="s">
        <v>88</v>
      </c>
    </row>
    <row r="3" spans="1:16" x14ac:dyDescent="0.2">
      <c r="A3" s="378" t="s">
        <v>159</v>
      </c>
      <c r="B3" s="378"/>
      <c r="C3" s="378"/>
      <c r="D3" s="378"/>
      <c r="E3" s="378"/>
      <c r="F3" s="378"/>
      <c r="G3" s="378"/>
      <c r="H3" s="378"/>
      <c r="I3" s="378"/>
      <c r="J3" s="378"/>
    </row>
    <row r="4" spans="1:16" x14ac:dyDescent="0.2">
      <c r="A4" s="379" t="s">
        <v>160</v>
      </c>
      <c r="B4" s="379"/>
      <c r="C4" s="379"/>
      <c r="D4" s="379"/>
      <c r="E4" s="379"/>
      <c r="F4" s="379"/>
      <c r="G4" s="379"/>
      <c r="H4" s="379"/>
      <c r="I4" s="379"/>
      <c r="J4" s="379"/>
      <c r="K4" s="189"/>
      <c r="L4" s="189"/>
      <c r="M4" s="189"/>
      <c r="N4" s="190"/>
      <c r="O4" s="190"/>
      <c r="P4" s="190"/>
    </row>
    <row r="5" spans="1:16" ht="28.5" customHeight="1" thickBot="1" x14ac:dyDescent="0.25">
      <c r="A5" s="379" t="s">
        <v>161</v>
      </c>
      <c r="B5" s="379"/>
      <c r="C5" s="379"/>
      <c r="D5" s="379"/>
      <c r="E5" s="379"/>
      <c r="F5" s="379"/>
      <c r="G5" s="379"/>
      <c r="H5" s="379"/>
      <c r="I5" s="379"/>
      <c r="J5" s="379"/>
      <c r="K5" s="189"/>
      <c r="L5" s="189"/>
      <c r="M5" s="189"/>
    </row>
    <row r="6" spans="1:16" ht="23.25" customHeight="1" x14ac:dyDescent="0.2">
      <c r="A6" s="368" t="s">
        <v>162</v>
      </c>
      <c r="B6" s="368" t="s">
        <v>163</v>
      </c>
      <c r="C6" s="368" t="s">
        <v>164</v>
      </c>
      <c r="D6" s="368" t="s">
        <v>165</v>
      </c>
      <c r="E6" s="368" t="s">
        <v>166</v>
      </c>
      <c r="F6" s="368" t="s">
        <v>167</v>
      </c>
      <c r="G6" s="380" t="s">
        <v>168</v>
      </c>
      <c r="H6" s="368" t="s">
        <v>95</v>
      </c>
      <c r="I6" s="368" t="s">
        <v>169</v>
      </c>
      <c r="J6" s="368" t="s">
        <v>170</v>
      </c>
    </row>
    <row r="7" spans="1:16" ht="13.5" thickBot="1" x14ac:dyDescent="0.25">
      <c r="A7" s="369"/>
      <c r="B7" s="369"/>
      <c r="C7" s="369"/>
      <c r="D7" s="369"/>
      <c r="E7" s="369"/>
      <c r="F7" s="369"/>
      <c r="G7" s="381"/>
      <c r="H7" s="369"/>
      <c r="I7" s="369"/>
      <c r="J7" s="369"/>
    </row>
    <row r="8" spans="1:16" ht="30" customHeight="1" thickBot="1" x14ac:dyDescent="0.25">
      <c r="A8" s="191">
        <v>1</v>
      </c>
      <c r="B8" s="191">
        <v>2</v>
      </c>
      <c r="C8" s="191">
        <v>3</v>
      </c>
      <c r="D8" s="191">
        <v>4</v>
      </c>
      <c r="E8" s="191">
        <v>5</v>
      </c>
      <c r="F8" s="192">
        <v>6</v>
      </c>
      <c r="G8" s="192">
        <v>7</v>
      </c>
      <c r="H8" s="191">
        <v>8</v>
      </c>
      <c r="I8" s="191">
        <v>9</v>
      </c>
      <c r="J8" s="192">
        <v>10</v>
      </c>
    </row>
    <row r="9" spans="1:16" ht="17.25" customHeight="1" x14ac:dyDescent="0.2">
      <c r="A9" s="370"/>
      <c r="B9" s="217"/>
      <c r="C9" s="218"/>
      <c r="D9" s="218"/>
      <c r="E9" s="218"/>
      <c r="F9" s="219"/>
      <c r="G9" s="218"/>
      <c r="H9" s="219"/>
      <c r="I9" s="218"/>
      <c r="J9" s="220"/>
    </row>
    <row r="10" spans="1:16" ht="21.75" customHeight="1" x14ac:dyDescent="0.2">
      <c r="A10" s="371"/>
      <c r="B10" s="217"/>
      <c r="C10" s="218"/>
      <c r="D10" s="218"/>
      <c r="E10" s="218"/>
      <c r="F10" s="219"/>
      <c r="G10" s="218"/>
      <c r="H10" s="219"/>
      <c r="I10" s="218"/>
      <c r="J10" s="220"/>
    </row>
    <row r="11" spans="1:16" ht="19.5" customHeight="1" thickBot="1" x14ac:dyDescent="0.25">
      <c r="A11" s="371"/>
      <c r="B11" s="221"/>
      <c r="C11" s="222"/>
      <c r="D11" s="223"/>
      <c r="E11" s="223"/>
      <c r="F11" s="224"/>
      <c r="G11" s="223"/>
      <c r="H11" s="224"/>
      <c r="I11" s="223"/>
      <c r="J11" s="225"/>
    </row>
    <row r="12" spans="1:16" x14ac:dyDescent="0.2">
      <c r="A12" s="226"/>
      <c r="B12" s="227"/>
      <c r="C12" s="228"/>
      <c r="D12" s="228"/>
      <c r="E12" s="228"/>
      <c r="F12" s="229"/>
      <c r="G12" s="228"/>
      <c r="H12" s="229"/>
      <c r="I12" s="228"/>
      <c r="J12" s="230"/>
    </row>
    <row r="13" spans="1:16" ht="16.5" customHeight="1" thickBot="1" x14ac:dyDescent="0.25">
      <c r="A13" s="231"/>
      <c r="B13" s="221"/>
      <c r="C13" s="222"/>
      <c r="D13" s="222"/>
      <c r="E13" s="222"/>
      <c r="F13" s="224"/>
      <c r="G13" s="222"/>
      <c r="H13" s="224"/>
      <c r="I13" s="222"/>
      <c r="J13" s="225"/>
    </row>
    <row r="14" spans="1:16" x14ac:dyDescent="0.2">
      <c r="A14" s="196"/>
      <c r="B14" s="197"/>
      <c r="C14" s="193"/>
      <c r="D14" s="193"/>
      <c r="E14" s="193"/>
      <c r="F14" s="194"/>
      <c r="G14" s="193"/>
      <c r="H14" s="194"/>
      <c r="I14" s="193"/>
      <c r="J14" s="195"/>
    </row>
    <row r="15" spans="1:16" ht="18.75" customHeight="1" x14ac:dyDescent="0.2">
      <c r="A15" s="198"/>
      <c r="B15" s="199"/>
      <c r="C15" s="200"/>
      <c r="D15" s="200"/>
      <c r="E15" s="200"/>
      <c r="F15" s="201"/>
      <c r="G15" s="200"/>
      <c r="H15" s="201"/>
      <c r="I15" s="200"/>
      <c r="J15" s="202"/>
    </row>
    <row r="16" spans="1:16" s="124" customFormat="1" x14ac:dyDescent="0.2">
      <c r="A16" s="198"/>
      <c r="B16" s="199"/>
      <c r="C16" s="200"/>
      <c r="D16" s="200"/>
      <c r="E16" s="200"/>
      <c r="F16" s="201"/>
      <c r="G16" s="200"/>
      <c r="H16" s="201"/>
      <c r="I16" s="200"/>
      <c r="J16" s="202"/>
    </row>
    <row r="17" spans="1:10" s="124" customFormat="1" x14ac:dyDescent="0.2">
      <c r="A17" s="203"/>
      <c r="B17" s="204"/>
      <c r="C17" s="200"/>
      <c r="D17" s="200"/>
      <c r="E17" s="200"/>
      <c r="F17" s="201"/>
      <c r="G17" s="205"/>
      <c r="H17" s="201"/>
      <c r="I17" s="200"/>
      <c r="J17" s="202"/>
    </row>
    <row r="18" spans="1:10" s="124" customFormat="1" ht="22.5" customHeight="1" thickBot="1" x14ac:dyDescent="0.25">
      <c r="A18" s="206"/>
      <c r="B18" s="207"/>
      <c r="C18" s="208"/>
      <c r="D18" s="208"/>
      <c r="E18" s="208"/>
      <c r="F18" s="209"/>
      <c r="G18" s="210"/>
      <c r="H18" s="209"/>
      <c r="I18" s="208"/>
      <c r="J18" s="211"/>
    </row>
    <row r="19" spans="1:10" ht="20.25" customHeight="1" thickBot="1" x14ac:dyDescent="0.25">
      <c r="A19" s="372" t="s">
        <v>171</v>
      </c>
      <c r="B19" s="373"/>
      <c r="C19" s="373"/>
      <c r="D19" s="373"/>
      <c r="E19" s="373"/>
      <c r="F19" s="373"/>
      <c r="G19" s="373"/>
      <c r="H19" s="373"/>
      <c r="I19" s="374"/>
      <c r="J19" s="212">
        <f>SUM(J14:J18)</f>
        <v>0</v>
      </c>
    </row>
    <row r="20" spans="1:10" ht="35.25" customHeight="1" x14ac:dyDescent="0.2"/>
    <row r="22" spans="1:10" x14ac:dyDescent="0.2">
      <c r="A22" s="213" t="s">
        <v>172</v>
      </c>
      <c r="B22" s="214"/>
      <c r="C22" s="375" t="s">
        <v>173</v>
      </c>
      <c r="D22" s="375"/>
      <c r="E22" s="214"/>
      <c r="F22" s="375" t="s">
        <v>174</v>
      </c>
      <c r="G22" s="375"/>
      <c r="H22" s="375"/>
    </row>
    <row r="23" spans="1:10" x14ac:dyDescent="0.2">
      <c r="A23" s="214"/>
      <c r="B23" s="214"/>
      <c r="C23" s="214"/>
      <c r="D23" s="214"/>
      <c r="E23" s="214"/>
      <c r="F23" s="376" t="s">
        <v>175</v>
      </c>
      <c r="G23" s="376"/>
      <c r="H23" s="376"/>
    </row>
    <row r="24" spans="1:10" x14ac:dyDescent="0.2">
      <c r="G24" s="215"/>
    </row>
    <row r="25" spans="1:10" x14ac:dyDescent="0.2">
      <c r="G25" s="215"/>
    </row>
    <row r="26" spans="1:10" ht="20.25" customHeight="1" x14ac:dyDescent="0.2">
      <c r="G26" s="215"/>
    </row>
    <row r="27" spans="1:10" ht="24.75" customHeight="1" x14ac:dyDescent="0.2">
      <c r="G27" s="215"/>
    </row>
    <row r="28" spans="1:10" ht="24" customHeight="1" x14ac:dyDescent="0.2">
      <c r="G28" s="215"/>
    </row>
    <row r="29" spans="1:10" ht="23.25" customHeight="1" x14ac:dyDescent="0.2">
      <c r="G29" s="215"/>
    </row>
    <row r="30" spans="1:10" ht="20.25" customHeight="1" x14ac:dyDescent="0.2">
      <c r="G30" s="215"/>
    </row>
    <row r="31" spans="1:10" ht="15" customHeight="1" x14ac:dyDescent="0.2">
      <c r="G31" s="216"/>
    </row>
    <row r="32" spans="1:10" ht="12.75" customHeight="1" x14ac:dyDescent="0.2"/>
    <row r="49" ht="24.75" customHeight="1" x14ac:dyDescent="0.2"/>
    <row r="50" ht="12" customHeight="1" x14ac:dyDescent="0.2"/>
    <row r="51" ht="12" customHeight="1" x14ac:dyDescent="0.2"/>
    <row r="52" ht="12" customHeight="1" x14ac:dyDescent="0.2"/>
    <row r="53" ht="29.25" customHeight="1" x14ac:dyDescent="0.2"/>
    <row r="54" ht="12" customHeight="1" x14ac:dyDescent="0.2"/>
    <row r="55" ht="12.75" customHeight="1" x14ac:dyDescent="0.2"/>
    <row r="56" ht="20.25" customHeight="1" x14ac:dyDescent="0.2"/>
    <row r="57" ht="24" customHeight="1" x14ac:dyDescent="0.2"/>
    <row r="58" ht="12" customHeight="1" x14ac:dyDescent="0.2"/>
    <row r="59" ht="12" customHeight="1" x14ac:dyDescent="0.2"/>
    <row r="60" ht="12" customHeight="1" x14ac:dyDescent="0.2"/>
    <row r="61" ht="12" customHeight="1" x14ac:dyDescent="0.2"/>
    <row r="62" ht="12" customHeight="1" x14ac:dyDescent="0.2"/>
    <row r="63" ht="18.75" customHeight="1" x14ac:dyDescent="0.2"/>
    <row r="64" ht="24.75" customHeight="1" x14ac:dyDescent="0.2"/>
    <row r="65" ht="24" customHeight="1" x14ac:dyDescent="0.2"/>
    <row r="66" ht="23.25" customHeight="1" x14ac:dyDescent="0.2"/>
    <row r="67" ht="20.25" customHeight="1" x14ac:dyDescent="0.2"/>
    <row r="69" ht="20.25" customHeight="1" x14ac:dyDescent="0.2"/>
    <row r="70" ht="16.5" customHeight="1" x14ac:dyDescent="0.2"/>
    <row r="71" ht="15" customHeight="1" x14ac:dyDescent="0.2"/>
    <row r="72" ht="15" customHeight="1" x14ac:dyDescent="0.2"/>
    <row r="73" ht="15" customHeight="1" x14ac:dyDescent="0.2"/>
    <row r="74" ht="15" customHeight="1" x14ac:dyDescent="0.2"/>
    <row r="75" ht="15" customHeight="1" x14ac:dyDescent="0.2"/>
    <row r="76" ht="15" customHeight="1" x14ac:dyDescent="0.2"/>
    <row r="77" ht="15" customHeight="1" x14ac:dyDescent="0.2"/>
    <row r="78" ht="15" customHeight="1" x14ac:dyDescent="0.2"/>
    <row r="79" ht="15" customHeight="1" x14ac:dyDescent="0.2"/>
    <row r="80" ht="15" customHeight="1" x14ac:dyDescent="0.2"/>
    <row r="81" ht="15" customHeight="1" x14ac:dyDescent="0.2"/>
    <row r="82" ht="15" customHeight="1" x14ac:dyDescent="0.2"/>
    <row r="83" ht="15" customHeight="1" x14ac:dyDescent="0.2"/>
    <row r="84" ht="15" customHeight="1" x14ac:dyDescent="0.2"/>
    <row r="85" ht="15" customHeight="1" x14ac:dyDescent="0.2"/>
    <row r="86" ht="15" customHeight="1" x14ac:dyDescent="0.2"/>
    <row r="87" ht="15" customHeight="1" x14ac:dyDescent="0.2"/>
    <row r="88" ht="21" customHeight="1" x14ac:dyDescent="0.2"/>
    <row r="89" ht="18.75" customHeight="1" x14ac:dyDescent="0.2"/>
    <row r="90" ht="12" hidden="1" customHeight="1" x14ac:dyDescent="0.2"/>
    <row r="91" ht="12.75" hidden="1" customHeight="1" x14ac:dyDescent="0.2"/>
    <row r="92" ht="20.25" hidden="1" customHeight="1" x14ac:dyDescent="0.2"/>
    <row r="93" ht="15.75" customHeight="1" x14ac:dyDescent="0.2"/>
    <row r="94" ht="12" hidden="1" customHeight="1" x14ac:dyDescent="0.2"/>
    <row r="95" ht="12" hidden="1" customHeight="1" x14ac:dyDescent="0.2"/>
    <row r="96" ht="12" hidden="1" customHeight="1" x14ac:dyDescent="0.2"/>
    <row r="97" ht="12" hidden="1" customHeight="1" x14ac:dyDescent="0.2"/>
    <row r="98" ht="12" hidden="1" customHeight="1" x14ac:dyDescent="0.2"/>
    <row r="99" ht="18.75" customHeight="1" x14ac:dyDescent="0.2"/>
    <row r="100" ht="24.75" hidden="1" customHeight="1" x14ac:dyDescent="0.2"/>
    <row r="101" ht="24" hidden="1" customHeight="1" x14ac:dyDescent="0.2"/>
    <row r="102" ht="23.25" hidden="1" customHeight="1" x14ac:dyDescent="0.2"/>
    <row r="103" ht="20.25" hidden="1" customHeight="1" x14ac:dyDescent="0.2"/>
    <row r="105" ht="20.25" customHeight="1" x14ac:dyDescent="0.2"/>
    <row r="106" ht="16.5" customHeight="1" x14ac:dyDescent="0.2"/>
    <row r="107" ht="15" hidden="1" customHeight="1" x14ac:dyDescent="0.2"/>
    <row r="108" ht="15" hidden="1" customHeight="1" x14ac:dyDescent="0.2"/>
    <row r="109" ht="15" hidden="1" customHeight="1" x14ac:dyDescent="0.2"/>
    <row r="110" ht="15" hidden="1" customHeight="1" x14ac:dyDescent="0.2"/>
    <row r="111" ht="15" hidden="1" customHeight="1" x14ac:dyDescent="0.2"/>
    <row r="112" ht="15" hidden="1" customHeight="1" x14ac:dyDescent="0.2"/>
    <row r="113" ht="15" hidden="1" customHeight="1" x14ac:dyDescent="0.2"/>
    <row r="114" ht="15" hidden="1" customHeight="1" x14ac:dyDescent="0.2"/>
    <row r="115" ht="15" hidden="1" customHeight="1" thickBot="1" x14ac:dyDescent="0.25"/>
    <row r="116" ht="15" hidden="1" customHeight="1" thickBot="1" x14ac:dyDescent="0.25"/>
    <row r="117" ht="15" hidden="1" customHeight="1" x14ac:dyDescent="0.2"/>
    <row r="118" ht="15" hidden="1" customHeight="1" x14ac:dyDescent="0.2"/>
    <row r="119" ht="15" hidden="1" customHeight="1" x14ac:dyDescent="0.2"/>
    <row r="120" ht="15" hidden="1" customHeight="1" x14ac:dyDescent="0.2"/>
    <row r="121" ht="15" customHeight="1" x14ac:dyDescent="0.2"/>
    <row r="122" ht="15" customHeight="1" x14ac:dyDescent="0.2"/>
    <row r="123" ht="16.5" customHeight="1" x14ac:dyDescent="0.2"/>
    <row r="128" ht="27" customHeight="1" x14ac:dyDescent="0.2"/>
  </sheetData>
  <mergeCells count="19">
    <mergeCell ref="F23:H23"/>
    <mergeCell ref="I1:J1"/>
    <mergeCell ref="A3:J3"/>
    <mergeCell ref="A4:J4"/>
    <mergeCell ref="A5:J5"/>
    <mergeCell ref="A6:A7"/>
    <mergeCell ref="B6:B7"/>
    <mergeCell ref="C6:C7"/>
    <mergeCell ref="D6:D7"/>
    <mergeCell ref="E6:E7"/>
    <mergeCell ref="F6:F7"/>
    <mergeCell ref="G6:G7"/>
    <mergeCell ref="H6:H7"/>
    <mergeCell ref="I6:I7"/>
    <mergeCell ref="J6:J7"/>
    <mergeCell ref="A9:A11"/>
    <mergeCell ref="A19:I19"/>
    <mergeCell ref="C22:D22"/>
    <mergeCell ref="F22:H22"/>
  </mergeCells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1"/>
  <sheetViews>
    <sheetView view="pageBreakPreview" zoomScale="84" zoomScaleNormal="100" zoomScaleSheetLayoutView="84" workbookViewId="0">
      <selection activeCell="O18" sqref="O18"/>
    </sheetView>
  </sheetViews>
  <sheetFormatPr defaultRowHeight="12.75" x14ac:dyDescent="0.2"/>
  <cols>
    <col min="1" max="1" width="3.5703125" style="123" customWidth="1"/>
    <col min="2" max="2" width="39.140625" style="123" customWidth="1"/>
    <col min="3" max="4" width="11.7109375" style="233" customWidth="1"/>
    <col min="5" max="5" width="6.140625" style="233" customWidth="1"/>
    <col min="6" max="6" width="9.140625" style="233"/>
    <col min="7" max="7" width="7.85546875" style="233" customWidth="1"/>
    <col min="8" max="8" width="6.28515625" style="233" customWidth="1"/>
    <col min="9" max="9" width="7" style="233" customWidth="1"/>
    <col min="10" max="10" width="6.7109375" style="233" customWidth="1"/>
    <col min="11" max="11" width="9.85546875" style="233" customWidth="1"/>
    <col min="12" max="12" width="7.42578125" style="233" customWidth="1"/>
    <col min="13" max="13" width="10.85546875" style="233" customWidth="1"/>
    <col min="14" max="16384" width="9.140625" style="123"/>
  </cols>
  <sheetData>
    <row r="1" spans="1:14" x14ac:dyDescent="0.2">
      <c r="A1" s="122" t="s">
        <v>176</v>
      </c>
      <c r="C1" s="232"/>
      <c r="D1" s="232"/>
      <c r="K1" s="382" t="s">
        <v>191</v>
      </c>
      <c r="L1" s="382"/>
      <c r="M1" s="382"/>
    </row>
    <row r="2" spans="1:14" s="1" customFormat="1" x14ac:dyDescent="0.2">
      <c r="A2" s="122" t="s">
        <v>88</v>
      </c>
    </row>
    <row r="4" spans="1:14" ht="14.25" customHeight="1" x14ac:dyDescent="0.2"/>
    <row r="5" spans="1:14" ht="15" customHeight="1" x14ac:dyDescent="0.2">
      <c r="A5" s="383" t="s">
        <v>177</v>
      </c>
      <c r="B5" s="383"/>
      <c r="C5" s="383"/>
      <c r="D5" s="383"/>
      <c r="E5" s="383"/>
      <c r="F5" s="383"/>
      <c r="G5" s="383"/>
      <c r="H5" s="383"/>
      <c r="I5" s="383"/>
      <c r="J5" s="383"/>
      <c r="K5" s="383"/>
      <c r="L5" s="383"/>
      <c r="M5" s="383"/>
    </row>
    <row r="6" spans="1:14" ht="24" customHeight="1" x14ac:dyDescent="0.2">
      <c r="A6" s="379" t="s">
        <v>160</v>
      </c>
      <c r="B6" s="379"/>
      <c r="C6" s="379"/>
      <c r="D6" s="379"/>
      <c r="E6" s="379"/>
      <c r="F6" s="379"/>
      <c r="G6" s="379"/>
      <c r="H6" s="379"/>
      <c r="I6" s="379"/>
      <c r="J6" s="379"/>
      <c r="K6" s="379"/>
      <c r="L6" s="379"/>
      <c r="M6" s="379"/>
      <c r="N6" s="189"/>
    </row>
    <row r="7" spans="1:14" ht="12.75" customHeight="1" thickBot="1" x14ac:dyDescent="0.25">
      <c r="A7" s="379" t="s">
        <v>161</v>
      </c>
      <c r="B7" s="379"/>
      <c r="C7" s="379"/>
      <c r="D7" s="379"/>
      <c r="E7" s="379"/>
      <c r="F7" s="379"/>
      <c r="G7" s="379"/>
      <c r="H7" s="379"/>
      <c r="I7" s="379"/>
      <c r="J7" s="379"/>
      <c r="K7" s="379"/>
      <c r="L7" s="379"/>
      <c r="M7" s="379"/>
      <c r="N7" s="189"/>
    </row>
    <row r="8" spans="1:14" x14ac:dyDescent="0.2">
      <c r="A8" s="384" t="s">
        <v>59</v>
      </c>
      <c r="B8" s="386" t="s">
        <v>178</v>
      </c>
      <c r="C8" s="388" t="s">
        <v>179</v>
      </c>
      <c r="D8" s="388" t="s">
        <v>180</v>
      </c>
      <c r="E8" s="386" t="s">
        <v>169</v>
      </c>
      <c r="F8" s="386" t="s">
        <v>70</v>
      </c>
      <c r="G8" s="386" t="s">
        <v>181</v>
      </c>
      <c r="H8" s="386" t="s">
        <v>182</v>
      </c>
      <c r="I8" s="386"/>
      <c r="J8" s="386"/>
      <c r="K8" s="386" t="s">
        <v>183</v>
      </c>
      <c r="L8" s="386"/>
      <c r="M8" s="390" t="s">
        <v>184</v>
      </c>
    </row>
    <row r="9" spans="1:14" s="236" customFormat="1" ht="21" customHeight="1" x14ac:dyDescent="0.25">
      <c r="A9" s="385"/>
      <c r="B9" s="387"/>
      <c r="C9" s="389"/>
      <c r="D9" s="389"/>
      <c r="E9" s="387"/>
      <c r="F9" s="387"/>
      <c r="G9" s="387"/>
      <c r="H9" s="234" t="s">
        <v>185</v>
      </c>
      <c r="I9" s="234" t="s">
        <v>186</v>
      </c>
      <c r="J9" s="234" t="s">
        <v>81</v>
      </c>
      <c r="K9" s="234" t="s">
        <v>187</v>
      </c>
      <c r="L9" s="234" t="s">
        <v>188</v>
      </c>
      <c r="M9" s="391"/>
      <c r="N9" s="235"/>
    </row>
    <row r="10" spans="1:14" s="241" customFormat="1" ht="25.5" customHeight="1" thickBot="1" x14ac:dyDescent="0.25">
      <c r="A10" s="237" t="s">
        <v>63</v>
      </c>
      <c r="B10" s="238" t="s">
        <v>71</v>
      </c>
      <c r="C10" s="238" t="s">
        <v>72</v>
      </c>
      <c r="D10" s="238" t="s">
        <v>62</v>
      </c>
      <c r="E10" s="238" t="s">
        <v>73</v>
      </c>
      <c r="F10" s="238" t="s">
        <v>74</v>
      </c>
      <c r="G10" s="238" t="s">
        <v>75</v>
      </c>
      <c r="H10" s="238" t="s">
        <v>76</v>
      </c>
      <c r="I10" s="238" t="s">
        <v>82</v>
      </c>
      <c r="J10" s="238" t="s">
        <v>77</v>
      </c>
      <c r="K10" s="238" t="s">
        <v>78</v>
      </c>
      <c r="L10" s="238" t="s">
        <v>79</v>
      </c>
      <c r="M10" s="239" t="s">
        <v>80</v>
      </c>
      <c r="N10" s="240"/>
    </row>
    <row r="11" spans="1:14" s="251" customFormat="1" ht="12" customHeight="1" thickTop="1" x14ac:dyDescent="0.2">
      <c r="A11" s="242"/>
      <c r="B11" s="243"/>
      <c r="C11" s="244"/>
      <c r="D11" s="245"/>
      <c r="E11" s="245"/>
      <c r="F11" s="246"/>
      <c r="G11" s="246"/>
      <c r="H11" s="247"/>
      <c r="I11" s="247"/>
      <c r="J11" s="247"/>
      <c r="K11" s="248"/>
      <c r="L11" s="249"/>
      <c r="M11" s="250"/>
      <c r="N11" s="236"/>
    </row>
    <row r="12" spans="1:14" s="251" customFormat="1" x14ac:dyDescent="0.2">
      <c r="A12" s="252"/>
      <c r="B12" s="253"/>
      <c r="C12" s="254"/>
      <c r="D12" s="255"/>
      <c r="E12" s="256"/>
      <c r="F12" s="257"/>
      <c r="G12" s="257"/>
      <c r="H12" s="258"/>
      <c r="I12" s="258"/>
      <c r="J12" s="258"/>
      <c r="K12" s="256"/>
      <c r="L12" s="256"/>
      <c r="M12" s="259"/>
      <c r="N12" s="241"/>
    </row>
    <row r="13" spans="1:14" s="251" customFormat="1" x14ac:dyDescent="0.2">
      <c r="A13" s="260"/>
      <c r="B13" s="261"/>
      <c r="C13" s="262"/>
      <c r="D13" s="263"/>
      <c r="E13" s="264"/>
      <c r="F13" s="265"/>
      <c r="G13" s="265"/>
      <c r="H13" s="266"/>
      <c r="I13" s="266"/>
      <c r="J13" s="266"/>
      <c r="K13" s="264"/>
      <c r="L13" s="264"/>
      <c r="M13" s="267"/>
    </row>
    <row r="14" spans="1:14" s="251" customFormat="1" ht="18.75" customHeight="1" x14ac:dyDescent="0.2">
      <c r="A14" s="260"/>
      <c r="B14" s="261"/>
      <c r="C14" s="262"/>
      <c r="D14" s="263"/>
      <c r="E14" s="264"/>
      <c r="F14" s="265"/>
      <c r="G14" s="265"/>
      <c r="H14" s="266"/>
      <c r="I14" s="266"/>
      <c r="J14" s="266"/>
      <c r="K14" s="264"/>
      <c r="L14" s="264"/>
      <c r="M14" s="267"/>
    </row>
    <row r="15" spans="1:14" s="251" customFormat="1" ht="18" customHeight="1" x14ac:dyDescent="0.2">
      <c r="A15" s="260"/>
      <c r="B15" s="261"/>
      <c r="C15" s="262"/>
      <c r="D15" s="263"/>
      <c r="E15" s="264"/>
      <c r="F15" s="265"/>
      <c r="G15" s="265"/>
      <c r="H15" s="266"/>
      <c r="I15" s="266"/>
      <c r="J15" s="266"/>
      <c r="K15" s="264"/>
      <c r="L15" s="264"/>
      <c r="M15" s="267"/>
    </row>
    <row r="16" spans="1:14" s="251" customFormat="1" ht="18.75" customHeight="1" x14ac:dyDescent="0.2">
      <c r="A16" s="260"/>
      <c r="B16" s="261"/>
      <c r="C16" s="262"/>
      <c r="D16" s="263"/>
      <c r="E16" s="264"/>
      <c r="F16" s="265"/>
      <c r="G16" s="265"/>
      <c r="H16" s="266"/>
      <c r="I16" s="266"/>
      <c r="J16" s="266"/>
      <c r="K16" s="264"/>
      <c r="L16" s="264"/>
      <c r="M16" s="267"/>
    </row>
    <row r="17" spans="1:18" s="277" customFormat="1" x14ac:dyDescent="0.2">
      <c r="A17" s="268"/>
      <c r="B17" s="269"/>
      <c r="C17" s="270"/>
      <c r="D17" s="271"/>
      <c r="E17" s="272"/>
      <c r="F17" s="273"/>
      <c r="G17" s="273"/>
      <c r="H17" s="274"/>
      <c r="I17" s="274"/>
      <c r="J17" s="274"/>
      <c r="K17" s="272"/>
      <c r="L17" s="272"/>
      <c r="M17" s="275"/>
      <c r="N17" s="276"/>
      <c r="O17" s="276"/>
      <c r="P17" s="276"/>
      <c r="Q17" s="276"/>
      <c r="R17" s="276"/>
    </row>
    <row r="18" spans="1:18" s="278" customFormat="1" x14ac:dyDescent="0.2">
      <c r="A18" s="268"/>
      <c r="B18" s="269"/>
      <c r="C18" s="270"/>
      <c r="D18" s="271"/>
      <c r="E18" s="272"/>
      <c r="F18" s="273"/>
      <c r="G18" s="273"/>
      <c r="H18" s="274"/>
      <c r="I18" s="274"/>
      <c r="J18" s="274"/>
      <c r="K18" s="272"/>
      <c r="L18" s="272"/>
      <c r="M18" s="275"/>
      <c r="N18" s="276"/>
      <c r="O18" s="123"/>
      <c r="P18" s="123"/>
      <c r="Q18" s="123"/>
      <c r="R18" s="123"/>
    </row>
    <row r="19" spans="1:18" ht="13.5" thickBot="1" x14ac:dyDescent="0.25">
      <c r="A19" s="279"/>
      <c r="B19" s="280"/>
      <c r="C19" s="281"/>
      <c r="D19" s="282"/>
      <c r="E19" s="283"/>
      <c r="F19" s="284"/>
      <c r="G19" s="284"/>
      <c r="H19" s="285"/>
      <c r="I19" s="285"/>
      <c r="J19" s="285"/>
      <c r="K19" s="286"/>
      <c r="L19" s="287"/>
      <c r="M19" s="288"/>
      <c r="N19" s="276"/>
    </row>
    <row r="20" spans="1:18" ht="14.25" thickTop="1" thickBot="1" x14ac:dyDescent="0.25">
      <c r="A20" s="289"/>
      <c r="B20" s="290" t="s">
        <v>189</v>
      </c>
      <c r="C20" s="291"/>
      <c r="D20" s="292"/>
      <c r="E20" s="293"/>
      <c r="F20" s="294"/>
      <c r="G20" s="294"/>
      <c r="H20" s="294"/>
      <c r="I20" s="294"/>
      <c r="J20" s="294"/>
      <c r="K20" s="294"/>
      <c r="L20" s="293"/>
      <c r="M20" s="295">
        <f>SUM(M11:M19)</f>
        <v>0</v>
      </c>
    </row>
    <row r="21" spans="1:18" ht="13.5" thickTop="1" x14ac:dyDescent="0.2">
      <c r="J21" s="394"/>
      <c r="K21" s="395"/>
      <c r="M21" s="296"/>
    </row>
    <row r="22" spans="1:18" s="214" customFormat="1" x14ac:dyDescent="0.2">
      <c r="B22" s="213" t="s">
        <v>172</v>
      </c>
      <c r="D22" s="375" t="s">
        <v>173</v>
      </c>
      <c r="E22" s="375"/>
      <c r="G22" s="375" t="s">
        <v>174</v>
      </c>
      <c r="H22" s="375"/>
      <c r="I22" s="375"/>
    </row>
    <row r="23" spans="1:18" s="214" customFormat="1" x14ac:dyDescent="0.2">
      <c r="G23" s="376" t="s">
        <v>175</v>
      </c>
      <c r="H23" s="376"/>
      <c r="I23" s="376"/>
    </row>
    <row r="24" spans="1:18" s="214" customFormat="1" x14ac:dyDescent="0.2"/>
    <row r="25" spans="1:18" x14ac:dyDescent="0.2">
      <c r="J25" s="394"/>
      <c r="K25" s="395"/>
      <c r="M25" s="296"/>
    </row>
    <row r="26" spans="1:18" x14ac:dyDescent="0.2">
      <c r="K26" s="297"/>
      <c r="M26" s="296"/>
    </row>
    <row r="27" spans="1:18" x14ac:dyDescent="0.2">
      <c r="K27" s="392"/>
    </row>
    <row r="28" spans="1:18" x14ac:dyDescent="0.2">
      <c r="K28" s="393"/>
    </row>
    <row r="29" spans="1:18" x14ac:dyDescent="0.2">
      <c r="K29" s="393"/>
    </row>
    <row r="30" spans="1:18" x14ac:dyDescent="0.2">
      <c r="K30" s="393"/>
    </row>
    <row r="31" spans="1:18" x14ac:dyDescent="0.2">
      <c r="K31" s="393"/>
    </row>
    <row r="32" spans="1:18" x14ac:dyDescent="0.2">
      <c r="K32" s="393"/>
    </row>
    <row r="33" spans="3:13" x14ac:dyDescent="0.2">
      <c r="C33" s="123"/>
      <c r="D33" s="123"/>
      <c r="E33" s="123"/>
      <c r="F33" s="123"/>
      <c r="G33" s="123"/>
      <c r="H33" s="123"/>
      <c r="I33" s="123"/>
      <c r="J33" s="123"/>
      <c r="K33" s="393"/>
      <c r="L33" s="123"/>
      <c r="M33" s="123"/>
    </row>
    <row r="34" spans="3:13" x14ac:dyDescent="0.2">
      <c r="C34" s="123"/>
      <c r="D34" s="123"/>
      <c r="E34" s="123"/>
      <c r="F34" s="123"/>
      <c r="G34" s="123"/>
      <c r="H34" s="123"/>
      <c r="I34" s="123"/>
      <c r="J34" s="123"/>
      <c r="K34" s="393"/>
      <c r="L34" s="123"/>
      <c r="M34" s="123"/>
    </row>
    <row r="35" spans="3:13" x14ac:dyDescent="0.2">
      <c r="C35" s="123"/>
      <c r="D35" s="123"/>
      <c r="E35" s="123"/>
      <c r="F35" s="123"/>
      <c r="G35" s="123"/>
      <c r="H35" s="123"/>
      <c r="I35" s="123"/>
      <c r="J35" s="123"/>
      <c r="K35" s="393"/>
      <c r="L35" s="123"/>
      <c r="M35" s="123"/>
    </row>
    <row r="38" spans="3:13" x14ac:dyDescent="0.2">
      <c r="C38" s="123"/>
      <c r="D38" s="123"/>
      <c r="E38" s="123"/>
      <c r="F38" s="123"/>
      <c r="G38" s="123"/>
      <c r="H38" s="123"/>
      <c r="I38" s="123"/>
      <c r="J38" s="123"/>
      <c r="L38" s="123"/>
      <c r="M38" s="123"/>
    </row>
    <row r="39" spans="3:13" x14ac:dyDescent="0.2">
      <c r="C39" s="123"/>
      <c r="D39" s="123"/>
      <c r="E39" s="123"/>
      <c r="F39" s="123"/>
      <c r="G39" s="123"/>
      <c r="H39" s="123"/>
      <c r="I39" s="123"/>
      <c r="J39" s="123"/>
      <c r="L39" s="123"/>
      <c r="M39" s="123"/>
    </row>
    <row r="40" spans="3:13" x14ac:dyDescent="0.2">
      <c r="C40" s="123"/>
      <c r="D40" s="123"/>
      <c r="E40" s="123"/>
      <c r="F40" s="123"/>
      <c r="G40" s="123"/>
      <c r="H40" s="123"/>
      <c r="I40" s="123"/>
      <c r="J40" s="123"/>
      <c r="L40" s="123"/>
      <c r="M40" s="123"/>
    </row>
    <row r="41" spans="3:13" x14ac:dyDescent="0.2">
      <c r="C41" s="123"/>
      <c r="D41" s="123"/>
      <c r="E41" s="123"/>
      <c r="F41" s="123"/>
      <c r="G41" s="123"/>
      <c r="H41" s="123"/>
      <c r="I41" s="123"/>
      <c r="J41" s="123"/>
      <c r="L41" s="123"/>
      <c r="M41" s="123"/>
    </row>
  </sheetData>
  <mergeCells count="20">
    <mergeCell ref="K27:K35"/>
    <mergeCell ref="J21:K21"/>
    <mergeCell ref="D22:E22"/>
    <mergeCell ref="G22:I22"/>
    <mergeCell ref="G23:I23"/>
    <mergeCell ref="J25:K25"/>
    <mergeCell ref="K1:M1"/>
    <mergeCell ref="A5:M5"/>
    <mergeCell ref="A6:M6"/>
    <mergeCell ref="A7:M7"/>
    <mergeCell ref="A8:A9"/>
    <mergeCell ref="B8:B9"/>
    <mergeCell ref="C8:C9"/>
    <mergeCell ref="D8:D9"/>
    <mergeCell ref="E8:E9"/>
    <mergeCell ref="F8:F9"/>
    <mergeCell ref="G8:G9"/>
    <mergeCell ref="H8:J8"/>
    <mergeCell ref="M8:M9"/>
    <mergeCell ref="K8:L8"/>
  </mergeCells>
  <pageMargins left="0.7" right="0.7" top="0.75" bottom="0.75" header="0.3" footer="0.3"/>
  <pageSetup paperSize="9" scale="45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36"/>
  <sheetViews>
    <sheetView tabSelected="1" view="pageBreakPreview" zoomScale="91" zoomScaleNormal="100" zoomScaleSheetLayoutView="91" workbookViewId="0">
      <selection activeCell="C6" sqref="C6"/>
    </sheetView>
  </sheetViews>
  <sheetFormatPr defaultRowHeight="12.75" x14ac:dyDescent="0.2"/>
  <cols>
    <col min="1" max="1" width="4.5703125" style="133" customWidth="1"/>
    <col min="2" max="2" width="36.42578125" style="133" customWidth="1"/>
    <col min="3" max="3" width="7.85546875" style="133" customWidth="1"/>
    <col min="4" max="4" width="8.7109375" style="133" customWidth="1"/>
    <col min="5" max="5" width="11.5703125" style="133" customWidth="1"/>
    <col min="6" max="6" width="12.7109375" style="133" customWidth="1"/>
    <col min="7" max="7" width="13" style="133" customWidth="1"/>
    <col min="8" max="8" width="15.42578125" style="133" customWidth="1"/>
    <col min="9" max="9" width="14.28515625" style="133" customWidth="1"/>
    <col min="10" max="16384" width="9.140625" style="133"/>
  </cols>
  <sheetData>
    <row r="1" spans="1:13" x14ac:dyDescent="0.2">
      <c r="A1" s="403" t="s">
        <v>192</v>
      </c>
      <c r="B1" s="403"/>
      <c r="C1" s="403"/>
      <c r="D1" s="403"/>
      <c r="E1" s="403"/>
      <c r="F1" s="403"/>
      <c r="G1" s="403"/>
      <c r="H1" s="403"/>
      <c r="I1" s="403"/>
    </row>
    <row r="2" spans="1:13" x14ac:dyDescent="0.2">
      <c r="D2" s="404"/>
      <c r="E2" s="404"/>
      <c r="F2" s="404"/>
    </row>
    <row r="3" spans="1:13" s="124" customFormat="1" ht="12" x14ac:dyDescent="0.2">
      <c r="A3" s="134" t="s">
        <v>87</v>
      </c>
      <c r="B3" s="134"/>
      <c r="C3" s="134"/>
      <c r="E3" s="405"/>
      <c r="F3" s="405"/>
      <c r="G3" s="135"/>
    </row>
    <row r="4" spans="1:13" s="1" customFormat="1" x14ac:dyDescent="0.2">
      <c r="A4" s="122" t="s">
        <v>88</v>
      </c>
    </row>
    <row r="5" spans="1:13" s="139" customFormat="1" ht="15" customHeight="1" x14ac:dyDescent="0.2">
      <c r="A5" s="136" t="s">
        <v>157</v>
      </c>
      <c r="B5" s="136"/>
      <c r="C5" s="136"/>
      <c r="D5" s="136"/>
      <c r="E5" s="136"/>
      <c r="F5" s="136"/>
      <c r="G5" s="136"/>
      <c r="H5" s="137"/>
      <c r="I5" s="137"/>
      <c r="J5" s="137"/>
      <c r="K5" s="138"/>
      <c r="L5" s="138"/>
      <c r="M5" s="138"/>
    </row>
    <row r="6" spans="1:13" s="139" customFormat="1" ht="15" customHeight="1" x14ac:dyDescent="0.2">
      <c r="A6" s="136" t="s">
        <v>193</v>
      </c>
      <c r="B6" s="136"/>
      <c r="C6" s="136"/>
      <c r="D6" s="136"/>
      <c r="E6" s="136"/>
      <c r="F6" s="136"/>
      <c r="G6" s="136"/>
      <c r="H6" s="137"/>
      <c r="I6" s="137"/>
      <c r="J6" s="137"/>
    </row>
    <row r="7" spans="1:13" x14ac:dyDescent="0.2">
      <c r="B7" s="123"/>
    </row>
    <row r="8" spans="1:13" x14ac:dyDescent="0.2">
      <c r="A8" s="406" t="s">
        <v>58</v>
      </c>
      <c r="B8" s="406"/>
      <c r="C8" s="406"/>
      <c r="D8" s="406"/>
      <c r="E8" s="406"/>
      <c r="F8" s="406"/>
      <c r="G8" s="406"/>
      <c r="H8" s="406"/>
      <c r="I8" s="406"/>
    </row>
    <row r="9" spans="1:13" x14ac:dyDescent="0.2">
      <c r="A9" s="407" t="s">
        <v>89</v>
      </c>
      <c r="B9" s="407"/>
      <c r="C9" s="407"/>
      <c r="D9" s="407"/>
      <c r="E9" s="407"/>
      <c r="F9" s="407"/>
      <c r="G9" s="407"/>
      <c r="H9" s="407"/>
      <c r="I9" s="407"/>
    </row>
    <row r="10" spans="1:13" ht="13.5" thickBot="1" x14ac:dyDescent="0.25">
      <c r="A10" s="187"/>
      <c r="B10" s="187"/>
      <c r="C10" s="187"/>
      <c r="D10" s="187"/>
      <c r="E10" s="187"/>
      <c r="F10" s="187"/>
    </row>
    <row r="11" spans="1:13" ht="12.75" customHeight="1" x14ac:dyDescent="0.2">
      <c r="A11" s="408" t="s">
        <v>59</v>
      </c>
      <c r="B11" s="411" t="s">
        <v>90</v>
      </c>
      <c r="C11" s="411" t="s">
        <v>60</v>
      </c>
      <c r="D11" s="402" t="s">
        <v>91</v>
      </c>
      <c r="E11" s="402"/>
      <c r="F11" s="402"/>
      <c r="G11" s="402"/>
      <c r="H11" s="402"/>
      <c r="I11" s="402"/>
    </row>
    <row r="12" spans="1:13" ht="22.5" customHeight="1" x14ac:dyDescent="0.2">
      <c r="A12" s="409"/>
      <c r="B12" s="402"/>
      <c r="C12" s="402"/>
      <c r="D12" s="413" t="s">
        <v>92</v>
      </c>
      <c r="E12" s="414"/>
      <c r="F12" s="415"/>
      <c r="G12" s="402" t="s">
        <v>93</v>
      </c>
      <c r="H12" s="402"/>
      <c r="I12" s="402"/>
    </row>
    <row r="13" spans="1:13" ht="90.75" customHeight="1" thickBot="1" x14ac:dyDescent="0.25">
      <c r="A13" s="410"/>
      <c r="B13" s="412"/>
      <c r="C13" s="412"/>
      <c r="D13" s="188" t="s">
        <v>61</v>
      </c>
      <c r="E13" s="298" t="s">
        <v>96</v>
      </c>
      <c r="F13" s="140" t="s">
        <v>95</v>
      </c>
      <c r="G13" s="188" t="s">
        <v>61</v>
      </c>
      <c r="H13" s="298" t="s">
        <v>94</v>
      </c>
      <c r="I13" s="188" t="s">
        <v>95</v>
      </c>
    </row>
    <row r="14" spans="1:13" s="144" customFormat="1" x14ac:dyDescent="0.2">
      <c r="A14" s="141">
        <v>1</v>
      </c>
      <c r="B14" s="142">
        <v>2</v>
      </c>
      <c r="C14" s="142">
        <v>3</v>
      </c>
      <c r="D14" s="142">
        <v>4</v>
      </c>
      <c r="E14" s="142">
        <v>5</v>
      </c>
      <c r="F14" s="143">
        <v>6</v>
      </c>
      <c r="G14" s="142">
        <v>7</v>
      </c>
      <c r="H14" s="142">
        <v>8</v>
      </c>
      <c r="I14" s="142">
        <v>9</v>
      </c>
    </row>
    <row r="15" spans="1:13" s="144" customFormat="1" ht="27.75" customHeight="1" x14ac:dyDescent="0.2">
      <c r="A15" s="145">
        <v>1</v>
      </c>
      <c r="B15" s="173" t="s">
        <v>104</v>
      </c>
      <c r="C15" s="146" t="s">
        <v>101</v>
      </c>
      <c r="D15" s="147"/>
      <c r="E15" s="178"/>
      <c r="F15" s="176"/>
      <c r="G15" s="147">
        <v>7.1999999999999998E-3</v>
      </c>
      <c r="H15" s="178">
        <v>74018.14</v>
      </c>
      <c r="I15" s="176">
        <f>G15*H15</f>
        <v>533</v>
      </c>
    </row>
    <row r="16" spans="1:13" s="144" customFormat="1" ht="25.5" x14ac:dyDescent="0.2">
      <c r="A16" s="145">
        <v>2</v>
      </c>
      <c r="B16" s="173" t="s">
        <v>194</v>
      </c>
      <c r="C16" s="146" t="s">
        <v>101</v>
      </c>
      <c r="D16" s="147"/>
      <c r="E16" s="178"/>
      <c r="F16" s="176"/>
      <c r="G16" s="147">
        <v>2.8999999999999998E-3</v>
      </c>
      <c r="H16" s="178">
        <v>104767</v>
      </c>
      <c r="I16" s="176">
        <f t="shared" ref="I16:I47" si="0">G16*H16</f>
        <v>304</v>
      </c>
    </row>
    <row r="17" spans="1:9" s="144" customFormat="1" ht="25.5" x14ac:dyDescent="0.2">
      <c r="A17" s="145">
        <v>3</v>
      </c>
      <c r="B17" s="173" t="s">
        <v>195</v>
      </c>
      <c r="C17" s="146" t="s">
        <v>101</v>
      </c>
      <c r="D17" s="147"/>
      <c r="E17" s="177"/>
      <c r="F17" s="176"/>
      <c r="G17" s="147">
        <v>1E-4</v>
      </c>
      <c r="H17" s="177">
        <v>84267.64</v>
      </c>
      <c r="I17" s="176">
        <f t="shared" si="0"/>
        <v>8</v>
      </c>
    </row>
    <row r="18" spans="1:9" s="144" customFormat="1" x14ac:dyDescent="0.2">
      <c r="A18" s="145">
        <v>4</v>
      </c>
      <c r="B18" s="173" t="s">
        <v>142</v>
      </c>
      <c r="C18" s="146" t="s">
        <v>101</v>
      </c>
      <c r="D18" s="147"/>
      <c r="E18" s="178"/>
      <c r="F18" s="176"/>
      <c r="G18" s="147">
        <v>2.0000000000000001E-4</v>
      </c>
      <c r="H18" s="178">
        <v>130766.37</v>
      </c>
      <c r="I18" s="176">
        <f t="shared" si="0"/>
        <v>26</v>
      </c>
    </row>
    <row r="19" spans="1:9" s="144" customFormat="1" ht="18.75" customHeight="1" x14ac:dyDescent="0.2">
      <c r="A19" s="145">
        <v>5</v>
      </c>
      <c r="B19" s="173" t="s">
        <v>196</v>
      </c>
      <c r="C19" s="146" t="s">
        <v>102</v>
      </c>
      <c r="D19" s="147"/>
      <c r="E19" s="178"/>
      <c r="F19" s="176"/>
      <c r="G19" s="147">
        <v>19.299299999999999</v>
      </c>
      <c r="H19" s="178">
        <v>47.09</v>
      </c>
      <c r="I19" s="176">
        <f t="shared" si="0"/>
        <v>909</v>
      </c>
    </row>
    <row r="20" spans="1:9" s="144" customFormat="1" ht="25.5" x14ac:dyDescent="0.2">
      <c r="A20" s="145">
        <v>6</v>
      </c>
      <c r="B20" s="173" t="s">
        <v>105</v>
      </c>
      <c r="C20" s="146" t="s">
        <v>101</v>
      </c>
      <c r="D20" s="147"/>
      <c r="E20" s="177"/>
      <c r="F20" s="176"/>
      <c r="G20" s="147">
        <v>1E-4</v>
      </c>
      <c r="H20" s="177">
        <v>50658.48</v>
      </c>
      <c r="I20" s="176">
        <f t="shared" si="0"/>
        <v>5</v>
      </c>
    </row>
    <row r="21" spans="1:9" s="144" customFormat="1" ht="25.5" x14ac:dyDescent="0.2">
      <c r="A21" s="145">
        <v>7</v>
      </c>
      <c r="B21" s="173" t="s">
        <v>197</v>
      </c>
      <c r="C21" s="146" t="s">
        <v>101</v>
      </c>
      <c r="D21" s="147"/>
      <c r="E21" s="178"/>
      <c r="F21" s="176"/>
      <c r="G21" s="147">
        <v>8.0000000000000004E-4</v>
      </c>
      <c r="H21" s="178">
        <v>77269.98</v>
      </c>
      <c r="I21" s="176">
        <f t="shared" si="0"/>
        <v>62</v>
      </c>
    </row>
    <row r="22" spans="1:9" s="144" customFormat="1" ht="25.5" x14ac:dyDescent="0.2">
      <c r="A22" s="145">
        <v>8</v>
      </c>
      <c r="B22" s="173" t="s">
        <v>198</v>
      </c>
      <c r="C22" s="146" t="s">
        <v>101</v>
      </c>
      <c r="D22" s="147"/>
      <c r="E22" s="177"/>
      <c r="F22" s="176"/>
      <c r="G22" s="147">
        <v>1.17E-2</v>
      </c>
      <c r="H22" s="177">
        <v>27503.38</v>
      </c>
      <c r="I22" s="176">
        <f t="shared" si="0"/>
        <v>322</v>
      </c>
    </row>
    <row r="23" spans="1:9" s="144" customFormat="1" ht="22.5" customHeight="1" x14ac:dyDescent="0.2">
      <c r="A23" s="145">
        <v>9</v>
      </c>
      <c r="B23" s="173" t="s">
        <v>199</v>
      </c>
      <c r="C23" s="146" t="s">
        <v>101</v>
      </c>
      <c r="D23" s="147"/>
      <c r="E23" s="178"/>
      <c r="F23" s="176"/>
      <c r="G23" s="147">
        <v>0.18970000000000001</v>
      </c>
      <c r="H23" s="178">
        <v>34453.160000000003</v>
      </c>
      <c r="I23" s="176">
        <f t="shared" si="0"/>
        <v>6536</v>
      </c>
    </row>
    <row r="24" spans="1:9" s="144" customFormat="1" ht="25.5" x14ac:dyDescent="0.2">
      <c r="A24" s="145">
        <v>10</v>
      </c>
      <c r="B24" s="173" t="s">
        <v>144</v>
      </c>
      <c r="C24" s="146" t="s">
        <v>101</v>
      </c>
      <c r="D24" s="147"/>
      <c r="E24" s="177"/>
      <c r="F24" s="176"/>
      <c r="G24" s="147">
        <v>7.8799999999999995E-2</v>
      </c>
      <c r="H24" s="177">
        <v>25993.4</v>
      </c>
      <c r="I24" s="176">
        <f t="shared" si="0"/>
        <v>2048</v>
      </c>
    </row>
    <row r="25" spans="1:9" s="144" customFormat="1" ht="17.25" customHeight="1" x14ac:dyDescent="0.2">
      <c r="A25" s="145">
        <v>11</v>
      </c>
      <c r="B25" s="173" t="s">
        <v>108</v>
      </c>
      <c r="C25" s="146" t="s">
        <v>101</v>
      </c>
      <c r="D25" s="147"/>
      <c r="E25" s="178"/>
      <c r="F25" s="176"/>
      <c r="G25" s="147">
        <v>7.1000000000000004E-3</v>
      </c>
      <c r="H25" s="178">
        <v>46424.73</v>
      </c>
      <c r="I25" s="176">
        <f t="shared" si="0"/>
        <v>330</v>
      </c>
    </row>
    <row r="26" spans="1:9" s="144" customFormat="1" ht="38.25" x14ac:dyDescent="0.2">
      <c r="A26" s="145">
        <v>12</v>
      </c>
      <c r="B26" s="173" t="s">
        <v>200</v>
      </c>
      <c r="C26" s="146" t="s">
        <v>101</v>
      </c>
      <c r="D26" s="147"/>
      <c r="E26" s="178"/>
      <c r="F26" s="176"/>
      <c r="G26" s="147">
        <v>1.4E-3</v>
      </c>
      <c r="H26" s="178">
        <v>58603.61</v>
      </c>
      <c r="I26" s="176">
        <f t="shared" si="0"/>
        <v>82</v>
      </c>
    </row>
    <row r="27" spans="1:9" s="144" customFormat="1" ht="38.25" x14ac:dyDescent="0.2">
      <c r="A27" s="145">
        <v>13</v>
      </c>
      <c r="B27" s="173" t="s">
        <v>109</v>
      </c>
      <c r="C27" s="146" t="s">
        <v>101</v>
      </c>
      <c r="D27" s="147"/>
      <c r="E27" s="178"/>
      <c r="F27" s="176"/>
      <c r="G27" s="147">
        <v>8.0000000000000004E-4</v>
      </c>
      <c r="H27" s="178">
        <v>46880.4</v>
      </c>
      <c r="I27" s="176">
        <f t="shared" si="0"/>
        <v>38</v>
      </c>
    </row>
    <row r="28" spans="1:9" s="144" customFormat="1" ht="38.25" x14ac:dyDescent="0.2">
      <c r="A28" s="145">
        <v>14</v>
      </c>
      <c r="B28" s="173" t="s">
        <v>110</v>
      </c>
      <c r="C28" s="146" t="s">
        <v>101</v>
      </c>
      <c r="D28" s="147"/>
      <c r="E28" s="178"/>
      <c r="F28" s="176"/>
      <c r="G28" s="147">
        <v>1.6999999999999999E-3</v>
      </c>
      <c r="H28" s="178">
        <v>78204.66</v>
      </c>
      <c r="I28" s="176">
        <f t="shared" si="0"/>
        <v>133</v>
      </c>
    </row>
    <row r="29" spans="1:9" s="144" customFormat="1" ht="38.25" x14ac:dyDescent="0.2">
      <c r="A29" s="145">
        <v>15</v>
      </c>
      <c r="B29" s="173" t="s">
        <v>201</v>
      </c>
      <c r="C29" s="146" t="s">
        <v>101</v>
      </c>
      <c r="D29" s="147"/>
      <c r="E29" s="178"/>
      <c r="F29" s="176"/>
      <c r="G29" s="147">
        <v>8.0000000000000002E-3</v>
      </c>
      <c r="H29" s="178">
        <f>H28*2</f>
        <v>156409.32</v>
      </c>
      <c r="I29" s="176">
        <f t="shared" si="0"/>
        <v>1251</v>
      </c>
    </row>
    <row r="30" spans="1:9" s="144" customFormat="1" x14ac:dyDescent="0.2">
      <c r="A30" s="145">
        <v>16</v>
      </c>
      <c r="B30" s="173" t="s">
        <v>202</v>
      </c>
      <c r="C30" s="146" t="s">
        <v>101</v>
      </c>
      <c r="D30" s="147"/>
      <c r="E30" s="177"/>
      <c r="F30" s="176"/>
      <c r="G30" s="147">
        <v>5.0000000000000001E-4</v>
      </c>
      <c r="H30" s="177">
        <v>51534.55</v>
      </c>
      <c r="I30" s="176">
        <f t="shared" si="0"/>
        <v>26</v>
      </c>
    </row>
    <row r="31" spans="1:9" s="144" customFormat="1" x14ac:dyDescent="0.2">
      <c r="A31" s="145">
        <v>17</v>
      </c>
      <c r="B31" s="173" t="s">
        <v>156</v>
      </c>
      <c r="C31" s="146" t="s">
        <v>101</v>
      </c>
      <c r="D31" s="147"/>
      <c r="E31" s="178"/>
      <c r="F31" s="176"/>
      <c r="G31" s="147">
        <v>6.4000000000000003E-3</v>
      </c>
      <c r="H31" s="178">
        <v>40000</v>
      </c>
      <c r="I31" s="176">
        <f t="shared" si="0"/>
        <v>256</v>
      </c>
    </row>
    <row r="32" spans="1:9" s="144" customFormat="1" x14ac:dyDescent="0.2">
      <c r="A32" s="145">
        <v>18</v>
      </c>
      <c r="B32" s="173" t="s">
        <v>203</v>
      </c>
      <c r="C32" s="146" t="s">
        <v>101</v>
      </c>
      <c r="D32" s="147"/>
      <c r="E32" s="178"/>
      <c r="F32" s="176"/>
      <c r="G32" s="147">
        <v>3.1899999999999998E-2</v>
      </c>
      <c r="H32" s="178">
        <v>47881.35</v>
      </c>
      <c r="I32" s="176">
        <f t="shared" si="0"/>
        <v>1527</v>
      </c>
    </row>
    <row r="33" spans="1:9" s="144" customFormat="1" x14ac:dyDescent="0.2">
      <c r="A33" s="145">
        <v>19</v>
      </c>
      <c r="B33" s="173" t="s">
        <v>137</v>
      </c>
      <c r="C33" s="146" t="s">
        <v>101</v>
      </c>
      <c r="D33" s="147"/>
      <c r="E33" s="178"/>
      <c r="F33" s="176"/>
      <c r="G33" s="147">
        <v>9.7999999999999997E-3</v>
      </c>
      <c r="H33" s="178">
        <v>130000</v>
      </c>
      <c r="I33" s="176">
        <f t="shared" si="0"/>
        <v>1274</v>
      </c>
    </row>
    <row r="34" spans="1:9" s="144" customFormat="1" x14ac:dyDescent="0.2">
      <c r="A34" s="145">
        <v>20</v>
      </c>
      <c r="B34" s="173" t="s">
        <v>150</v>
      </c>
      <c r="C34" s="146" t="s">
        <v>101</v>
      </c>
      <c r="D34" s="147"/>
      <c r="E34" s="178"/>
      <c r="F34" s="176"/>
      <c r="G34" s="147">
        <v>3.0300000000000001E-2</v>
      </c>
      <c r="H34" s="178">
        <v>130000</v>
      </c>
      <c r="I34" s="176">
        <f t="shared" si="0"/>
        <v>3939</v>
      </c>
    </row>
    <row r="35" spans="1:9" s="144" customFormat="1" x14ac:dyDescent="0.2">
      <c r="A35" s="145">
        <v>21</v>
      </c>
      <c r="B35" s="173" t="s">
        <v>111</v>
      </c>
      <c r="C35" s="146" t="s">
        <v>101</v>
      </c>
      <c r="D35" s="147"/>
      <c r="E35" s="178"/>
      <c r="F35" s="176"/>
      <c r="G35" s="147">
        <v>1.2699999999999999E-2</v>
      </c>
      <c r="H35" s="178">
        <v>130000</v>
      </c>
      <c r="I35" s="176">
        <f t="shared" si="0"/>
        <v>1651</v>
      </c>
    </row>
    <row r="36" spans="1:9" s="144" customFormat="1" x14ac:dyDescent="0.2">
      <c r="A36" s="145">
        <v>22</v>
      </c>
      <c r="B36" s="173" t="s">
        <v>145</v>
      </c>
      <c r="C36" s="146" t="s">
        <v>101</v>
      </c>
      <c r="D36" s="147"/>
      <c r="E36" s="178"/>
      <c r="F36" s="176"/>
      <c r="G36" s="147">
        <v>4.1999999999999997E-3</v>
      </c>
      <c r="H36" s="178">
        <v>130000</v>
      </c>
      <c r="I36" s="176">
        <f t="shared" si="0"/>
        <v>546</v>
      </c>
    </row>
    <row r="37" spans="1:9" s="144" customFormat="1" x14ac:dyDescent="0.2">
      <c r="A37" s="145">
        <v>23</v>
      </c>
      <c r="B37" s="173" t="s">
        <v>204</v>
      </c>
      <c r="C37" s="146" t="s">
        <v>101</v>
      </c>
      <c r="D37" s="147"/>
      <c r="E37" s="178"/>
      <c r="F37" s="176"/>
      <c r="G37" s="147">
        <v>8.8999999999999999E-3</v>
      </c>
      <c r="H37" s="178">
        <v>130000</v>
      </c>
      <c r="I37" s="176">
        <f t="shared" si="0"/>
        <v>1157</v>
      </c>
    </row>
    <row r="38" spans="1:9" s="144" customFormat="1" x14ac:dyDescent="0.2">
      <c r="A38" s="145">
        <v>24</v>
      </c>
      <c r="B38" s="173" t="s">
        <v>112</v>
      </c>
      <c r="C38" s="146" t="s">
        <v>101</v>
      </c>
      <c r="D38" s="147"/>
      <c r="E38" s="178"/>
      <c r="F38" s="176"/>
      <c r="G38" s="147">
        <v>4.0000000000000002E-4</v>
      </c>
      <c r="H38" s="178">
        <v>130000</v>
      </c>
      <c r="I38" s="176">
        <f t="shared" si="0"/>
        <v>52</v>
      </c>
    </row>
    <row r="39" spans="1:9" s="144" customFormat="1" x14ac:dyDescent="0.2">
      <c r="A39" s="145">
        <v>25</v>
      </c>
      <c r="B39" s="173" t="s">
        <v>138</v>
      </c>
      <c r="C39" s="146" t="s">
        <v>102</v>
      </c>
      <c r="D39" s="147"/>
      <c r="E39" s="178"/>
      <c r="F39" s="176"/>
      <c r="G39" s="147">
        <v>0.2666</v>
      </c>
      <c r="H39" s="178">
        <v>325</v>
      </c>
      <c r="I39" s="176">
        <f t="shared" si="0"/>
        <v>87</v>
      </c>
    </row>
    <row r="40" spans="1:9" s="144" customFormat="1" ht="38.25" x14ac:dyDescent="0.2">
      <c r="A40" s="145">
        <v>26</v>
      </c>
      <c r="B40" s="173" t="s">
        <v>147</v>
      </c>
      <c r="C40" s="146" t="s">
        <v>101</v>
      </c>
      <c r="D40" s="147"/>
      <c r="E40" s="178"/>
      <c r="F40" s="176"/>
      <c r="G40" s="147">
        <v>1.8800000000000001E-2</v>
      </c>
      <c r="H40" s="178">
        <v>37000</v>
      </c>
      <c r="I40" s="176">
        <f t="shared" si="0"/>
        <v>696</v>
      </c>
    </row>
    <row r="41" spans="1:9" s="144" customFormat="1" x14ac:dyDescent="0.2">
      <c r="A41" s="145">
        <v>27</v>
      </c>
      <c r="B41" s="173" t="s">
        <v>114</v>
      </c>
      <c r="C41" s="146" t="s">
        <v>101</v>
      </c>
      <c r="D41" s="147"/>
      <c r="E41" s="178"/>
      <c r="F41" s="176"/>
      <c r="G41" s="147">
        <v>5.4000000000000003E-3</v>
      </c>
      <c r="H41" s="178">
        <v>14045.2</v>
      </c>
      <c r="I41" s="176">
        <f t="shared" si="0"/>
        <v>76</v>
      </c>
    </row>
    <row r="42" spans="1:9" s="144" customFormat="1" ht="25.5" x14ac:dyDescent="0.2">
      <c r="A42" s="145">
        <v>28</v>
      </c>
      <c r="B42" s="173" t="s">
        <v>205</v>
      </c>
      <c r="C42" s="146" t="s">
        <v>103</v>
      </c>
      <c r="D42" s="147"/>
      <c r="E42" s="178"/>
      <c r="F42" s="176"/>
      <c r="G42" s="147">
        <v>1.44</v>
      </c>
      <c r="H42" s="178">
        <v>106.76</v>
      </c>
      <c r="I42" s="176">
        <f t="shared" si="0"/>
        <v>154</v>
      </c>
    </row>
    <row r="43" spans="1:9" s="144" customFormat="1" ht="25.5" x14ac:dyDescent="0.2">
      <c r="A43" s="145">
        <v>29</v>
      </c>
      <c r="B43" s="173" t="s">
        <v>115</v>
      </c>
      <c r="C43" s="146" t="s">
        <v>101</v>
      </c>
      <c r="D43" s="147"/>
      <c r="E43" s="178"/>
      <c r="F43" s="176"/>
      <c r="G43" s="147">
        <v>1E-4</v>
      </c>
      <c r="H43" s="178"/>
      <c r="I43" s="176">
        <f t="shared" si="0"/>
        <v>0</v>
      </c>
    </row>
    <row r="44" spans="1:9" s="144" customFormat="1" ht="25.5" x14ac:dyDescent="0.2">
      <c r="A44" s="145">
        <v>30</v>
      </c>
      <c r="B44" s="173" t="s">
        <v>206</v>
      </c>
      <c r="C44" s="146" t="s">
        <v>101</v>
      </c>
      <c r="D44" s="147"/>
      <c r="E44" s="178"/>
      <c r="F44" s="176"/>
      <c r="G44" s="147">
        <v>1.8499999999999999E-2</v>
      </c>
      <c r="H44" s="178">
        <v>61750.92</v>
      </c>
      <c r="I44" s="176">
        <f t="shared" si="0"/>
        <v>1142</v>
      </c>
    </row>
    <row r="45" spans="1:9" s="144" customFormat="1" x14ac:dyDescent="0.2">
      <c r="A45" s="145">
        <v>31</v>
      </c>
      <c r="B45" s="173" t="s">
        <v>143</v>
      </c>
      <c r="C45" s="146" t="s">
        <v>103</v>
      </c>
      <c r="D45" s="147"/>
      <c r="E45" s="178"/>
      <c r="F45" s="176"/>
      <c r="G45" s="147">
        <v>3.83</v>
      </c>
      <c r="H45" s="178">
        <v>10.93</v>
      </c>
      <c r="I45" s="176">
        <f t="shared" si="0"/>
        <v>42</v>
      </c>
    </row>
    <row r="46" spans="1:9" s="144" customFormat="1" ht="38.25" x14ac:dyDescent="0.2">
      <c r="A46" s="145">
        <v>32</v>
      </c>
      <c r="B46" s="173" t="s">
        <v>116</v>
      </c>
      <c r="C46" s="146" t="s">
        <v>101</v>
      </c>
      <c r="D46" s="147"/>
      <c r="E46" s="178"/>
      <c r="F46" s="176"/>
      <c r="G46" s="147">
        <v>2.9999999999999997E-4</v>
      </c>
      <c r="H46" s="178">
        <v>122830.69</v>
      </c>
      <c r="I46" s="176">
        <f t="shared" si="0"/>
        <v>37</v>
      </c>
    </row>
    <row r="47" spans="1:9" s="144" customFormat="1" ht="25.5" x14ac:dyDescent="0.2">
      <c r="A47" s="145">
        <v>33</v>
      </c>
      <c r="B47" s="173" t="s">
        <v>117</v>
      </c>
      <c r="C47" s="146" t="s">
        <v>101</v>
      </c>
      <c r="D47" s="147"/>
      <c r="E47" s="178"/>
      <c r="F47" s="176"/>
      <c r="G47" s="147">
        <v>9.7600000000000006E-2</v>
      </c>
      <c r="H47" s="178">
        <v>36856.19</v>
      </c>
      <c r="I47" s="176">
        <f t="shared" si="0"/>
        <v>3597</v>
      </c>
    </row>
    <row r="48" spans="1:9" s="144" customFormat="1" x14ac:dyDescent="0.2">
      <c r="A48" s="145">
        <v>34</v>
      </c>
      <c r="B48" s="173" t="s">
        <v>118</v>
      </c>
      <c r="C48" s="146" t="s">
        <v>101</v>
      </c>
      <c r="D48" s="147">
        <v>2.0799999999999999E-2</v>
      </c>
      <c r="E48" s="178">
        <v>43000</v>
      </c>
      <c r="F48" s="176">
        <f t="shared" ref="F48:F72" si="1">D48*E48</f>
        <v>894</v>
      </c>
      <c r="G48" s="147"/>
      <c r="H48" s="146"/>
      <c r="I48" s="148"/>
    </row>
    <row r="49" spans="1:9" s="144" customFormat="1" x14ac:dyDescent="0.2">
      <c r="A49" s="145">
        <v>35</v>
      </c>
      <c r="B49" s="173" t="s">
        <v>119</v>
      </c>
      <c r="C49" s="146" t="s">
        <v>103</v>
      </c>
      <c r="D49" s="147"/>
      <c r="E49" s="178"/>
      <c r="F49" s="176"/>
      <c r="G49" s="147">
        <v>5.5</v>
      </c>
      <c r="H49" s="178">
        <v>32.96</v>
      </c>
      <c r="I49" s="176">
        <f t="shared" ref="I49:I71" si="2">G49*H49</f>
        <v>181</v>
      </c>
    </row>
    <row r="50" spans="1:9" s="144" customFormat="1" x14ac:dyDescent="0.2">
      <c r="A50" s="145">
        <v>36</v>
      </c>
      <c r="B50" s="173" t="s">
        <v>207</v>
      </c>
      <c r="C50" s="146" t="s">
        <v>103</v>
      </c>
      <c r="D50" s="147"/>
      <c r="E50" s="178"/>
      <c r="F50" s="176"/>
      <c r="G50" s="147">
        <v>8.2279999999999998</v>
      </c>
      <c r="H50" s="178">
        <v>130</v>
      </c>
      <c r="I50" s="176">
        <f t="shared" si="2"/>
        <v>1070</v>
      </c>
    </row>
    <row r="51" spans="1:9" s="144" customFormat="1" ht="18" customHeight="1" x14ac:dyDescent="0.2">
      <c r="A51" s="145">
        <v>37</v>
      </c>
      <c r="B51" s="173" t="s">
        <v>206</v>
      </c>
      <c r="C51" s="146" t="s">
        <v>103</v>
      </c>
      <c r="D51" s="147"/>
      <c r="E51" s="177"/>
      <c r="F51" s="176"/>
      <c r="G51" s="147">
        <v>6.75</v>
      </c>
      <c r="H51" s="177">
        <v>64.84</v>
      </c>
      <c r="I51" s="176">
        <f t="shared" si="2"/>
        <v>438</v>
      </c>
    </row>
    <row r="52" spans="1:9" s="144" customFormat="1" ht="24" customHeight="1" x14ac:dyDescent="0.2">
      <c r="A52" s="145">
        <v>38</v>
      </c>
      <c r="B52" s="173" t="s">
        <v>208</v>
      </c>
      <c r="C52" s="146" t="s">
        <v>103</v>
      </c>
      <c r="D52" s="147"/>
      <c r="E52" s="178"/>
      <c r="F52" s="176"/>
      <c r="G52" s="147">
        <v>0.2205</v>
      </c>
      <c r="H52" s="178">
        <v>50.32</v>
      </c>
      <c r="I52" s="176">
        <f t="shared" si="2"/>
        <v>11</v>
      </c>
    </row>
    <row r="53" spans="1:9" s="144" customFormat="1" ht="25.5" x14ac:dyDescent="0.2">
      <c r="A53" s="145">
        <v>39</v>
      </c>
      <c r="B53" s="173" t="s">
        <v>209</v>
      </c>
      <c r="C53" s="146" t="s">
        <v>103</v>
      </c>
      <c r="D53" s="147"/>
      <c r="E53" s="178"/>
      <c r="F53" s="176"/>
      <c r="G53" s="147">
        <v>0.6038</v>
      </c>
      <c r="H53" s="178">
        <v>35.22</v>
      </c>
      <c r="I53" s="176">
        <f t="shared" si="2"/>
        <v>21</v>
      </c>
    </row>
    <row r="54" spans="1:9" s="144" customFormat="1" ht="38.25" x14ac:dyDescent="0.2">
      <c r="A54" s="145">
        <v>40</v>
      </c>
      <c r="B54" s="173" t="s">
        <v>210</v>
      </c>
      <c r="C54" s="146" t="s">
        <v>113</v>
      </c>
      <c r="D54" s="147"/>
      <c r="E54" s="178"/>
      <c r="F54" s="176"/>
      <c r="G54" s="147">
        <v>24.43</v>
      </c>
      <c r="H54" s="178">
        <v>117.55</v>
      </c>
      <c r="I54" s="176">
        <f t="shared" si="2"/>
        <v>2872</v>
      </c>
    </row>
    <row r="55" spans="1:9" s="144" customFormat="1" x14ac:dyDescent="0.2">
      <c r="A55" s="145">
        <v>41</v>
      </c>
      <c r="B55" s="173" t="s">
        <v>211</v>
      </c>
      <c r="C55" s="146" t="s">
        <v>103</v>
      </c>
      <c r="D55" s="147"/>
      <c r="E55" s="178"/>
      <c r="F55" s="176"/>
      <c r="G55" s="147">
        <v>4.7683</v>
      </c>
      <c r="H55" s="178">
        <v>29.68</v>
      </c>
      <c r="I55" s="176">
        <f t="shared" si="2"/>
        <v>142</v>
      </c>
    </row>
    <row r="56" spans="1:9" s="144" customFormat="1" x14ac:dyDescent="0.2">
      <c r="A56" s="145">
        <v>42</v>
      </c>
      <c r="B56" s="173" t="s">
        <v>139</v>
      </c>
      <c r="C56" s="146" t="s">
        <v>101</v>
      </c>
      <c r="D56" s="147"/>
      <c r="E56" s="178"/>
      <c r="F56" s="176"/>
      <c r="G56" s="147">
        <v>1.9E-3</v>
      </c>
      <c r="H56" s="178">
        <v>55272.39</v>
      </c>
      <c r="I56" s="176">
        <f t="shared" si="2"/>
        <v>105</v>
      </c>
    </row>
    <row r="57" spans="1:9" s="144" customFormat="1" ht="25.5" x14ac:dyDescent="0.2">
      <c r="A57" s="145">
        <v>43</v>
      </c>
      <c r="B57" s="173" t="s">
        <v>212</v>
      </c>
      <c r="C57" s="146" t="s">
        <v>101</v>
      </c>
      <c r="D57" s="147"/>
      <c r="E57" s="178"/>
      <c r="F57" s="176"/>
      <c r="G57" s="147">
        <v>6.9999999999999999E-4</v>
      </c>
      <c r="H57" s="178">
        <v>58636.83</v>
      </c>
      <c r="I57" s="176">
        <f t="shared" si="2"/>
        <v>41</v>
      </c>
    </row>
    <row r="58" spans="1:9" s="144" customFormat="1" x14ac:dyDescent="0.2">
      <c r="A58" s="145">
        <v>44</v>
      </c>
      <c r="B58" s="173" t="s">
        <v>149</v>
      </c>
      <c r="C58" s="146" t="s">
        <v>120</v>
      </c>
      <c r="D58" s="147"/>
      <c r="E58" s="178"/>
      <c r="F58" s="176"/>
      <c r="G58" s="147" t="s">
        <v>71</v>
      </c>
      <c r="H58" s="178">
        <v>2.99</v>
      </c>
      <c r="I58" s="176">
        <f t="shared" si="2"/>
        <v>6</v>
      </c>
    </row>
    <row r="59" spans="1:9" s="144" customFormat="1" x14ac:dyDescent="0.2">
      <c r="A59" s="145">
        <v>45</v>
      </c>
      <c r="B59" s="173" t="s">
        <v>213</v>
      </c>
      <c r="C59" s="146" t="s">
        <v>120</v>
      </c>
      <c r="D59" s="147"/>
      <c r="E59" s="178"/>
      <c r="F59" s="176"/>
      <c r="G59" s="147" t="s">
        <v>71</v>
      </c>
      <c r="H59" s="178">
        <v>150</v>
      </c>
      <c r="I59" s="176">
        <f t="shared" si="2"/>
        <v>300</v>
      </c>
    </row>
    <row r="60" spans="1:9" s="144" customFormat="1" x14ac:dyDescent="0.2">
      <c r="A60" s="145">
        <v>46</v>
      </c>
      <c r="B60" s="173" t="s">
        <v>214</v>
      </c>
      <c r="C60" s="146" t="s">
        <v>120</v>
      </c>
      <c r="D60" s="147"/>
      <c r="E60" s="178"/>
      <c r="F60" s="176"/>
      <c r="G60" s="147" t="s">
        <v>74</v>
      </c>
      <c r="H60" s="178">
        <v>180</v>
      </c>
      <c r="I60" s="176">
        <f t="shared" si="2"/>
        <v>1080</v>
      </c>
    </row>
    <row r="61" spans="1:9" s="144" customFormat="1" ht="25.5" x14ac:dyDescent="0.2">
      <c r="A61" s="145">
        <v>47</v>
      </c>
      <c r="B61" s="173" t="s">
        <v>121</v>
      </c>
      <c r="C61" s="146" t="s">
        <v>101</v>
      </c>
      <c r="D61" s="147"/>
      <c r="E61" s="178"/>
      <c r="F61" s="176"/>
      <c r="G61" s="147">
        <v>0.27860000000000001</v>
      </c>
      <c r="H61" s="178">
        <v>130000</v>
      </c>
      <c r="I61" s="176">
        <f t="shared" si="2"/>
        <v>36218</v>
      </c>
    </row>
    <row r="62" spans="1:9" s="144" customFormat="1" ht="25.5" x14ac:dyDescent="0.2">
      <c r="A62" s="145">
        <v>48</v>
      </c>
      <c r="B62" s="173" t="s">
        <v>215</v>
      </c>
      <c r="C62" s="146" t="s">
        <v>101</v>
      </c>
      <c r="D62" s="147"/>
      <c r="E62" s="178"/>
      <c r="F62" s="176"/>
      <c r="G62" s="147">
        <v>7.5899999999999995E-2</v>
      </c>
      <c r="H62" s="178">
        <v>130000</v>
      </c>
      <c r="I62" s="176">
        <f t="shared" si="2"/>
        <v>9867</v>
      </c>
    </row>
    <row r="63" spans="1:9" s="144" customFormat="1" ht="25.5" x14ac:dyDescent="0.2">
      <c r="A63" s="145">
        <v>49</v>
      </c>
      <c r="B63" s="173" t="s">
        <v>122</v>
      </c>
      <c r="C63" s="146" t="s">
        <v>101</v>
      </c>
      <c r="D63" s="147"/>
      <c r="E63" s="178"/>
      <c r="F63" s="176"/>
      <c r="G63" s="147">
        <v>1.6999999999999999E-3</v>
      </c>
      <c r="H63" s="178">
        <v>130000</v>
      </c>
      <c r="I63" s="176">
        <f t="shared" si="2"/>
        <v>221</v>
      </c>
    </row>
    <row r="64" spans="1:9" s="144" customFormat="1" ht="25.5" x14ac:dyDescent="0.2">
      <c r="A64" s="145">
        <v>50</v>
      </c>
      <c r="B64" s="173" t="s">
        <v>216</v>
      </c>
      <c r="C64" s="146" t="s">
        <v>120</v>
      </c>
      <c r="D64" s="147"/>
      <c r="E64" s="177"/>
      <c r="F64" s="176"/>
      <c r="G64" s="147" t="s">
        <v>63</v>
      </c>
      <c r="H64" s="177">
        <v>1500</v>
      </c>
      <c r="I64" s="176">
        <f t="shared" si="2"/>
        <v>1500</v>
      </c>
    </row>
    <row r="65" spans="1:9" s="144" customFormat="1" x14ac:dyDescent="0.2">
      <c r="A65" s="145">
        <v>51</v>
      </c>
      <c r="B65" s="173" t="s">
        <v>217</v>
      </c>
      <c r="C65" s="146" t="s">
        <v>124</v>
      </c>
      <c r="D65" s="147"/>
      <c r="E65" s="178"/>
      <c r="F65" s="176"/>
      <c r="G65" s="147">
        <v>116.78</v>
      </c>
      <c r="H65" s="178">
        <v>775.6</v>
      </c>
      <c r="I65" s="176">
        <f t="shared" si="2"/>
        <v>90575</v>
      </c>
    </row>
    <row r="66" spans="1:9" s="144" customFormat="1" x14ac:dyDescent="0.2">
      <c r="A66" s="145">
        <v>52</v>
      </c>
      <c r="B66" s="173" t="s">
        <v>218</v>
      </c>
      <c r="C66" s="146" t="s">
        <v>219</v>
      </c>
      <c r="D66" s="147"/>
      <c r="E66" s="178"/>
      <c r="F66" s="176"/>
      <c r="G66" s="147">
        <v>12.384</v>
      </c>
      <c r="H66" s="178">
        <v>69.39</v>
      </c>
      <c r="I66" s="176">
        <f t="shared" si="2"/>
        <v>859</v>
      </c>
    </row>
    <row r="67" spans="1:9" s="144" customFormat="1" x14ac:dyDescent="0.2">
      <c r="A67" s="145">
        <v>53</v>
      </c>
      <c r="B67" s="173" t="s">
        <v>220</v>
      </c>
      <c r="C67" s="146" t="s">
        <v>219</v>
      </c>
      <c r="D67" s="147"/>
      <c r="E67" s="178"/>
      <c r="F67" s="176"/>
      <c r="G67" s="147">
        <v>17.66</v>
      </c>
      <c r="H67" s="178">
        <v>44.08</v>
      </c>
      <c r="I67" s="176">
        <f t="shared" si="2"/>
        <v>778</v>
      </c>
    </row>
    <row r="68" spans="1:9" s="144" customFormat="1" ht="38.25" x14ac:dyDescent="0.2">
      <c r="A68" s="145">
        <v>54</v>
      </c>
      <c r="B68" s="173" t="s">
        <v>221</v>
      </c>
      <c r="C68" s="146" t="s">
        <v>102</v>
      </c>
      <c r="D68" s="147"/>
      <c r="E68" s="177"/>
      <c r="F68" s="176"/>
      <c r="G68" s="147">
        <v>9.4758999999999993</v>
      </c>
      <c r="H68" s="177">
        <v>2365.3000000000002</v>
      </c>
      <c r="I68" s="176">
        <f t="shared" si="2"/>
        <v>22413</v>
      </c>
    </row>
    <row r="69" spans="1:9" s="144" customFormat="1" ht="38.25" x14ac:dyDescent="0.2">
      <c r="A69" s="145">
        <v>55</v>
      </c>
      <c r="B69" s="173" t="s">
        <v>140</v>
      </c>
      <c r="C69" s="146" t="s">
        <v>102</v>
      </c>
      <c r="D69" s="147"/>
      <c r="E69" s="178"/>
      <c r="F69" s="176"/>
      <c r="G69" s="147">
        <v>2.3999999999999998E-3</v>
      </c>
      <c r="H69" s="178">
        <v>6858.87</v>
      </c>
      <c r="I69" s="176">
        <f t="shared" si="2"/>
        <v>16</v>
      </c>
    </row>
    <row r="70" spans="1:9" s="144" customFormat="1" ht="38.25" x14ac:dyDescent="0.2">
      <c r="A70" s="145">
        <v>56</v>
      </c>
      <c r="B70" s="173" t="s">
        <v>222</v>
      </c>
      <c r="C70" s="146" t="s">
        <v>102</v>
      </c>
      <c r="D70" s="147"/>
      <c r="E70" s="178"/>
      <c r="F70" s="176"/>
      <c r="G70" s="147">
        <v>0.2</v>
      </c>
      <c r="H70" s="178">
        <v>6858.87</v>
      </c>
      <c r="I70" s="176">
        <f t="shared" si="2"/>
        <v>1372</v>
      </c>
    </row>
    <row r="71" spans="1:9" s="144" customFormat="1" ht="51" x14ac:dyDescent="0.2">
      <c r="A71" s="145">
        <v>57</v>
      </c>
      <c r="B71" s="173" t="s">
        <v>123</v>
      </c>
      <c r="C71" s="146" t="s">
        <v>102</v>
      </c>
      <c r="D71" s="147"/>
      <c r="E71" s="178"/>
      <c r="F71" s="176"/>
      <c r="G71" s="147">
        <v>5.04</v>
      </c>
      <c r="H71" s="178">
        <v>6858.87</v>
      </c>
      <c r="I71" s="176">
        <f t="shared" si="2"/>
        <v>34569</v>
      </c>
    </row>
    <row r="72" spans="1:9" s="144" customFormat="1" ht="76.5" x14ac:dyDescent="0.2">
      <c r="A72" s="145">
        <v>58</v>
      </c>
      <c r="B72" s="173" t="s">
        <v>125</v>
      </c>
      <c r="C72" s="146" t="s">
        <v>124</v>
      </c>
      <c r="D72" s="147">
        <v>35.24</v>
      </c>
      <c r="E72" s="178">
        <v>2820</v>
      </c>
      <c r="F72" s="176">
        <f t="shared" si="1"/>
        <v>99377</v>
      </c>
      <c r="G72" s="147"/>
      <c r="H72" s="146"/>
      <c r="I72" s="148"/>
    </row>
    <row r="73" spans="1:9" s="144" customFormat="1" ht="33.75" customHeight="1" x14ac:dyDescent="0.2">
      <c r="A73" s="145">
        <v>59</v>
      </c>
      <c r="B73" s="173" t="s">
        <v>148</v>
      </c>
      <c r="C73" s="146" t="s">
        <v>124</v>
      </c>
      <c r="D73" s="147"/>
      <c r="E73" s="178"/>
      <c r="F73" s="176"/>
      <c r="G73" s="147">
        <v>0.96719999999999995</v>
      </c>
      <c r="H73" s="178">
        <v>2236.65</v>
      </c>
      <c r="I73" s="176">
        <f t="shared" ref="I73:I80" si="3">G73*H73</f>
        <v>2163</v>
      </c>
    </row>
    <row r="74" spans="1:9" s="144" customFormat="1" ht="24" customHeight="1" x14ac:dyDescent="0.2">
      <c r="A74" s="145">
        <v>60</v>
      </c>
      <c r="B74" s="173" t="s">
        <v>223</v>
      </c>
      <c r="C74" s="146" t="s">
        <v>113</v>
      </c>
      <c r="D74" s="147"/>
      <c r="E74" s="178"/>
      <c r="F74" s="176"/>
      <c r="G74" s="147">
        <v>16.59</v>
      </c>
      <c r="H74" s="178">
        <v>248.17</v>
      </c>
      <c r="I74" s="176">
        <f t="shared" si="3"/>
        <v>4117</v>
      </c>
    </row>
    <row r="75" spans="1:9" s="144" customFormat="1" x14ac:dyDescent="0.2">
      <c r="A75" s="145">
        <v>61</v>
      </c>
      <c r="B75" s="173" t="s">
        <v>141</v>
      </c>
      <c r="C75" s="146" t="s">
        <v>101</v>
      </c>
      <c r="D75" s="147"/>
      <c r="E75" s="177"/>
      <c r="F75" s="176"/>
      <c r="G75" s="147">
        <v>8.6999999999999994E-3</v>
      </c>
      <c r="H75" s="177">
        <v>51711.56</v>
      </c>
      <c r="I75" s="176">
        <f t="shared" si="3"/>
        <v>450</v>
      </c>
    </row>
    <row r="76" spans="1:9" s="144" customFormat="1" ht="17.25" customHeight="1" x14ac:dyDescent="0.2">
      <c r="A76" s="145">
        <v>62</v>
      </c>
      <c r="B76" s="173" t="s">
        <v>224</v>
      </c>
      <c r="C76" s="146" t="s">
        <v>101</v>
      </c>
      <c r="D76" s="147"/>
      <c r="E76" s="177"/>
      <c r="F76" s="176"/>
      <c r="G76" s="147">
        <v>1.2999999999999999E-3</v>
      </c>
      <c r="H76" s="177">
        <v>66708.31</v>
      </c>
      <c r="I76" s="176">
        <f t="shared" si="3"/>
        <v>87</v>
      </c>
    </row>
    <row r="77" spans="1:9" s="144" customFormat="1" ht="21" customHeight="1" x14ac:dyDescent="0.2">
      <c r="A77" s="145">
        <v>63</v>
      </c>
      <c r="B77" s="173" t="s">
        <v>155</v>
      </c>
      <c r="C77" s="146" t="s">
        <v>101</v>
      </c>
      <c r="D77" s="147"/>
      <c r="E77" s="177"/>
      <c r="F77" s="176"/>
      <c r="G77" s="147">
        <v>2.3E-2</v>
      </c>
      <c r="H77" s="177">
        <v>51711.86</v>
      </c>
      <c r="I77" s="176">
        <f t="shared" si="3"/>
        <v>1189</v>
      </c>
    </row>
    <row r="78" spans="1:9" s="144" customFormat="1" x14ac:dyDescent="0.2">
      <c r="A78" s="145">
        <v>64</v>
      </c>
      <c r="B78" s="173" t="s">
        <v>151</v>
      </c>
      <c r="C78" s="146" t="s">
        <v>101</v>
      </c>
      <c r="D78" s="147"/>
      <c r="E78" s="178"/>
      <c r="F78" s="176"/>
      <c r="G78" s="147">
        <v>2.4400000000000002E-2</v>
      </c>
      <c r="H78" s="178">
        <v>85497.45</v>
      </c>
      <c r="I78" s="176">
        <f t="shared" si="3"/>
        <v>2086</v>
      </c>
    </row>
    <row r="79" spans="1:9" s="144" customFormat="1" ht="17.25" customHeight="1" x14ac:dyDescent="0.2">
      <c r="A79" s="145">
        <v>65</v>
      </c>
      <c r="B79" s="173" t="s">
        <v>152</v>
      </c>
      <c r="C79" s="146" t="s">
        <v>101</v>
      </c>
      <c r="D79" s="147"/>
      <c r="E79" s="177"/>
      <c r="F79" s="176"/>
      <c r="G79" s="147">
        <v>2.1399999999999999E-2</v>
      </c>
      <c r="H79" s="177">
        <v>55542.37</v>
      </c>
      <c r="I79" s="176">
        <f t="shared" si="3"/>
        <v>1189</v>
      </c>
    </row>
    <row r="80" spans="1:9" s="144" customFormat="1" ht="21" customHeight="1" x14ac:dyDescent="0.2">
      <c r="A80" s="145">
        <v>66</v>
      </c>
      <c r="B80" s="173" t="s">
        <v>225</v>
      </c>
      <c r="C80" s="146" t="s">
        <v>101</v>
      </c>
      <c r="D80" s="147"/>
      <c r="E80" s="177"/>
      <c r="F80" s="176"/>
      <c r="G80" s="147">
        <v>1.1999999999999999E-3</v>
      </c>
      <c r="H80" s="177">
        <v>10074.49</v>
      </c>
      <c r="I80" s="176">
        <f t="shared" si="3"/>
        <v>12</v>
      </c>
    </row>
    <row r="81" spans="1:9" s="144" customFormat="1" ht="25.5" x14ac:dyDescent="0.2">
      <c r="A81" s="145">
        <v>67</v>
      </c>
      <c r="B81" s="173" t="s">
        <v>226</v>
      </c>
      <c r="C81" s="146" t="s">
        <v>120</v>
      </c>
      <c r="D81" s="147">
        <v>192</v>
      </c>
      <c r="E81" s="178">
        <v>160</v>
      </c>
      <c r="F81" s="176">
        <f t="shared" ref="F81:F143" si="4">D81*E81</f>
        <v>30720</v>
      </c>
      <c r="G81" s="147"/>
      <c r="H81" s="146"/>
      <c r="I81" s="148"/>
    </row>
    <row r="82" spans="1:9" s="144" customFormat="1" ht="25.5" x14ac:dyDescent="0.2">
      <c r="A82" s="145">
        <v>68</v>
      </c>
      <c r="B82" s="173" t="s">
        <v>227</v>
      </c>
      <c r="C82" s="146" t="s">
        <v>120</v>
      </c>
      <c r="D82" s="147">
        <v>2</v>
      </c>
      <c r="E82" s="178">
        <v>200</v>
      </c>
      <c r="F82" s="176">
        <f t="shared" si="4"/>
        <v>400</v>
      </c>
      <c r="G82" s="147"/>
      <c r="H82" s="146"/>
      <c r="I82" s="148"/>
    </row>
    <row r="83" spans="1:9" s="144" customFormat="1" x14ac:dyDescent="0.2">
      <c r="A83" s="145">
        <v>69</v>
      </c>
      <c r="B83" s="173" t="s">
        <v>228</v>
      </c>
      <c r="C83" s="146" t="s">
        <v>120</v>
      </c>
      <c r="D83" s="147">
        <v>3</v>
      </c>
      <c r="E83" s="178">
        <v>4100</v>
      </c>
      <c r="F83" s="176">
        <f t="shared" si="4"/>
        <v>12300</v>
      </c>
      <c r="G83" s="147"/>
      <c r="H83" s="146"/>
      <c r="I83" s="148"/>
    </row>
    <row r="84" spans="1:9" s="144" customFormat="1" ht="63.75" x14ac:dyDescent="0.2">
      <c r="A84" s="145">
        <v>70</v>
      </c>
      <c r="B84" s="173" t="s">
        <v>229</v>
      </c>
      <c r="C84" s="146" t="s">
        <v>120</v>
      </c>
      <c r="D84" s="147">
        <v>2</v>
      </c>
      <c r="E84" s="178">
        <v>4800</v>
      </c>
      <c r="F84" s="176">
        <f t="shared" si="4"/>
        <v>9600</v>
      </c>
      <c r="G84" s="147"/>
      <c r="H84" s="146"/>
      <c r="I84" s="148"/>
    </row>
    <row r="85" spans="1:9" s="144" customFormat="1" x14ac:dyDescent="0.2">
      <c r="A85" s="145">
        <v>71</v>
      </c>
      <c r="B85" s="173" t="s">
        <v>230</v>
      </c>
      <c r="C85" s="146" t="s">
        <v>120</v>
      </c>
      <c r="D85" s="147">
        <v>1</v>
      </c>
      <c r="E85" s="178">
        <v>4600</v>
      </c>
      <c r="F85" s="176">
        <f t="shared" si="4"/>
        <v>4600</v>
      </c>
      <c r="G85" s="147"/>
      <c r="H85" s="146"/>
      <c r="I85" s="148"/>
    </row>
    <row r="86" spans="1:9" s="144" customFormat="1" ht="63.75" x14ac:dyDescent="0.2">
      <c r="A86" s="145">
        <v>72</v>
      </c>
      <c r="B86" s="173" t="s">
        <v>231</v>
      </c>
      <c r="C86" s="146" t="s">
        <v>101</v>
      </c>
      <c r="D86" s="147"/>
      <c r="E86" s="178"/>
      <c r="F86" s="176"/>
      <c r="G86" s="147">
        <v>1.24E-2</v>
      </c>
      <c r="H86" s="178">
        <v>50893.760000000002</v>
      </c>
      <c r="I86" s="176">
        <f t="shared" ref="I86:I87" si="5">G86*H86</f>
        <v>631</v>
      </c>
    </row>
    <row r="87" spans="1:9" s="144" customFormat="1" ht="76.5" x14ac:dyDescent="0.2">
      <c r="A87" s="145">
        <v>73</v>
      </c>
      <c r="B87" s="173" t="s">
        <v>232</v>
      </c>
      <c r="C87" s="146" t="s">
        <v>101</v>
      </c>
      <c r="D87" s="147"/>
      <c r="E87" s="178"/>
      <c r="F87" s="176"/>
      <c r="G87" s="147">
        <v>2.3999999999999998E-3</v>
      </c>
      <c r="H87" s="178">
        <v>68427.88</v>
      </c>
      <c r="I87" s="176">
        <f t="shared" si="5"/>
        <v>164</v>
      </c>
    </row>
    <row r="88" spans="1:9" s="144" customFormat="1" ht="25.5" x14ac:dyDescent="0.2">
      <c r="A88" s="145">
        <v>74</v>
      </c>
      <c r="B88" s="173" t="s">
        <v>233</v>
      </c>
      <c r="C88" s="146" t="s">
        <v>120</v>
      </c>
      <c r="D88" s="147">
        <v>2</v>
      </c>
      <c r="E88" s="178">
        <v>1650</v>
      </c>
      <c r="F88" s="176">
        <f t="shared" si="4"/>
        <v>3300</v>
      </c>
      <c r="G88" s="147"/>
      <c r="H88" s="146"/>
      <c r="I88" s="148"/>
    </row>
    <row r="89" spans="1:9" s="144" customFormat="1" ht="25.5" x14ac:dyDescent="0.2">
      <c r="A89" s="145">
        <v>75</v>
      </c>
      <c r="B89" s="173" t="s">
        <v>234</v>
      </c>
      <c r="C89" s="146" t="s">
        <v>120</v>
      </c>
      <c r="D89" s="147">
        <v>187</v>
      </c>
      <c r="E89" s="178">
        <v>1250</v>
      </c>
      <c r="F89" s="176">
        <f t="shared" si="4"/>
        <v>233750</v>
      </c>
      <c r="G89" s="147"/>
      <c r="H89" s="146"/>
      <c r="I89" s="148"/>
    </row>
    <row r="90" spans="1:9" s="144" customFormat="1" x14ac:dyDescent="0.2">
      <c r="A90" s="145">
        <v>76</v>
      </c>
      <c r="B90" s="173" t="s">
        <v>235</v>
      </c>
      <c r="C90" s="146" t="s">
        <v>102</v>
      </c>
      <c r="D90" s="147"/>
      <c r="E90" s="178"/>
      <c r="F90" s="176"/>
      <c r="G90" s="147">
        <v>5.6879999999999997</v>
      </c>
      <c r="H90" s="178">
        <v>460.79</v>
      </c>
      <c r="I90" s="176">
        <f t="shared" ref="I90:I101" si="6">G90*H90</f>
        <v>2621</v>
      </c>
    </row>
    <row r="91" spans="1:9" s="144" customFormat="1" ht="38.25" x14ac:dyDescent="0.2">
      <c r="A91" s="145">
        <v>77</v>
      </c>
      <c r="B91" s="173" t="s">
        <v>127</v>
      </c>
      <c r="C91" s="146" t="s">
        <v>102</v>
      </c>
      <c r="D91" s="147"/>
      <c r="E91" s="177"/>
      <c r="F91" s="176"/>
      <c r="G91" s="147">
        <v>3.6600000000000001E-2</v>
      </c>
      <c r="H91" s="177">
        <v>1914.17</v>
      </c>
      <c r="I91" s="176">
        <f t="shared" si="6"/>
        <v>70</v>
      </c>
    </row>
    <row r="92" spans="1:9" s="144" customFormat="1" ht="25.5" x14ac:dyDescent="0.2">
      <c r="A92" s="145">
        <v>78</v>
      </c>
      <c r="B92" s="173" t="s">
        <v>128</v>
      </c>
      <c r="C92" s="146" t="s">
        <v>102</v>
      </c>
      <c r="D92" s="147"/>
      <c r="E92" s="178"/>
      <c r="F92" s="176"/>
      <c r="G92" s="147">
        <v>0.38800000000000001</v>
      </c>
      <c r="H92" s="178">
        <v>339.51</v>
      </c>
      <c r="I92" s="176">
        <f t="shared" si="6"/>
        <v>132</v>
      </c>
    </row>
    <row r="93" spans="1:9" s="144" customFormat="1" x14ac:dyDescent="0.2">
      <c r="A93" s="145">
        <v>79</v>
      </c>
      <c r="B93" s="173" t="s">
        <v>153</v>
      </c>
      <c r="C93" s="146" t="s">
        <v>102</v>
      </c>
      <c r="D93" s="147"/>
      <c r="E93" s="178"/>
      <c r="F93" s="176"/>
      <c r="G93" s="147">
        <v>39.24</v>
      </c>
      <c r="H93" s="178">
        <v>26.61</v>
      </c>
      <c r="I93" s="176">
        <f t="shared" si="6"/>
        <v>1044</v>
      </c>
    </row>
    <row r="94" spans="1:9" s="144" customFormat="1" x14ac:dyDescent="0.2">
      <c r="A94" s="145">
        <v>80</v>
      </c>
      <c r="B94" s="173" t="s">
        <v>129</v>
      </c>
      <c r="C94" s="146" t="s">
        <v>102</v>
      </c>
      <c r="D94" s="147"/>
      <c r="E94" s="178"/>
      <c r="F94" s="176"/>
      <c r="G94" s="147">
        <v>0.82320000000000004</v>
      </c>
      <c r="H94" s="178">
        <v>26.61</v>
      </c>
      <c r="I94" s="176">
        <f t="shared" si="6"/>
        <v>22</v>
      </c>
    </row>
    <row r="95" spans="1:9" s="144" customFormat="1" ht="25.5" x14ac:dyDescent="0.2">
      <c r="A95" s="145">
        <v>81</v>
      </c>
      <c r="B95" s="173" t="s">
        <v>130</v>
      </c>
      <c r="C95" s="146" t="s">
        <v>103</v>
      </c>
      <c r="D95" s="147"/>
      <c r="E95" s="178"/>
      <c r="F95" s="176"/>
      <c r="G95" s="147">
        <v>0.36680000000000001</v>
      </c>
      <c r="H95" s="178">
        <v>164.25</v>
      </c>
      <c r="I95" s="176">
        <f t="shared" si="6"/>
        <v>60</v>
      </c>
    </row>
    <row r="96" spans="1:9" s="144" customFormat="1" ht="63.75" x14ac:dyDescent="0.2">
      <c r="A96" s="145">
        <v>82</v>
      </c>
      <c r="B96" s="173" t="s">
        <v>236</v>
      </c>
      <c r="C96" s="146" t="s">
        <v>106</v>
      </c>
      <c r="D96" s="147"/>
      <c r="E96" s="178"/>
      <c r="F96" s="176"/>
      <c r="G96" s="147">
        <v>6.1199999999999997E-2</v>
      </c>
      <c r="H96" s="178">
        <v>263</v>
      </c>
      <c r="I96" s="176">
        <f t="shared" si="6"/>
        <v>16</v>
      </c>
    </row>
    <row r="97" spans="1:9" s="144" customFormat="1" ht="25.5" x14ac:dyDescent="0.2">
      <c r="A97" s="145">
        <v>83</v>
      </c>
      <c r="B97" s="173" t="s">
        <v>154</v>
      </c>
      <c r="C97" s="146" t="s">
        <v>107</v>
      </c>
      <c r="D97" s="147"/>
      <c r="E97" s="178"/>
      <c r="F97" s="176"/>
      <c r="G97" s="147" t="s">
        <v>71</v>
      </c>
      <c r="H97" s="178">
        <v>8.1999999999999993</v>
      </c>
      <c r="I97" s="176">
        <f t="shared" si="6"/>
        <v>16</v>
      </c>
    </row>
    <row r="98" spans="1:9" s="144" customFormat="1" x14ac:dyDescent="0.2">
      <c r="A98" s="145">
        <v>84</v>
      </c>
      <c r="B98" s="173" t="s">
        <v>237</v>
      </c>
      <c r="C98" s="146" t="s">
        <v>120</v>
      </c>
      <c r="D98" s="147"/>
      <c r="E98" s="178"/>
      <c r="F98" s="176"/>
      <c r="G98" s="147" t="s">
        <v>71</v>
      </c>
      <c r="H98" s="178">
        <v>29.38</v>
      </c>
      <c r="I98" s="176">
        <f t="shared" si="6"/>
        <v>59</v>
      </c>
    </row>
    <row r="99" spans="1:9" s="144" customFormat="1" x14ac:dyDescent="0.2">
      <c r="A99" s="145">
        <v>85</v>
      </c>
      <c r="B99" s="173" t="s">
        <v>131</v>
      </c>
      <c r="C99" s="146" t="s">
        <v>103</v>
      </c>
      <c r="D99" s="147"/>
      <c r="E99" s="178"/>
      <c r="F99" s="176"/>
      <c r="G99" s="147">
        <v>0.21</v>
      </c>
      <c r="H99" s="178">
        <v>115.07</v>
      </c>
      <c r="I99" s="176">
        <f t="shared" si="6"/>
        <v>24</v>
      </c>
    </row>
    <row r="100" spans="1:9" s="144" customFormat="1" ht="51" x14ac:dyDescent="0.2">
      <c r="A100" s="145">
        <v>86</v>
      </c>
      <c r="B100" s="173" t="s">
        <v>132</v>
      </c>
      <c r="C100" s="146" t="s">
        <v>106</v>
      </c>
      <c r="D100" s="147"/>
      <c r="E100" s="178"/>
      <c r="F100" s="176"/>
      <c r="G100" s="147">
        <v>7.6749999999999998</v>
      </c>
      <c r="H100" s="178">
        <v>313.06</v>
      </c>
      <c r="I100" s="176">
        <f t="shared" si="6"/>
        <v>2403</v>
      </c>
    </row>
    <row r="101" spans="1:9" s="144" customFormat="1" x14ac:dyDescent="0.2">
      <c r="A101" s="145">
        <v>87</v>
      </c>
      <c r="B101" s="173" t="s">
        <v>133</v>
      </c>
      <c r="C101" s="146" t="s">
        <v>103</v>
      </c>
      <c r="D101" s="147"/>
      <c r="E101" s="178"/>
      <c r="F101" s="176"/>
      <c r="G101" s="147">
        <v>34.485999999999997</v>
      </c>
      <c r="H101" s="178">
        <v>29686.44</v>
      </c>
      <c r="I101" s="176">
        <f t="shared" si="6"/>
        <v>1023767</v>
      </c>
    </row>
    <row r="102" spans="1:9" s="144" customFormat="1" x14ac:dyDescent="0.2">
      <c r="A102" s="145">
        <v>88</v>
      </c>
      <c r="B102" s="173" t="s">
        <v>134</v>
      </c>
      <c r="C102" s="146" t="s">
        <v>101</v>
      </c>
      <c r="D102" s="147">
        <v>8.5000000000000006E-3</v>
      </c>
      <c r="E102" s="178">
        <v>132000</v>
      </c>
      <c r="F102" s="176">
        <f t="shared" si="4"/>
        <v>1122</v>
      </c>
      <c r="G102" s="147"/>
      <c r="H102" s="146"/>
      <c r="I102" s="148"/>
    </row>
    <row r="103" spans="1:9" s="144" customFormat="1" ht="24" customHeight="1" x14ac:dyDescent="0.2">
      <c r="A103" s="145">
        <v>89</v>
      </c>
      <c r="B103" s="173" t="s">
        <v>135</v>
      </c>
      <c r="C103" s="146" t="s">
        <v>113</v>
      </c>
      <c r="D103" s="147">
        <v>111.15</v>
      </c>
      <c r="E103" s="178">
        <v>120</v>
      </c>
      <c r="F103" s="176">
        <f t="shared" si="4"/>
        <v>13338</v>
      </c>
      <c r="G103" s="147"/>
      <c r="H103" s="146"/>
      <c r="I103" s="148"/>
    </row>
    <row r="104" spans="1:9" s="144" customFormat="1" ht="25.5" x14ac:dyDescent="0.2">
      <c r="A104" s="145">
        <v>90</v>
      </c>
      <c r="B104" s="173" t="s">
        <v>136</v>
      </c>
      <c r="C104" s="146" t="s">
        <v>113</v>
      </c>
      <c r="D104" s="147">
        <v>51.91</v>
      </c>
      <c r="E104" s="178">
        <v>120</v>
      </c>
      <c r="F104" s="176">
        <f t="shared" si="4"/>
        <v>6229</v>
      </c>
      <c r="G104" s="147"/>
      <c r="H104" s="146"/>
      <c r="I104" s="148"/>
    </row>
    <row r="105" spans="1:9" s="144" customFormat="1" ht="17.25" customHeight="1" x14ac:dyDescent="0.2">
      <c r="A105" s="145">
        <v>91</v>
      </c>
      <c r="B105" s="173" t="s">
        <v>238</v>
      </c>
      <c r="C105" s="146" t="s">
        <v>101</v>
      </c>
      <c r="D105" s="147"/>
      <c r="E105" s="178"/>
      <c r="F105" s="176"/>
      <c r="G105" s="147">
        <v>2.0000000000000001E-4</v>
      </c>
      <c r="H105" s="178">
        <v>150000</v>
      </c>
      <c r="I105" s="176">
        <f t="shared" ref="I105:I108" si="7">G105*H105</f>
        <v>30</v>
      </c>
    </row>
    <row r="106" spans="1:9" s="144" customFormat="1" ht="25.5" x14ac:dyDescent="0.2">
      <c r="A106" s="145">
        <v>92</v>
      </c>
      <c r="B106" s="173" t="s">
        <v>239</v>
      </c>
      <c r="C106" s="146" t="s">
        <v>120</v>
      </c>
      <c r="D106" s="147"/>
      <c r="E106" s="178"/>
      <c r="F106" s="176"/>
      <c r="G106" s="147">
        <v>4</v>
      </c>
      <c r="H106" s="178">
        <v>5903.01</v>
      </c>
      <c r="I106" s="176">
        <f t="shared" si="7"/>
        <v>23612</v>
      </c>
    </row>
    <row r="107" spans="1:9" s="144" customFormat="1" ht="25.5" x14ac:dyDescent="0.2">
      <c r="A107" s="145">
        <v>93</v>
      </c>
      <c r="B107" s="173" t="s">
        <v>240</v>
      </c>
      <c r="C107" s="146" t="s">
        <v>120</v>
      </c>
      <c r="D107" s="147"/>
      <c r="E107" s="178"/>
      <c r="F107" s="176"/>
      <c r="G107" s="147" t="s">
        <v>79</v>
      </c>
      <c r="H107" s="178">
        <v>266</v>
      </c>
      <c r="I107" s="176">
        <f t="shared" si="7"/>
        <v>3192</v>
      </c>
    </row>
    <row r="108" spans="1:9" s="144" customFormat="1" ht="25.5" x14ac:dyDescent="0.2">
      <c r="A108" s="145">
        <v>94</v>
      </c>
      <c r="B108" s="173" t="s">
        <v>241</v>
      </c>
      <c r="C108" s="146" t="s">
        <v>103</v>
      </c>
      <c r="D108" s="147"/>
      <c r="E108" s="178"/>
      <c r="F108" s="176"/>
      <c r="G108" s="147">
        <v>10.692</v>
      </c>
      <c r="H108" s="178">
        <v>120</v>
      </c>
      <c r="I108" s="176">
        <f t="shared" si="7"/>
        <v>1283</v>
      </c>
    </row>
    <row r="109" spans="1:9" s="144" customFormat="1" ht="51" x14ac:dyDescent="0.2">
      <c r="A109" s="145">
        <v>95</v>
      </c>
      <c r="B109" s="173" t="s">
        <v>242</v>
      </c>
      <c r="C109" s="146" t="s">
        <v>243</v>
      </c>
      <c r="D109" s="147">
        <v>1</v>
      </c>
      <c r="E109" s="299">
        <v>56000</v>
      </c>
      <c r="F109" s="176">
        <f t="shared" si="4"/>
        <v>56000</v>
      </c>
      <c r="G109" s="147"/>
      <c r="H109" s="146"/>
      <c r="I109" s="148"/>
    </row>
    <row r="110" spans="1:9" s="144" customFormat="1" ht="51" x14ac:dyDescent="0.2">
      <c r="A110" s="145">
        <v>96</v>
      </c>
      <c r="B110" s="173" t="s">
        <v>244</v>
      </c>
      <c r="C110" s="146" t="s">
        <v>243</v>
      </c>
      <c r="D110" s="147">
        <v>3</v>
      </c>
      <c r="E110" s="299">
        <v>45000</v>
      </c>
      <c r="F110" s="176">
        <f t="shared" si="4"/>
        <v>135000</v>
      </c>
      <c r="G110" s="147"/>
      <c r="H110" s="146"/>
      <c r="I110" s="148"/>
    </row>
    <row r="111" spans="1:9" s="144" customFormat="1" ht="51" x14ac:dyDescent="0.2">
      <c r="A111" s="145">
        <v>97</v>
      </c>
      <c r="B111" s="173" t="s">
        <v>245</v>
      </c>
      <c r="C111" s="146" t="s">
        <v>243</v>
      </c>
      <c r="D111" s="147">
        <v>5</v>
      </c>
      <c r="E111" s="299">
        <v>10100</v>
      </c>
      <c r="F111" s="176">
        <f t="shared" si="4"/>
        <v>50500</v>
      </c>
      <c r="G111" s="147"/>
      <c r="H111" s="146"/>
      <c r="I111" s="148"/>
    </row>
    <row r="112" spans="1:9" s="144" customFormat="1" x14ac:dyDescent="0.2">
      <c r="A112" s="145">
        <v>98</v>
      </c>
      <c r="B112" s="173" t="s">
        <v>246</v>
      </c>
      <c r="C112" s="146" t="s">
        <v>102</v>
      </c>
      <c r="D112" s="147"/>
      <c r="E112" s="178"/>
      <c r="F112" s="176"/>
      <c r="G112" s="147">
        <v>85</v>
      </c>
      <c r="H112" s="178">
        <v>290.07</v>
      </c>
      <c r="I112" s="176">
        <f t="shared" ref="I112:I121" si="8">G112*H112</f>
        <v>24656</v>
      </c>
    </row>
    <row r="113" spans="1:9" s="144" customFormat="1" ht="18.75" customHeight="1" x14ac:dyDescent="0.2">
      <c r="A113" s="145">
        <v>99</v>
      </c>
      <c r="B113" s="173" t="s">
        <v>247</v>
      </c>
      <c r="C113" s="146" t="s">
        <v>248</v>
      </c>
      <c r="D113" s="147"/>
      <c r="E113" s="178"/>
      <c r="F113" s="176"/>
      <c r="G113" s="147">
        <v>5</v>
      </c>
      <c r="H113" s="178">
        <v>1300</v>
      </c>
      <c r="I113" s="176">
        <f t="shared" si="8"/>
        <v>6500</v>
      </c>
    </row>
    <row r="114" spans="1:9" s="144" customFormat="1" ht="51" x14ac:dyDescent="0.2">
      <c r="A114" s="145">
        <v>100</v>
      </c>
      <c r="B114" s="180" t="s">
        <v>249</v>
      </c>
      <c r="C114" s="182" t="s">
        <v>124</v>
      </c>
      <c r="D114" s="181"/>
      <c r="E114" s="179"/>
      <c r="F114" s="176"/>
      <c r="G114" s="181">
        <v>1680</v>
      </c>
      <c r="H114" s="179">
        <v>1255</v>
      </c>
      <c r="I114" s="176">
        <f t="shared" si="8"/>
        <v>2108400</v>
      </c>
    </row>
    <row r="115" spans="1:9" s="144" customFormat="1" ht="38.25" x14ac:dyDescent="0.2">
      <c r="A115" s="145">
        <v>101</v>
      </c>
      <c r="B115" s="173" t="s">
        <v>250</v>
      </c>
      <c r="C115" s="146" t="s">
        <v>124</v>
      </c>
      <c r="D115" s="147"/>
      <c r="E115" s="178"/>
      <c r="F115" s="176"/>
      <c r="G115" s="147">
        <v>3</v>
      </c>
      <c r="H115" s="178">
        <v>1578</v>
      </c>
      <c r="I115" s="176">
        <f t="shared" si="8"/>
        <v>4734</v>
      </c>
    </row>
    <row r="116" spans="1:9" s="144" customFormat="1" ht="38.25" x14ac:dyDescent="0.2">
      <c r="A116" s="145">
        <v>102</v>
      </c>
      <c r="B116" s="173" t="s">
        <v>251</v>
      </c>
      <c r="C116" s="146" t="s">
        <v>124</v>
      </c>
      <c r="D116" s="147"/>
      <c r="E116" s="178"/>
      <c r="F116" s="176"/>
      <c r="G116" s="147">
        <v>3</v>
      </c>
      <c r="H116" s="178">
        <v>723</v>
      </c>
      <c r="I116" s="176">
        <f t="shared" si="8"/>
        <v>2169</v>
      </c>
    </row>
    <row r="117" spans="1:9" s="144" customFormat="1" ht="38.25" x14ac:dyDescent="0.2">
      <c r="A117" s="145">
        <v>103</v>
      </c>
      <c r="B117" s="173" t="s">
        <v>252</v>
      </c>
      <c r="C117" s="146" t="s">
        <v>124</v>
      </c>
      <c r="D117" s="147"/>
      <c r="E117" s="178"/>
      <c r="F117" s="176"/>
      <c r="G117" s="147">
        <v>2</v>
      </c>
      <c r="H117" s="178">
        <v>641</v>
      </c>
      <c r="I117" s="176">
        <f t="shared" si="8"/>
        <v>1282</v>
      </c>
    </row>
    <row r="118" spans="1:9" s="144" customFormat="1" ht="38.25" x14ac:dyDescent="0.2">
      <c r="A118" s="145">
        <v>104</v>
      </c>
      <c r="B118" s="173" t="s">
        <v>253</v>
      </c>
      <c r="C118" s="146" t="s">
        <v>120</v>
      </c>
      <c r="D118" s="147"/>
      <c r="E118" s="178"/>
      <c r="F118" s="176"/>
      <c r="G118" s="147">
        <v>3</v>
      </c>
      <c r="H118" s="178">
        <v>3600</v>
      </c>
      <c r="I118" s="176">
        <f t="shared" si="8"/>
        <v>10800</v>
      </c>
    </row>
    <row r="119" spans="1:9" s="144" customFormat="1" ht="24" customHeight="1" x14ac:dyDescent="0.2">
      <c r="A119" s="145">
        <v>105</v>
      </c>
      <c r="B119" s="173" t="s">
        <v>254</v>
      </c>
      <c r="C119" s="146" t="s">
        <v>120</v>
      </c>
      <c r="D119" s="147"/>
      <c r="E119" s="178"/>
      <c r="F119" s="176"/>
      <c r="G119" s="147">
        <v>6</v>
      </c>
      <c r="H119" s="178">
        <v>3600</v>
      </c>
      <c r="I119" s="176">
        <f t="shared" si="8"/>
        <v>21600</v>
      </c>
    </row>
    <row r="120" spans="1:9" s="144" customFormat="1" ht="38.25" x14ac:dyDescent="0.2">
      <c r="A120" s="145">
        <v>106</v>
      </c>
      <c r="B120" s="173" t="s">
        <v>255</v>
      </c>
      <c r="C120" s="146" t="s">
        <v>120</v>
      </c>
      <c r="D120" s="147"/>
      <c r="E120" s="178"/>
      <c r="F120" s="176"/>
      <c r="G120" s="147">
        <v>11</v>
      </c>
      <c r="H120" s="178">
        <v>2044</v>
      </c>
      <c r="I120" s="176">
        <f t="shared" si="8"/>
        <v>22484</v>
      </c>
    </row>
    <row r="121" spans="1:9" s="144" customFormat="1" ht="38.25" x14ac:dyDescent="0.2">
      <c r="A121" s="145">
        <v>107</v>
      </c>
      <c r="B121" s="173" t="s">
        <v>256</v>
      </c>
      <c r="C121" s="146" t="s">
        <v>120</v>
      </c>
      <c r="D121" s="147"/>
      <c r="E121" s="178"/>
      <c r="F121" s="176"/>
      <c r="G121" s="147">
        <v>2</v>
      </c>
      <c r="H121" s="178">
        <v>1200</v>
      </c>
      <c r="I121" s="176">
        <f t="shared" si="8"/>
        <v>2400</v>
      </c>
    </row>
    <row r="122" spans="1:9" s="144" customFormat="1" ht="38.25" x14ac:dyDescent="0.2">
      <c r="A122" s="145">
        <v>108</v>
      </c>
      <c r="B122" s="173" t="s">
        <v>257</v>
      </c>
      <c r="C122" s="146" t="s">
        <v>101</v>
      </c>
      <c r="D122" s="147" t="s">
        <v>258</v>
      </c>
      <c r="E122" s="178">
        <v>43000</v>
      </c>
      <c r="F122" s="176">
        <f>D122*E122</f>
        <v>23183</v>
      </c>
      <c r="G122" s="147"/>
      <c r="H122" s="178"/>
      <c r="I122" s="176"/>
    </row>
    <row r="123" spans="1:9" s="144" customFormat="1" ht="38.25" x14ac:dyDescent="0.2">
      <c r="A123" s="145">
        <v>109</v>
      </c>
      <c r="B123" s="173" t="s">
        <v>259</v>
      </c>
      <c r="C123" s="146" t="s">
        <v>101</v>
      </c>
      <c r="D123" s="147">
        <v>0.236288</v>
      </c>
      <c r="E123" s="178">
        <v>44506</v>
      </c>
      <c r="F123" s="176">
        <f t="shared" si="4"/>
        <v>10516</v>
      </c>
      <c r="G123" s="147"/>
      <c r="H123" s="146"/>
      <c r="I123" s="148"/>
    </row>
    <row r="124" spans="1:9" s="144" customFormat="1" ht="51" x14ac:dyDescent="0.2">
      <c r="A124" s="145">
        <v>110</v>
      </c>
      <c r="B124" s="173" t="s">
        <v>260</v>
      </c>
      <c r="C124" s="146" t="s">
        <v>101</v>
      </c>
      <c r="D124" s="147">
        <v>0.32350200000000001</v>
      </c>
      <c r="E124" s="178">
        <v>40000</v>
      </c>
      <c r="F124" s="176">
        <f t="shared" si="4"/>
        <v>12940</v>
      </c>
      <c r="G124" s="147"/>
      <c r="H124" s="146"/>
      <c r="I124" s="148"/>
    </row>
    <row r="125" spans="1:9" s="144" customFormat="1" ht="38.25" x14ac:dyDescent="0.2">
      <c r="A125" s="145">
        <v>111</v>
      </c>
      <c r="B125" s="173" t="s">
        <v>146</v>
      </c>
      <c r="C125" s="146" t="s">
        <v>101</v>
      </c>
      <c r="D125" s="147">
        <v>4.9607999999999999E-2</v>
      </c>
      <c r="E125" s="178">
        <v>38000</v>
      </c>
      <c r="F125" s="176">
        <f>D125*E125</f>
        <v>1885</v>
      </c>
      <c r="G125" s="147"/>
      <c r="H125" s="178"/>
      <c r="I125" s="176"/>
    </row>
    <row r="126" spans="1:9" s="144" customFormat="1" ht="25.5" x14ac:dyDescent="0.2">
      <c r="A126" s="145">
        <v>112</v>
      </c>
      <c r="B126" s="173" t="s">
        <v>206</v>
      </c>
      <c r="C126" s="146" t="s">
        <v>101</v>
      </c>
      <c r="D126" s="147"/>
      <c r="E126" s="178"/>
      <c r="F126" s="176"/>
      <c r="G126" s="147">
        <v>3.5999999999999999E-3</v>
      </c>
      <c r="H126" s="178">
        <v>61750.92</v>
      </c>
      <c r="I126" s="176">
        <f>G126*H126</f>
        <v>222</v>
      </c>
    </row>
    <row r="127" spans="1:9" s="144" customFormat="1" ht="38.25" x14ac:dyDescent="0.2">
      <c r="A127" s="145">
        <v>113</v>
      </c>
      <c r="B127" s="173" t="s">
        <v>261</v>
      </c>
      <c r="C127" s="146" t="s">
        <v>113</v>
      </c>
      <c r="D127" s="147"/>
      <c r="E127" s="178"/>
      <c r="F127" s="176"/>
      <c r="G127" s="147">
        <v>61.26</v>
      </c>
      <c r="H127" s="178">
        <v>79.48</v>
      </c>
      <c r="I127" s="176">
        <f t="shared" ref="I127" si="9">G127*H127</f>
        <v>4869</v>
      </c>
    </row>
    <row r="128" spans="1:9" s="144" customFormat="1" ht="38.25" x14ac:dyDescent="0.2">
      <c r="A128" s="145">
        <v>114</v>
      </c>
      <c r="B128" s="173" t="s">
        <v>262</v>
      </c>
      <c r="C128" s="146" t="s">
        <v>124</v>
      </c>
      <c r="D128" s="147">
        <v>98.819000000000003</v>
      </c>
      <c r="E128" s="178">
        <v>410</v>
      </c>
      <c r="F128" s="176">
        <f t="shared" si="4"/>
        <v>40516</v>
      </c>
      <c r="G128" s="147"/>
      <c r="H128" s="146"/>
      <c r="I128" s="148"/>
    </row>
    <row r="129" spans="1:9" s="144" customFormat="1" ht="38.25" x14ac:dyDescent="0.2">
      <c r="A129" s="145">
        <v>115</v>
      </c>
      <c r="B129" s="173" t="s">
        <v>263</v>
      </c>
      <c r="C129" s="146" t="s">
        <v>124</v>
      </c>
      <c r="D129" s="147">
        <v>154.328</v>
      </c>
      <c r="E129" s="178">
        <v>957</v>
      </c>
      <c r="F129" s="176">
        <f t="shared" si="4"/>
        <v>147692</v>
      </c>
      <c r="G129" s="147"/>
      <c r="H129" s="146"/>
      <c r="I129" s="148"/>
    </row>
    <row r="130" spans="1:9" s="144" customFormat="1" ht="38.25" x14ac:dyDescent="0.2">
      <c r="A130" s="145">
        <v>116</v>
      </c>
      <c r="B130" s="173" t="s">
        <v>264</v>
      </c>
      <c r="C130" s="146" t="s">
        <v>124</v>
      </c>
      <c r="D130" s="147">
        <v>24</v>
      </c>
      <c r="E130" s="178">
        <v>2500</v>
      </c>
      <c r="F130" s="176">
        <f t="shared" si="4"/>
        <v>60000</v>
      </c>
      <c r="G130" s="147"/>
      <c r="H130" s="146"/>
      <c r="I130" s="148"/>
    </row>
    <row r="131" spans="1:9" s="144" customFormat="1" ht="63.75" x14ac:dyDescent="0.2">
      <c r="A131" s="145">
        <v>117</v>
      </c>
      <c r="B131" s="173" t="s">
        <v>265</v>
      </c>
      <c r="C131" s="146" t="s">
        <v>124</v>
      </c>
      <c r="D131" s="147">
        <v>3.03</v>
      </c>
      <c r="E131" s="178">
        <v>440</v>
      </c>
      <c r="F131" s="176">
        <f t="shared" si="4"/>
        <v>1333</v>
      </c>
      <c r="G131" s="147"/>
      <c r="H131" s="146"/>
      <c r="I131" s="148"/>
    </row>
    <row r="132" spans="1:9" s="144" customFormat="1" ht="35.25" customHeight="1" x14ac:dyDescent="0.2">
      <c r="A132" s="145">
        <v>118</v>
      </c>
      <c r="B132" s="180" t="s">
        <v>266</v>
      </c>
      <c r="C132" s="182" t="s">
        <v>124</v>
      </c>
      <c r="D132" s="181">
        <v>1698.82</v>
      </c>
      <c r="E132" s="179">
        <v>1945</v>
      </c>
      <c r="F132" s="176">
        <f t="shared" si="4"/>
        <v>3304205</v>
      </c>
      <c r="G132" s="181"/>
      <c r="H132" s="182"/>
      <c r="I132" s="183"/>
    </row>
    <row r="133" spans="1:9" s="144" customFormat="1" ht="23.25" customHeight="1" x14ac:dyDescent="0.2">
      <c r="A133" s="145">
        <v>119</v>
      </c>
      <c r="B133" s="173" t="s">
        <v>267</v>
      </c>
      <c r="C133" s="146" t="s">
        <v>124</v>
      </c>
      <c r="D133" s="147">
        <v>3.03</v>
      </c>
      <c r="E133" s="178">
        <v>2440</v>
      </c>
      <c r="F133" s="176">
        <f t="shared" si="4"/>
        <v>7393</v>
      </c>
      <c r="G133" s="147"/>
      <c r="H133" s="146"/>
      <c r="I133" s="148"/>
    </row>
    <row r="134" spans="1:9" s="144" customFormat="1" ht="25.5" x14ac:dyDescent="0.2">
      <c r="A134" s="145">
        <v>120</v>
      </c>
      <c r="B134" s="173" t="s">
        <v>126</v>
      </c>
      <c r="C134" s="146" t="s">
        <v>102</v>
      </c>
      <c r="D134" s="147"/>
      <c r="E134" s="178"/>
      <c r="F134" s="176"/>
      <c r="G134" s="147">
        <v>1.35904</v>
      </c>
      <c r="H134" s="178">
        <v>2190</v>
      </c>
      <c r="I134" s="176">
        <f t="shared" ref="I134:I139" si="10">G134*H134</f>
        <v>2976</v>
      </c>
    </row>
    <row r="135" spans="1:9" s="144" customFormat="1" ht="38.25" x14ac:dyDescent="0.2">
      <c r="A135" s="145">
        <v>121</v>
      </c>
      <c r="B135" s="173" t="s">
        <v>268</v>
      </c>
      <c r="C135" s="146" t="s">
        <v>101</v>
      </c>
      <c r="D135" s="147"/>
      <c r="E135" s="178"/>
      <c r="F135" s="176"/>
      <c r="G135" s="147">
        <v>1.00875</v>
      </c>
      <c r="H135" s="178">
        <v>37000</v>
      </c>
      <c r="I135" s="176">
        <f t="shared" si="10"/>
        <v>37324</v>
      </c>
    </row>
    <row r="136" spans="1:9" s="144" customFormat="1" ht="24" customHeight="1" x14ac:dyDescent="0.2">
      <c r="A136" s="145">
        <v>122</v>
      </c>
      <c r="B136" s="173" t="s">
        <v>269</v>
      </c>
      <c r="C136" s="146" t="s">
        <v>101</v>
      </c>
      <c r="D136" s="147"/>
      <c r="E136" s="178"/>
      <c r="F136" s="176"/>
      <c r="G136" s="147">
        <v>5.4449999999999998E-2</v>
      </c>
      <c r="H136" s="178">
        <v>35000</v>
      </c>
      <c r="I136" s="176">
        <f t="shared" si="10"/>
        <v>1906</v>
      </c>
    </row>
    <row r="137" spans="1:9" s="144" customFormat="1" ht="63.75" x14ac:dyDescent="0.2">
      <c r="A137" s="145">
        <v>123</v>
      </c>
      <c r="B137" s="173" t="s">
        <v>270</v>
      </c>
      <c r="C137" s="146" t="s">
        <v>102</v>
      </c>
      <c r="D137" s="147"/>
      <c r="E137" s="178"/>
      <c r="F137" s="176"/>
      <c r="G137" s="147">
        <v>1.1200000000000001</v>
      </c>
      <c r="H137" s="178">
        <v>7169.42</v>
      </c>
      <c r="I137" s="176">
        <f t="shared" si="10"/>
        <v>8030</v>
      </c>
    </row>
    <row r="138" spans="1:9" s="144" customFormat="1" ht="25.5" x14ac:dyDescent="0.2">
      <c r="A138" s="145">
        <v>124</v>
      </c>
      <c r="B138" s="173" t="s">
        <v>271</v>
      </c>
      <c r="C138" s="146" t="s">
        <v>102</v>
      </c>
      <c r="D138" s="147"/>
      <c r="E138" s="178"/>
      <c r="F138" s="176"/>
      <c r="G138" s="147">
        <v>3.72</v>
      </c>
      <c r="H138" s="178">
        <v>339.51</v>
      </c>
      <c r="I138" s="176">
        <f t="shared" si="10"/>
        <v>1263</v>
      </c>
    </row>
    <row r="139" spans="1:9" s="144" customFormat="1" x14ac:dyDescent="0.2">
      <c r="A139" s="145">
        <v>125</v>
      </c>
      <c r="B139" s="173" t="s">
        <v>272</v>
      </c>
      <c r="C139" s="146" t="s">
        <v>103</v>
      </c>
      <c r="D139" s="147"/>
      <c r="E139" s="178"/>
      <c r="F139" s="176"/>
      <c r="G139" s="147">
        <v>0.97199999999999998</v>
      </c>
      <c r="H139" s="178">
        <v>299.10000000000002</v>
      </c>
      <c r="I139" s="176">
        <f t="shared" si="10"/>
        <v>291</v>
      </c>
    </row>
    <row r="140" spans="1:9" s="144" customFormat="1" ht="63.75" x14ac:dyDescent="0.2">
      <c r="A140" s="145">
        <v>126</v>
      </c>
      <c r="B140" s="173" t="s">
        <v>273</v>
      </c>
      <c r="C140" s="146" t="s">
        <v>107</v>
      </c>
      <c r="D140" s="147">
        <v>11</v>
      </c>
      <c r="E140" s="178">
        <v>1500</v>
      </c>
      <c r="F140" s="176">
        <f t="shared" si="4"/>
        <v>16500</v>
      </c>
      <c r="G140" s="147"/>
      <c r="H140" s="146"/>
      <c r="I140" s="148"/>
    </row>
    <row r="141" spans="1:9" s="144" customFormat="1" ht="27.75" customHeight="1" x14ac:dyDescent="0.2">
      <c r="A141" s="145">
        <v>127</v>
      </c>
      <c r="B141" s="173" t="s">
        <v>274</v>
      </c>
      <c r="C141" s="146" t="s">
        <v>107</v>
      </c>
      <c r="D141" s="147">
        <v>2</v>
      </c>
      <c r="E141" s="178">
        <v>4500</v>
      </c>
      <c r="F141" s="176">
        <f t="shared" si="4"/>
        <v>9000</v>
      </c>
      <c r="G141" s="147"/>
      <c r="H141" s="146"/>
      <c r="I141" s="148"/>
    </row>
    <row r="142" spans="1:9" s="144" customFormat="1" ht="63.75" x14ac:dyDescent="0.2">
      <c r="A142" s="145">
        <v>128</v>
      </c>
      <c r="B142" s="173" t="s">
        <v>275</v>
      </c>
      <c r="C142" s="146" t="s">
        <v>107</v>
      </c>
      <c r="D142" s="147">
        <v>1</v>
      </c>
      <c r="E142" s="178">
        <v>6500</v>
      </c>
      <c r="F142" s="176">
        <f t="shared" si="4"/>
        <v>6500</v>
      </c>
      <c r="G142" s="147"/>
      <c r="H142" s="146"/>
      <c r="I142" s="148"/>
    </row>
    <row r="143" spans="1:9" s="144" customFormat="1" ht="63.75" x14ac:dyDescent="0.2">
      <c r="A143" s="145">
        <v>129</v>
      </c>
      <c r="B143" s="173" t="s">
        <v>276</v>
      </c>
      <c r="C143" s="146" t="s">
        <v>107</v>
      </c>
      <c r="D143" s="147">
        <v>2</v>
      </c>
      <c r="E143" s="178">
        <v>850</v>
      </c>
      <c r="F143" s="176">
        <f t="shared" si="4"/>
        <v>1700</v>
      </c>
      <c r="G143" s="147"/>
      <c r="H143" s="146"/>
      <c r="I143" s="148"/>
    </row>
    <row r="144" spans="1:9" s="144" customFormat="1" ht="51" x14ac:dyDescent="0.2">
      <c r="A144" s="145">
        <v>130</v>
      </c>
      <c r="B144" s="173" t="s">
        <v>277</v>
      </c>
      <c r="C144" s="146" t="s">
        <v>107</v>
      </c>
      <c r="D144" s="147"/>
      <c r="E144" s="178"/>
      <c r="F144" s="176"/>
      <c r="G144" s="147">
        <v>3</v>
      </c>
      <c r="H144" s="178">
        <v>188.27</v>
      </c>
      <c r="I144" s="176">
        <f t="shared" ref="I144:I146" si="11">G144*H144</f>
        <v>565</v>
      </c>
    </row>
    <row r="145" spans="1:9" s="144" customFormat="1" ht="51" x14ac:dyDescent="0.2">
      <c r="A145" s="145">
        <v>131</v>
      </c>
      <c r="B145" s="173" t="s">
        <v>278</v>
      </c>
      <c r="C145" s="146" t="s">
        <v>107</v>
      </c>
      <c r="D145" s="147"/>
      <c r="E145" s="178"/>
      <c r="F145" s="176"/>
      <c r="G145" s="147">
        <v>2</v>
      </c>
      <c r="H145" s="178">
        <v>188.27</v>
      </c>
      <c r="I145" s="176">
        <f t="shared" si="11"/>
        <v>377</v>
      </c>
    </row>
    <row r="146" spans="1:9" s="144" customFormat="1" ht="51" x14ac:dyDescent="0.2">
      <c r="A146" s="145">
        <v>132</v>
      </c>
      <c r="B146" s="173" t="s">
        <v>279</v>
      </c>
      <c r="C146" s="146" t="s">
        <v>107</v>
      </c>
      <c r="D146" s="147"/>
      <c r="E146" s="178"/>
      <c r="F146" s="176"/>
      <c r="G146" s="147">
        <v>6</v>
      </c>
      <c r="H146" s="178">
        <v>188.27</v>
      </c>
      <c r="I146" s="176">
        <f t="shared" si="11"/>
        <v>1130</v>
      </c>
    </row>
    <row r="147" spans="1:9" s="144" customFormat="1" x14ac:dyDescent="0.2">
      <c r="A147" s="416" t="s">
        <v>100</v>
      </c>
      <c r="B147" s="417"/>
      <c r="C147" s="417"/>
      <c r="D147" s="417"/>
      <c r="E147" s="418"/>
      <c r="F147" s="300" t="s">
        <v>280</v>
      </c>
      <c r="G147" s="147"/>
      <c r="H147" s="146"/>
      <c r="I147" s="301">
        <f>SUM(I15:I146)</f>
        <v>3567918</v>
      </c>
    </row>
    <row r="148" spans="1:9" s="144" customFormat="1" x14ac:dyDescent="0.2">
      <c r="A148" s="396" t="s">
        <v>281</v>
      </c>
      <c r="B148" s="397"/>
      <c r="C148" s="397"/>
      <c r="D148" s="397"/>
      <c r="E148" s="397"/>
      <c r="F148" s="397"/>
      <c r="G148" s="397"/>
      <c r="H148" s="397"/>
      <c r="I148" s="398"/>
    </row>
    <row r="149" spans="1:9" s="144" customFormat="1" ht="38.25" x14ac:dyDescent="0.2">
      <c r="A149" s="145">
        <v>1</v>
      </c>
      <c r="B149" s="173" t="s">
        <v>282</v>
      </c>
      <c r="C149" s="174" t="s">
        <v>248</v>
      </c>
      <c r="D149" s="175">
        <v>5</v>
      </c>
      <c r="E149" s="169"/>
      <c r="F149" s="170"/>
      <c r="G149" s="147"/>
      <c r="H149" s="146"/>
      <c r="I149" s="148"/>
    </row>
    <row r="150" spans="1:9" s="144" customFormat="1" ht="24" customHeight="1" x14ac:dyDescent="0.2">
      <c r="A150" s="396" t="s">
        <v>283</v>
      </c>
      <c r="B150" s="397"/>
      <c r="C150" s="397"/>
      <c r="D150" s="397"/>
      <c r="E150" s="397"/>
      <c r="F150" s="397"/>
      <c r="G150" s="397"/>
      <c r="H150" s="397"/>
      <c r="I150" s="398"/>
    </row>
    <row r="151" spans="1:9" s="144" customFormat="1" ht="24" customHeight="1" x14ac:dyDescent="0.2">
      <c r="A151" s="145">
        <v>1</v>
      </c>
      <c r="B151" s="173" t="s">
        <v>284</v>
      </c>
      <c r="C151" s="146" t="s">
        <v>248</v>
      </c>
      <c r="D151" s="147">
        <v>5</v>
      </c>
      <c r="E151" s="178">
        <v>3900</v>
      </c>
      <c r="F151" s="170" t="s">
        <v>285</v>
      </c>
      <c r="G151" s="147"/>
      <c r="H151" s="146"/>
      <c r="I151" s="148"/>
    </row>
    <row r="152" spans="1:9" s="144" customFormat="1" ht="23.25" customHeight="1" x14ac:dyDescent="0.2">
      <c r="A152" s="399" t="s">
        <v>100</v>
      </c>
      <c r="B152" s="400"/>
      <c r="C152" s="400"/>
      <c r="D152" s="145"/>
      <c r="E152" s="169"/>
      <c r="F152" s="149" t="str">
        <f>F151</f>
        <v>19 500</v>
      </c>
      <c r="G152" s="150"/>
      <c r="H152" s="150"/>
      <c r="I152" s="151"/>
    </row>
    <row r="153" spans="1:9" ht="20.25" customHeight="1" x14ac:dyDescent="0.2"/>
    <row r="154" spans="1:9" ht="23.25" customHeight="1" x14ac:dyDescent="0.2">
      <c r="A154" s="133" t="s">
        <v>97</v>
      </c>
    </row>
    <row r="156" spans="1:9" ht="20.25" customHeight="1" x14ac:dyDescent="0.25">
      <c r="B156" s="152" t="s">
        <v>64</v>
      </c>
      <c r="C156" s="186"/>
      <c r="D156" s="153"/>
      <c r="E156" s="154"/>
      <c r="F156" s="155"/>
      <c r="G156" s="155" t="s">
        <v>65</v>
      </c>
    </row>
    <row r="157" spans="1:9" ht="17.25" customHeight="1" x14ac:dyDescent="0.25">
      <c r="B157" s="156"/>
      <c r="C157" s="154"/>
      <c r="D157" s="153"/>
      <c r="E157" s="157"/>
      <c r="F157" s="158"/>
      <c r="G157" s="158"/>
    </row>
    <row r="158" spans="1:9" ht="16.5" customHeight="1" x14ac:dyDescent="0.25">
      <c r="B158" s="153" t="s">
        <v>98</v>
      </c>
      <c r="C158" s="153"/>
      <c r="D158" s="153"/>
      <c r="E158" s="159"/>
      <c r="F158" s="160"/>
      <c r="G158" s="160" t="s">
        <v>66</v>
      </c>
    </row>
    <row r="159" spans="1:9" ht="15.75" customHeight="1" x14ac:dyDescent="0.25">
      <c r="B159" s="186"/>
      <c r="C159" s="154"/>
      <c r="D159" s="153"/>
      <c r="E159" s="157"/>
      <c r="F159" s="158"/>
      <c r="G159" s="158"/>
    </row>
    <row r="160" spans="1:9" ht="15.75" x14ac:dyDescent="0.25">
      <c r="B160" s="186" t="s">
        <v>67</v>
      </c>
      <c r="C160" s="154"/>
      <c r="D160" s="153"/>
      <c r="E160" s="157"/>
      <c r="F160" s="155"/>
      <c r="G160" s="155" t="s">
        <v>68</v>
      </c>
    </row>
    <row r="161" spans="2:7" ht="15.75" x14ac:dyDescent="0.25">
      <c r="B161" s="186"/>
      <c r="C161" s="154"/>
      <c r="D161" s="153"/>
      <c r="E161" s="157"/>
      <c r="F161" s="155"/>
      <c r="G161" s="155"/>
    </row>
    <row r="162" spans="2:7" ht="15.75" x14ac:dyDescent="0.2">
      <c r="B162" s="401" t="s">
        <v>286</v>
      </c>
      <c r="C162" s="401"/>
      <c r="D162" s="401"/>
      <c r="E162" s="157"/>
      <c r="F162" s="155"/>
      <c r="G162" s="155" t="s">
        <v>287</v>
      </c>
    </row>
    <row r="163" spans="2:7" ht="15.75" x14ac:dyDescent="0.25">
      <c r="B163" s="161"/>
      <c r="C163" s="162"/>
      <c r="D163" s="153"/>
      <c r="E163" s="163"/>
      <c r="F163" s="164"/>
      <c r="G163" s="164"/>
    </row>
    <row r="164" spans="2:7" ht="15.75" x14ac:dyDescent="0.25">
      <c r="B164" s="165" t="s">
        <v>99</v>
      </c>
      <c r="C164" s="165"/>
      <c r="D164" s="153"/>
      <c r="E164" s="165"/>
      <c r="F164" s="166"/>
      <c r="G164" s="166" t="s">
        <v>69</v>
      </c>
    </row>
    <row r="165" spans="2:7" ht="15.75" x14ac:dyDescent="0.25">
      <c r="B165" s="153"/>
      <c r="C165" s="153"/>
      <c r="D165" s="153"/>
      <c r="E165" s="153"/>
      <c r="F165" s="153"/>
    </row>
    <row r="178" ht="23.25" customHeight="1" x14ac:dyDescent="0.2"/>
    <row r="179" ht="21" customHeight="1" x14ac:dyDescent="0.2"/>
    <row r="208" ht="26.25" customHeight="1" x14ac:dyDescent="0.2"/>
    <row r="209" ht="25.5" customHeight="1" x14ac:dyDescent="0.2"/>
    <row r="210" ht="33" customHeight="1" x14ac:dyDescent="0.2"/>
    <row r="211" ht="21" customHeight="1" x14ac:dyDescent="0.2"/>
    <row r="213" ht="18.75" customHeight="1" x14ac:dyDescent="0.2"/>
    <row r="214" ht="18" customHeight="1" x14ac:dyDescent="0.2"/>
    <row r="216" ht="24" customHeight="1" x14ac:dyDescent="0.2"/>
    <row r="236" ht="17.25" customHeight="1" x14ac:dyDescent="0.2"/>
    <row r="237" ht="19.5" customHeight="1" x14ac:dyDescent="0.2"/>
    <row r="238" ht="22.5" customHeight="1" x14ac:dyDescent="0.2"/>
    <row r="239" ht="22.5" customHeight="1" x14ac:dyDescent="0.2"/>
    <row r="240" ht="30.75" customHeight="1" x14ac:dyDescent="0.2"/>
    <row r="245" ht="18" customHeight="1" x14ac:dyDescent="0.2"/>
    <row r="246" ht="23.25" customHeight="1" x14ac:dyDescent="0.2"/>
    <row r="254" ht="24" customHeight="1" x14ac:dyDescent="0.2"/>
    <row r="255" ht="19.5" customHeight="1" x14ac:dyDescent="0.2"/>
    <row r="256" ht="31.5" customHeight="1" x14ac:dyDescent="0.2"/>
    <row r="257" ht="24.75" customHeight="1" x14ac:dyDescent="0.2"/>
    <row r="259" ht="19.5" customHeight="1" x14ac:dyDescent="0.2"/>
    <row r="260" ht="21" customHeight="1" x14ac:dyDescent="0.2"/>
    <row r="262" ht="21" customHeight="1" x14ac:dyDescent="0.2"/>
    <row r="268" ht="20.25" customHeight="1" x14ac:dyDescent="0.2"/>
    <row r="270" ht="16.5" customHeight="1" x14ac:dyDescent="0.2"/>
    <row r="273" ht="21.75" customHeight="1" x14ac:dyDescent="0.2"/>
    <row r="277" ht="26.25" customHeight="1" x14ac:dyDescent="0.2"/>
    <row r="278" ht="22.5" customHeight="1" x14ac:dyDescent="0.2"/>
    <row r="279" ht="24.75" customHeight="1" x14ac:dyDescent="0.2"/>
    <row r="282" ht="30" customHeight="1" x14ac:dyDescent="0.2"/>
    <row r="283" ht="19.5" customHeight="1" x14ac:dyDescent="0.2"/>
    <row r="284" ht="16.5" customHeight="1" x14ac:dyDescent="0.2"/>
    <row r="285" ht="20.25" customHeight="1" x14ac:dyDescent="0.2"/>
    <row r="289" ht="20.25" customHeight="1" x14ac:dyDescent="0.2"/>
    <row r="290" ht="19.5" customHeight="1" x14ac:dyDescent="0.2"/>
    <row r="291" ht="29.25" customHeight="1" x14ac:dyDescent="0.2"/>
    <row r="292" ht="20.25" customHeight="1" x14ac:dyDescent="0.2"/>
    <row r="294" ht="20.25" customHeight="1" x14ac:dyDescent="0.2"/>
    <row r="295" ht="35.25" customHeight="1" x14ac:dyDescent="0.2"/>
    <row r="296" ht="35.25" customHeight="1" x14ac:dyDescent="0.2"/>
    <row r="297" ht="35.25" customHeight="1" x14ac:dyDescent="0.2"/>
    <row r="298" ht="35.25" customHeight="1" x14ac:dyDescent="0.2"/>
    <row r="299" ht="35.25" customHeight="1" x14ac:dyDescent="0.2"/>
    <row r="300" ht="35.25" customHeight="1" x14ac:dyDescent="0.2"/>
    <row r="301" ht="35.25" customHeight="1" x14ac:dyDescent="0.2"/>
    <row r="302" ht="35.25" customHeight="1" x14ac:dyDescent="0.2"/>
    <row r="303" ht="35.25" customHeight="1" x14ac:dyDescent="0.2"/>
    <row r="304" ht="35.25" customHeight="1" x14ac:dyDescent="0.2"/>
    <row r="305" ht="35.25" customHeight="1" x14ac:dyDescent="0.2"/>
    <row r="306" ht="35.25" customHeight="1" x14ac:dyDescent="0.2"/>
    <row r="307" ht="77.25" customHeight="1" x14ac:dyDescent="0.2"/>
    <row r="314" ht="19.5" customHeight="1" x14ac:dyDescent="0.2"/>
    <row r="315" ht="17.25" customHeight="1" x14ac:dyDescent="0.2"/>
    <row r="316" ht="20.25" customHeight="1" x14ac:dyDescent="0.2"/>
    <row r="318" ht="26.25" customHeight="1" x14ac:dyDescent="0.2"/>
    <row r="321" ht="21" customHeight="1" x14ac:dyDescent="0.2"/>
    <row r="324" ht="33.75" customHeight="1" x14ac:dyDescent="0.2"/>
    <row r="325" ht="22.5" customHeight="1" x14ac:dyDescent="0.2"/>
    <row r="326" ht="25.5" customHeight="1" x14ac:dyDescent="0.2"/>
    <row r="334" ht="22.5" customHeight="1" x14ac:dyDescent="0.2"/>
    <row r="335" ht="22.5" customHeight="1" x14ac:dyDescent="0.2"/>
    <row r="336" ht="24" customHeight="1" x14ac:dyDescent="0.2"/>
    <row r="337" ht="20.25" customHeight="1" x14ac:dyDescent="0.2"/>
    <row r="338" ht="20.25" customHeight="1" x14ac:dyDescent="0.2"/>
    <row r="339" ht="18" customHeight="1" x14ac:dyDescent="0.2"/>
    <row r="345" ht="26.25" customHeight="1" x14ac:dyDescent="0.2"/>
    <row r="348" ht="23.25" customHeight="1" x14ac:dyDescent="0.2"/>
    <row r="350" ht="21.75" customHeight="1" x14ac:dyDescent="0.2"/>
    <row r="351" ht="20.25" customHeight="1" x14ac:dyDescent="0.2"/>
    <row r="352" ht="23.25" customHeight="1" x14ac:dyDescent="0.2"/>
    <row r="353" ht="20.25" customHeight="1" x14ac:dyDescent="0.2"/>
    <row r="354" ht="24.75" customHeight="1" x14ac:dyDescent="0.2"/>
    <row r="355" ht="27" customHeight="1" x14ac:dyDescent="0.2"/>
    <row r="357" ht="33.75" customHeight="1" x14ac:dyDescent="0.2"/>
    <row r="358" ht="81.75" customHeight="1" x14ac:dyDescent="0.2"/>
    <row r="360" ht="26.25" customHeight="1" x14ac:dyDescent="0.2"/>
    <row r="361" ht="21.75" customHeight="1" x14ac:dyDescent="0.2"/>
    <row r="362" ht="21" customHeight="1" x14ac:dyDescent="0.2"/>
    <row r="364" ht="26.25" customHeight="1" x14ac:dyDescent="0.2"/>
    <row r="366" ht="21.75" customHeight="1" x14ac:dyDescent="0.2"/>
    <row r="370" ht="23.25" customHeight="1" x14ac:dyDescent="0.2"/>
    <row r="371" ht="19.5" customHeight="1" x14ac:dyDescent="0.2"/>
    <row r="372" ht="19.5" customHeight="1" x14ac:dyDescent="0.2"/>
    <row r="373" ht="18" customHeight="1" x14ac:dyDescent="0.2"/>
    <row r="374" ht="18.75" customHeight="1" x14ac:dyDescent="0.2"/>
    <row r="375" ht="20.25" customHeight="1" x14ac:dyDescent="0.2"/>
    <row r="376" ht="21.75" customHeight="1" x14ac:dyDescent="0.2"/>
    <row r="377" ht="19.5" customHeight="1" x14ac:dyDescent="0.2"/>
    <row r="379" ht="23.25" customHeight="1" x14ac:dyDescent="0.2"/>
    <row r="414" ht="21" customHeight="1" x14ac:dyDescent="0.2"/>
    <row r="421" ht="27" customHeight="1" x14ac:dyDescent="0.2"/>
    <row r="422" ht="24" customHeight="1" x14ac:dyDescent="0.2"/>
    <row r="427" ht="21" customHeight="1" x14ac:dyDescent="0.2"/>
    <row r="428" ht="30" customHeight="1" x14ac:dyDescent="0.2"/>
    <row r="429" ht="22.5" customHeight="1" x14ac:dyDescent="0.2"/>
    <row r="438" ht="33.75" customHeight="1" x14ac:dyDescent="0.2"/>
    <row r="439" ht="32.25" customHeight="1" x14ac:dyDescent="0.2"/>
    <row r="440" ht="33.75" customHeight="1" x14ac:dyDescent="0.2"/>
    <row r="444" ht="27.75" customHeight="1" x14ac:dyDescent="0.2"/>
    <row r="445" ht="21" customHeight="1" x14ac:dyDescent="0.2"/>
    <row r="446" ht="19.5" customHeight="1" x14ac:dyDescent="0.2"/>
    <row r="447" ht="23.25" customHeight="1" x14ac:dyDescent="0.2"/>
    <row r="450" ht="27.75" customHeight="1" x14ac:dyDescent="0.2"/>
    <row r="458" ht="23.25" customHeight="1" x14ac:dyDescent="0.2"/>
    <row r="459" ht="24" customHeight="1" x14ac:dyDescent="0.2"/>
    <row r="503" ht="27.75" customHeight="1" x14ac:dyDescent="0.2"/>
    <row r="504" ht="27.75" customHeight="1" x14ac:dyDescent="0.2"/>
    <row r="505" ht="27.75" customHeight="1" x14ac:dyDescent="0.2"/>
    <row r="506" ht="39.75" customHeight="1" x14ac:dyDescent="0.2"/>
    <row r="507" ht="27.75" customHeight="1" x14ac:dyDescent="0.2"/>
    <row r="508" ht="25.5" customHeight="1" x14ac:dyDescent="0.2"/>
    <row r="509" ht="18.75" customHeight="1" x14ac:dyDescent="0.2"/>
    <row r="510" ht="29.25" customHeight="1" x14ac:dyDescent="0.2"/>
    <row r="512" ht="34.5" customHeight="1" x14ac:dyDescent="0.2"/>
    <row r="513" ht="24.75" customHeight="1" x14ac:dyDescent="0.2"/>
    <row r="514" ht="22.5" customHeight="1" x14ac:dyDescent="0.2"/>
    <row r="516" ht="27.75" customHeight="1" x14ac:dyDescent="0.2"/>
    <row r="520" ht="22.5" customHeight="1" x14ac:dyDescent="0.2"/>
    <row r="522" ht="21.75" customHeight="1" x14ac:dyDescent="0.2"/>
    <row r="524" ht="32.25" customHeight="1" x14ac:dyDescent="0.2"/>
    <row r="526" ht="21.75" customHeight="1" x14ac:dyDescent="0.2"/>
    <row r="527" ht="22.5" customHeight="1" x14ac:dyDescent="0.2"/>
    <row r="529" ht="21.75" customHeight="1" x14ac:dyDescent="0.2"/>
    <row r="531" ht="29.25" customHeight="1" x14ac:dyDescent="0.2"/>
    <row r="532" ht="31.5" customHeight="1" x14ac:dyDescent="0.2"/>
    <row r="533" ht="31.5" customHeight="1" x14ac:dyDescent="0.2"/>
    <row r="534" ht="31.5" customHeight="1" x14ac:dyDescent="0.2"/>
    <row r="535" ht="31.5" customHeight="1" x14ac:dyDescent="0.2"/>
    <row r="536" ht="25.5" customHeight="1" x14ac:dyDescent="0.2"/>
  </sheetData>
  <mergeCells count="16">
    <mergeCell ref="A1:I1"/>
    <mergeCell ref="D2:F2"/>
    <mergeCell ref="E3:F3"/>
    <mergeCell ref="A8:I8"/>
    <mergeCell ref="A9:I9"/>
    <mergeCell ref="A148:I148"/>
    <mergeCell ref="A150:I150"/>
    <mergeCell ref="A152:C152"/>
    <mergeCell ref="B162:D162"/>
    <mergeCell ref="G12:I12"/>
    <mergeCell ref="A11:A13"/>
    <mergeCell ref="B11:B13"/>
    <mergeCell ref="C11:C13"/>
    <mergeCell ref="D11:I11"/>
    <mergeCell ref="D12:F12"/>
    <mergeCell ref="A147:E147"/>
  </mergeCells>
  <pageMargins left="0.7" right="0.7" top="0.75" bottom="0.75" header="0.3" footer="0.3"/>
  <pageSetup paperSize="9" scale="7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</vt:i4>
      </vt:variant>
    </vt:vector>
  </HeadingPairs>
  <TitlesOfParts>
    <vt:vector size="7" baseType="lpstr">
      <vt:lpstr>форма 8.2</vt:lpstr>
      <vt:lpstr>приложение 1 к форме 8.2</vt:lpstr>
      <vt:lpstr>приложение 2. к форме 8.2</vt:lpstr>
      <vt:lpstr>прилож.3 к форме 8.3</vt:lpstr>
      <vt:lpstr>'приложение 1 к форме 8.2'!Область_печати</vt:lpstr>
      <vt:lpstr>'приложение 2. к форме 8.2'!Область_печати</vt:lpstr>
      <vt:lpstr>'форма 8.2'!Область_печати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ShevchenkoZhL</dc:creator>
  <cp:lastModifiedBy>Олеся Федоровна Петрова</cp:lastModifiedBy>
  <cp:lastPrinted>2015-08-14T05:20:10Z</cp:lastPrinted>
  <dcterms:created xsi:type="dcterms:W3CDTF">2014-07-04T12:56:10Z</dcterms:created>
  <dcterms:modified xsi:type="dcterms:W3CDTF">2015-08-24T08:10:14Z</dcterms:modified>
</cp:coreProperties>
</file>