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 activeTab="3"/>
  </bookViews>
  <sheets>
    <sheet name="Форма 8.2" sheetId="17" r:id="rId1"/>
    <sheet name="Пр. 1 к ф. 8.2" sheetId="34" r:id="rId2"/>
    <sheet name="прил. №2 к ф. 8.2" sheetId="35" r:id="rId3"/>
    <sheet name="прил. 3 к ф. 8.2" sheetId="36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 localSheetId="3">#REF!</definedName>
    <definedName name="_4Excel_BuiltIn_Print_Titles_3_1">#REF!</definedName>
    <definedName name="_xlnm._FilterDatabase" localSheetId="3" hidden="1">'прил. 3 к ф. 8.2'!$A$9:$J$178</definedName>
    <definedName name="DATE_1">#N/A</definedName>
    <definedName name="deviation1" localSheetId="1">#REF!</definedName>
    <definedName name="deviation1" localSheetId="3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3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Titles_2" localSheetId="3">#REF!</definedName>
    <definedName name="Excel_BuiltIn_Print_Titles_2">#REF!</definedName>
    <definedName name="Excel_BuiltIn_Print_Titles_3" localSheetId="3">#REF!</definedName>
    <definedName name="Excel_BuiltIn_Print_Titles_3">#REF!</definedName>
    <definedName name="блок" localSheetId="1">#REF!</definedName>
    <definedName name="блок" localSheetId="3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3">#REF!</definedName>
    <definedName name="весмп" localSheetId="2">#REF!</definedName>
    <definedName name="весмп">#REF!</definedName>
    <definedName name="врем" localSheetId="1">#REF!</definedName>
    <definedName name="врем" localSheetId="3">#REF!</definedName>
    <definedName name="врем" localSheetId="2">#REF!</definedName>
    <definedName name="врем">#REF!</definedName>
    <definedName name="высл" localSheetId="1">#REF!</definedName>
    <definedName name="высл" localSheetId="3">#REF!</definedName>
    <definedName name="высл" localSheetId="2">#REF!</definedName>
    <definedName name="высл">#REF!</definedName>
    <definedName name="ггг" localSheetId="3">#REF!</definedName>
    <definedName name="ггг">#REF!</definedName>
    <definedName name="город" localSheetId="3">#REF!</definedName>
    <definedName name="город">#REF!</definedName>
    <definedName name="группа" localSheetId="1">#REF!</definedName>
    <definedName name="группа" localSheetId="3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 localSheetId="2">#REF!</definedName>
    <definedName name="Дата_создания_стройки">#REF!</definedName>
    <definedName name="дллл" localSheetId="3">#REF!</definedName>
    <definedName name="дллл">#REF!</definedName>
    <definedName name="дол" localSheetId="1">#REF!</definedName>
    <definedName name="дол" localSheetId="3">#REF!</definedName>
    <definedName name="дол" localSheetId="2">#REF!</definedName>
    <definedName name="дол">#REF!</definedName>
    <definedName name="допотп" localSheetId="1">#REF!</definedName>
    <definedName name="допотп" localSheetId="3">#REF!</definedName>
    <definedName name="допотп" localSheetId="2">#REF!</definedName>
    <definedName name="допотп">#REF!</definedName>
    <definedName name="ДЦ1" localSheetId="1">#REF!</definedName>
    <definedName name="ДЦ1" localSheetId="3">#REF!</definedName>
    <definedName name="ДЦ1" localSheetId="2">#REF!</definedName>
    <definedName name="ДЦ1">#REF!</definedName>
    <definedName name="ДЦ10" localSheetId="1">#REF!</definedName>
    <definedName name="ДЦ10" localSheetId="3">#REF!</definedName>
    <definedName name="ДЦ10" localSheetId="2">#REF!</definedName>
    <definedName name="ДЦ10">#REF!</definedName>
    <definedName name="ДЦ11" localSheetId="1">#REF!</definedName>
    <definedName name="ДЦ11" localSheetId="3">#REF!</definedName>
    <definedName name="ДЦ11" localSheetId="2">#REF!</definedName>
    <definedName name="ДЦ11">#REF!</definedName>
    <definedName name="ДЦ12" localSheetId="1">#REF!</definedName>
    <definedName name="ДЦ12" localSheetId="3">#REF!</definedName>
    <definedName name="ДЦ12" localSheetId="2">#REF!</definedName>
    <definedName name="ДЦ12">#REF!</definedName>
    <definedName name="ДЦ13" localSheetId="1">#REF!</definedName>
    <definedName name="ДЦ13" localSheetId="3">#REF!</definedName>
    <definedName name="ДЦ13" localSheetId="2">#REF!</definedName>
    <definedName name="ДЦ13">#REF!</definedName>
    <definedName name="ДЦ14" localSheetId="1">#REF!</definedName>
    <definedName name="ДЦ14" localSheetId="3">#REF!</definedName>
    <definedName name="ДЦ14" localSheetId="2">#REF!</definedName>
    <definedName name="ДЦ14">#REF!</definedName>
    <definedName name="ДЦ15" localSheetId="1">#REF!</definedName>
    <definedName name="ДЦ15" localSheetId="3">#REF!</definedName>
    <definedName name="ДЦ15" localSheetId="2">#REF!</definedName>
    <definedName name="ДЦ15">#REF!</definedName>
    <definedName name="ДЦ16" localSheetId="1">#REF!</definedName>
    <definedName name="ДЦ16" localSheetId="3">#REF!</definedName>
    <definedName name="ДЦ16" localSheetId="2">#REF!</definedName>
    <definedName name="ДЦ16">#REF!</definedName>
    <definedName name="ДЦ17" localSheetId="1">#REF!</definedName>
    <definedName name="ДЦ17" localSheetId="3">#REF!</definedName>
    <definedName name="ДЦ17" localSheetId="2">#REF!</definedName>
    <definedName name="ДЦ17">#REF!</definedName>
    <definedName name="ДЦ18" localSheetId="1">#REF!</definedName>
    <definedName name="ДЦ18" localSheetId="3">#REF!</definedName>
    <definedName name="ДЦ18" localSheetId="2">#REF!</definedName>
    <definedName name="ДЦ18">#REF!</definedName>
    <definedName name="ДЦ19" localSheetId="1">#REF!</definedName>
    <definedName name="ДЦ19" localSheetId="3">#REF!</definedName>
    <definedName name="ДЦ19" localSheetId="2">#REF!</definedName>
    <definedName name="ДЦ19">#REF!</definedName>
    <definedName name="ДЦ2" localSheetId="1">#REF!</definedName>
    <definedName name="ДЦ2" localSheetId="3">#REF!</definedName>
    <definedName name="ДЦ2" localSheetId="2">#REF!</definedName>
    <definedName name="ДЦ2">#REF!</definedName>
    <definedName name="ДЦ2_" localSheetId="1">#REF!</definedName>
    <definedName name="ДЦ2_" localSheetId="3">#REF!</definedName>
    <definedName name="ДЦ2_" localSheetId="2">#REF!</definedName>
    <definedName name="ДЦ2_">#REF!</definedName>
    <definedName name="ДЦ20" localSheetId="1">#REF!</definedName>
    <definedName name="ДЦ20" localSheetId="3">#REF!</definedName>
    <definedName name="ДЦ20" localSheetId="2">#REF!</definedName>
    <definedName name="ДЦ20">#REF!</definedName>
    <definedName name="ДЦ20_1" localSheetId="1">#REF!</definedName>
    <definedName name="ДЦ20_1" localSheetId="3">#REF!</definedName>
    <definedName name="ДЦ20_1" localSheetId="2">#REF!</definedName>
    <definedName name="ДЦ20_1">#REF!</definedName>
    <definedName name="ДЦ21" localSheetId="1">#REF!</definedName>
    <definedName name="ДЦ21" localSheetId="3">#REF!</definedName>
    <definedName name="ДЦ21" localSheetId="2">#REF!</definedName>
    <definedName name="ДЦ21">#REF!</definedName>
    <definedName name="ДЦ22" localSheetId="1">#REF!</definedName>
    <definedName name="ДЦ22" localSheetId="3">#REF!</definedName>
    <definedName name="ДЦ22" localSheetId="2">#REF!</definedName>
    <definedName name="ДЦ22">#REF!</definedName>
    <definedName name="ДЦ23" localSheetId="1">#REF!</definedName>
    <definedName name="ДЦ23" localSheetId="3">#REF!</definedName>
    <definedName name="ДЦ23" localSheetId="2">#REF!</definedName>
    <definedName name="ДЦ23">#REF!</definedName>
    <definedName name="ДЦ24" localSheetId="1">#REF!</definedName>
    <definedName name="ДЦ24" localSheetId="3">#REF!</definedName>
    <definedName name="ДЦ24" localSheetId="2">#REF!</definedName>
    <definedName name="ДЦ24">#REF!</definedName>
    <definedName name="ДЦ25" localSheetId="1">#REF!</definedName>
    <definedName name="ДЦ25" localSheetId="3">#REF!</definedName>
    <definedName name="ДЦ25" localSheetId="2">#REF!</definedName>
    <definedName name="ДЦ25">#REF!</definedName>
    <definedName name="ДЦ26" localSheetId="1">#REF!</definedName>
    <definedName name="ДЦ26" localSheetId="3">#REF!</definedName>
    <definedName name="ДЦ26" localSheetId="2">#REF!</definedName>
    <definedName name="ДЦ26">#REF!</definedName>
    <definedName name="ДЦ3" localSheetId="1">#REF!</definedName>
    <definedName name="ДЦ3" localSheetId="3">#REF!</definedName>
    <definedName name="ДЦ3" localSheetId="2">#REF!</definedName>
    <definedName name="ДЦ3">#REF!</definedName>
    <definedName name="ДЦ3_" localSheetId="1">#REF!</definedName>
    <definedName name="ДЦ3_" localSheetId="3">#REF!</definedName>
    <definedName name="ДЦ3_" localSheetId="2">#REF!</definedName>
    <definedName name="ДЦ3_">#REF!</definedName>
    <definedName name="ДЦ4" localSheetId="1">#REF!</definedName>
    <definedName name="ДЦ4" localSheetId="3">#REF!</definedName>
    <definedName name="ДЦ4" localSheetId="2">#REF!</definedName>
    <definedName name="ДЦ4">#REF!</definedName>
    <definedName name="ДЦ5" localSheetId="1">#REF!</definedName>
    <definedName name="ДЦ5" localSheetId="3">#REF!</definedName>
    <definedName name="ДЦ5" localSheetId="2">#REF!</definedName>
    <definedName name="ДЦ5">#REF!</definedName>
    <definedName name="ДЦ6" localSheetId="1">#REF!</definedName>
    <definedName name="ДЦ6" localSheetId="3">#REF!</definedName>
    <definedName name="ДЦ6" localSheetId="2">#REF!</definedName>
    <definedName name="ДЦ6">#REF!</definedName>
    <definedName name="ДЦ6_1" localSheetId="1">#REF!</definedName>
    <definedName name="ДЦ6_1" localSheetId="3">#REF!</definedName>
    <definedName name="ДЦ6_1" localSheetId="2">#REF!</definedName>
    <definedName name="ДЦ6_1">#REF!</definedName>
    <definedName name="ДЦ7" localSheetId="1">#REF!</definedName>
    <definedName name="ДЦ7" localSheetId="3">#REF!</definedName>
    <definedName name="ДЦ7" localSheetId="2">#REF!</definedName>
    <definedName name="ДЦ7">#REF!</definedName>
    <definedName name="ДЦ8" localSheetId="1">#REF!</definedName>
    <definedName name="ДЦ8" localSheetId="3">#REF!</definedName>
    <definedName name="ДЦ8" localSheetId="2">#REF!</definedName>
    <definedName name="ДЦ8">#REF!</definedName>
    <definedName name="ДЦ9" localSheetId="1">#REF!</definedName>
    <definedName name="ДЦ9" localSheetId="3">#REF!</definedName>
    <definedName name="ДЦ9" localSheetId="2">#REF!</definedName>
    <definedName name="ДЦ9">#REF!</definedName>
    <definedName name="емм" localSheetId="1">#REF!</definedName>
    <definedName name="емм" localSheetId="3">#REF!</definedName>
    <definedName name="емм" localSheetId="2">#REF!</definedName>
    <definedName name="емм">#REF!</definedName>
    <definedName name="_xlnm.Print_Titles">#N/A</definedName>
    <definedName name="Заказчик" localSheetId="1">#REF!</definedName>
    <definedName name="Заказчик" localSheetId="3">#REF!</definedName>
    <definedName name="Заказчик" localSheetId="2">#REF!</definedName>
    <definedName name="Заказчик">#REF!</definedName>
    <definedName name="зоя" localSheetId="3">#REF!</definedName>
    <definedName name="зоя">#REF!</definedName>
    <definedName name="зп" localSheetId="1">#REF!</definedName>
    <definedName name="зп" localSheetId="3">#REF!</definedName>
    <definedName name="зп" localSheetId="2">#REF!</definedName>
    <definedName name="зп">#REF!</definedName>
    <definedName name="зпмес" localSheetId="1">#REF!</definedName>
    <definedName name="зпмес" localSheetId="3">#REF!</definedName>
    <definedName name="зпмес" localSheetId="2">#REF!</definedName>
    <definedName name="зпмес">#REF!</definedName>
    <definedName name="зпо" localSheetId="1">#REF!</definedName>
    <definedName name="зпо" localSheetId="3">#REF!</definedName>
    <definedName name="зпо" localSheetId="2">#REF!</definedName>
    <definedName name="зпо">#REF!</definedName>
    <definedName name="зппр" localSheetId="1">#REF!</definedName>
    <definedName name="зппр" localSheetId="3">#REF!</definedName>
    <definedName name="зппр" localSheetId="2">#REF!</definedName>
    <definedName name="зппр">#REF!</definedName>
    <definedName name="зпч" localSheetId="1">#REF!</definedName>
    <definedName name="зпч" localSheetId="3">#REF!</definedName>
    <definedName name="зпч" localSheetId="2">#REF!</definedName>
    <definedName name="зпч">#REF!</definedName>
    <definedName name="зу" localSheetId="1">#REF!</definedName>
    <definedName name="зу" localSheetId="3">#REF!</definedName>
    <definedName name="зу" localSheetId="2">#REF!</definedName>
    <definedName name="зу">#REF!</definedName>
    <definedName name="и_н_п" localSheetId="1">#REF!</definedName>
    <definedName name="и_н_п" localSheetId="3">#REF!</definedName>
    <definedName name="и_н_п" localSheetId="2">#REF!</definedName>
    <definedName name="и_н_п">#REF!</definedName>
    <definedName name="изп" localSheetId="1">#REF!</definedName>
    <definedName name="изп" localSheetId="3">#REF!</definedName>
    <definedName name="изп" localSheetId="2">#REF!</definedName>
    <definedName name="изп">#REF!</definedName>
    <definedName name="имат" localSheetId="1">#REF!</definedName>
    <definedName name="имат" localSheetId="3">#REF!</definedName>
    <definedName name="имат" localSheetId="2">#REF!</definedName>
    <definedName name="имат">#REF!</definedName>
    <definedName name="иматзак" localSheetId="1">#REF!</definedName>
    <definedName name="иматзак" localSheetId="3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3">#REF!</definedName>
    <definedName name="иматпод" localSheetId="2">#REF!</definedName>
    <definedName name="иматпод">#REF!</definedName>
    <definedName name="имя" localSheetId="1">#REF!</definedName>
    <definedName name="имя" localSheetId="3">#REF!</definedName>
    <definedName name="имя" localSheetId="2">#REF!</definedName>
    <definedName name="имя">#REF!</definedName>
    <definedName name="Инвестор" localSheetId="1">#REF!</definedName>
    <definedName name="Инвестор" localSheetId="3">#REF!</definedName>
    <definedName name="Инвестор" localSheetId="2">#REF!</definedName>
    <definedName name="Инвестор">#REF!</definedName>
    <definedName name="инд1" localSheetId="1">#REF!</definedName>
    <definedName name="инд1" localSheetId="3">#REF!</definedName>
    <definedName name="инд1" localSheetId="2">#REF!</definedName>
    <definedName name="инд1">#REF!</definedName>
    <definedName name="инд11" localSheetId="1">#REF!</definedName>
    <definedName name="инд11" localSheetId="3">#REF!</definedName>
    <definedName name="инд11" localSheetId="2">#REF!</definedName>
    <definedName name="инд11">#REF!</definedName>
    <definedName name="инд12" localSheetId="1">#REF!</definedName>
    <definedName name="инд12" localSheetId="3">#REF!</definedName>
    <definedName name="инд12" localSheetId="2">#REF!</definedName>
    <definedName name="инд12">#REF!</definedName>
    <definedName name="инд13" localSheetId="1">#REF!</definedName>
    <definedName name="инд13" localSheetId="3">#REF!</definedName>
    <definedName name="инд13" localSheetId="2">#REF!</definedName>
    <definedName name="инд13">#REF!</definedName>
    <definedName name="инд3" localSheetId="1">#REF!</definedName>
    <definedName name="инд3" localSheetId="3">#REF!</definedName>
    <definedName name="инд3" localSheetId="2">#REF!</definedName>
    <definedName name="инд3">#REF!</definedName>
    <definedName name="инд4" localSheetId="1">#REF!</definedName>
    <definedName name="инд4" localSheetId="3">#REF!</definedName>
    <definedName name="инд4" localSheetId="2">#REF!</definedName>
    <definedName name="инд4">#REF!</definedName>
    <definedName name="инд5" localSheetId="1">#REF!</definedName>
    <definedName name="инд5" localSheetId="3">#REF!</definedName>
    <definedName name="инд5" localSheetId="2">#REF!</definedName>
    <definedName name="инд5">#REF!</definedName>
    <definedName name="инд6" localSheetId="1">#REF!</definedName>
    <definedName name="инд6" localSheetId="3">#REF!</definedName>
    <definedName name="инд6" localSheetId="2">#REF!</definedName>
    <definedName name="инд6">#REF!</definedName>
    <definedName name="инд7" localSheetId="1">#REF!</definedName>
    <definedName name="инд7" localSheetId="3">#REF!</definedName>
    <definedName name="инд7" localSheetId="2">#REF!</definedName>
    <definedName name="инд7">#REF!</definedName>
    <definedName name="инд8" localSheetId="1">#REF!</definedName>
    <definedName name="инд8" localSheetId="3">#REF!</definedName>
    <definedName name="инд8" localSheetId="2">#REF!</definedName>
    <definedName name="инд8">#REF!</definedName>
    <definedName name="инд9" localSheetId="1">#REF!</definedName>
    <definedName name="инд9" localSheetId="3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3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3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3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3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3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3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3">#REF!</definedName>
    <definedName name="иэмм" localSheetId="2">#REF!</definedName>
    <definedName name="иэмм">#REF!</definedName>
    <definedName name="к_ЗПМ" localSheetId="1">#REF!</definedName>
    <definedName name="к_ЗПМ" localSheetId="3">#REF!</definedName>
    <definedName name="к_ЗПМ" localSheetId="2">#REF!</definedName>
    <definedName name="к_ЗПМ">#REF!</definedName>
    <definedName name="к_МАТ" localSheetId="1">#REF!</definedName>
    <definedName name="к_МАТ" localSheetId="3">#REF!</definedName>
    <definedName name="к_МАТ" localSheetId="2">#REF!</definedName>
    <definedName name="к_МАТ">#REF!</definedName>
    <definedName name="к_ОЗП" localSheetId="1">#REF!</definedName>
    <definedName name="к_ОЗП" localSheetId="3">#REF!</definedName>
    <definedName name="к_ОЗП" localSheetId="2">#REF!</definedName>
    <definedName name="к_ОЗП">#REF!</definedName>
    <definedName name="к_ПЗ" localSheetId="1">#REF!</definedName>
    <definedName name="к_ПЗ" localSheetId="3">#REF!</definedName>
    <definedName name="к_ПЗ" localSheetId="2">#REF!</definedName>
    <definedName name="к_ПЗ">#REF!</definedName>
    <definedName name="к_ЭМ" localSheetId="1">#REF!</definedName>
    <definedName name="к_ЭМ" localSheetId="3">#REF!</definedName>
    <definedName name="к_ЭМ" localSheetId="2">#REF!</definedName>
    <definedName name="к_ЭМ">#REF!</definedName>
    <definedName name="кве" localSheetId="3">#REF!</definedName>
    <definedName name="кве">#REF!</definedName>
    <definedName name="кмм" localSheetId="1">#REF!</definedName>
    <definedName name="кмм" localSheetId="3">#REF!</definedName>
    <definedName name="кмм" localSheetId="2">#REF!</definedName>
    <definedName name="кмм">#REF!</definedName>
    <definedName name="кмо" localSheetId="1">#REF!</definedName>
    <definedName name="кмо" localSheetId="3">#REF!</definedName>
    <definedName name="кмо" localSheetId="2">#REF!</definedName>
    <definedName name="кмо">#REF!</definedName>
    <definedName name="кол" localSheetId="1">#REF!</definedName>
    <definedName name="кол" localSheetId="3">#REF!</definedName>
    <definedName name="кол" localSheetId="2">#REF!</definedName>
    <definedName name="кол">#REF!</definedName>
    <definedName name="лот1" localSheetId="1">#REF!</definedName>
    <definedName name="лот1" localSheetId="3">#REF!</definedName>
    <definedName name="лот1" localSheetId="2">#REF!</definedName>
    <definedName name="лот1">#REF!</definedName>
    <definedName name="м" localSheetId="1">#REF!</definedName>
    <definedName name="м" localSheetId="3">#REF!</definedName>
    <definedName name="м" localSheetId="2">#REF!</definedName>
    <definedName name="м">#REF!</definedName>
    <definedName name="м_лы_д_перевозки" localSheetId="3">#REF!</definedName>
    <definedName name="м_лы_д_перевозки" localSheetId="2">#REF!</definedName>
    <definedName name="м_лы_д_перевозки">#REF!</definedName>
    <definedName name="масмес" localSheetId="1">#REF!</definedName>
    <definedName name="масмес" localSheetId="3">#REF!</definedName>
    <definedName name="масмес" localSheetId="2">#REF!</definedName>
    <definedName name="масмес">#REF!</definedName>
    <definedName name="мат" localSheetId="1">#REF!</definedName>
    <definedName name="мат" localSheetId="3">#REF!</definedName>
    <definedName name="мат" localSheetId="2">#REF!</definedName>
    <definedName name="мат">#REF!</definedName>
    <definedName name="матз" localSheetId="1">#REF!</definedName>
    <definedName name="матз" localSheetId="3">#REF!</definedName>
    <definedName name="матз" localSheetId="2">#REF!</definedName>
    <definedName name="матз">#REF!</definedName>
    <definedName name="матпз" localSheetId="1">#REF!</definedName>
    <definedName name="матпз" localSheetId="3">#REF!</definedName>
    <definedName name="матпз" localSheetId="2">#REF!</definedName>
    <definedName name="матпз">#REF!</definedName>
    <definedName name="мех" localSheetId="1">#REF!</definedName>
    <definedName name="мех" localSheetId="3">#REF!</definedName>
    <definedName name="мех" localSheetId="2">#REF!</definedName>
    <definedName name="мех">#REF!</definedName>
    <definedName name="мз" localSheetId="1">#REF!</definedName>
    <definedName name="мз" localSheetId="3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3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3">#REF!</definedName>
    <definedName name="НДС" localSheetId="2">#REF!</definedName>
    <definedName name="НДС">#REF!</definedName>
    <definedName name="нет" localSheetId="1">#REF!</definedName>
    <definedName name="нет" localSheetId="3">#REF!</definedName>
    <definedName name="нет" localSheetId="2">#REF!</definedName>
    <definedName name="нет">#REF!</definedName>
    <definedName name="нзу" localSheetId="1">#REF!</definedName>
    <definedName name="нзу" localSheetId="3">#REF!</definedName>
    <definedName name="нзу" localSheetId="2">#REF!</definedName>
    <definedName name="нзу">#REF!</definedName>
    <definedName name="ннр" localSheetId="1">#REF!</definedName>
    <definedName name="ннр" localSheetId="3">#REF!</definedName>
    <definedName name="ннр" localSheetId="2">#REF!</definedName>
    <definedName name="ннр">#REF!</definedName>
    <definedName name="ннр0" localSheetId="1">#REF!</definedName>
    <definedName name="ннр0" localSheetId="3">#REF!</definedName>
    <definedName name="ннр0" localSheetId="2">#REF!</definedName>
    <definedName name="ннр0">#REF!</definedName>
    <definedName name="ннркс" localSheetId="1">#REF!</definedName>
    <definedName name="ннркс" localSheetId="3">#REF!</definedName>
    <definedName name="ннркс" localSheetId="2">#REF!</definedName>
    <definedName name="ннркс">#REF!</definedName>
    <definedName name="ннрс" localSheetId="1">#REF!</definedName>
    <definedName name="ннрс" localSheetId="3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3">#REF!</definedName>
    <definedName name="нр" localSheetId="2">#REF!</definedName>
    <definedName name="нр">#REF!</definedName>
    <definedName name="_xlnm.Print_Area" localSheetId="3">'прил. 3 к ф. 8.2'!$A$1:$J$196</definedName>
    <definedName name="_xlnm.Print_Area" localSheetId="0">'Форма 8.2'!$A$1:$W$50</definedName>
    <definedName name="оборз" localSheetId="1">#REF!</definedName>
    <definedName name="оборз" localSheetId="3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3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3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3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3">#REF!</definedName>
    <definedName name="Основание" localSheetId="2">#REF!</definedName>
    <definedName name="Основание">#REF!</definedName>
    <definedName name="отп" localSheetId="1">#REF!</definedName>
    <definedName name="отп" localSheetId="3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3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3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3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3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3">#REF!</definedName>
    <definedName name="перо" localSheetId="2">#REF!</definedName>
    <definedName name="перо">#REF!</definedName>
    <definedName name="пЗуВр" localSheetId="1">#REF!</definedName>
    <definedName name="пЗуВр" localSheetId="3">#REF!</definedName>
    <definedName name="пЗуВр" localSheetId="2">#REF!</definedName>
    <definedName name="пЗуВр">#REF!</definedName>
    <definedName name="поток2" localSheetId="1">#REF!</definedName>
    <definedName name="поток2" localSheetId="3">#REF!</definedName>
    <definedName name="поток2" localSheetId="2">#REF!</definedName>
    <definedName name="поток2">#REF!</definedName>
    <definedName name="пПрВр" localSheetId="1">#REF!</definedName>
    <definedName name="пПрВр" localSheetId="3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3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3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3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3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3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3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3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3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3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3">#REF!</definedName>
    <definedName name="рк" localSheetId="2">#REF!</definedName>
    <definedName name="рк">#REF!</definedName>
    <definedName name="с" localSheetId="1">#REF!</definedName>
    <definedName name="с" localSheetId="3">#REF!</definedName>
    <definedName name="с" localSheetId="2">#REF!</definedName>
    <definedName name="с">#REF!</definedName>
    <definedName name="с21" localSheetId="1">#REF!</definedName>
    <definedName name="с21" localSheetId="3">#REF!</definedName>
    <definedName name="с21" localSheetId="2">#REF!</definedName>
    <definedName name="с21">#REF!</definedName>
    <definedName name="са" localSheetId="1">#REF!</definedName>
    <definedName name="са" localSheetId="3">#REF!</definedName>
    <definedName name="са" localSheetId="2">#REF!</definedName>
    <definedName name="са">#REF!</definedName>
    <definedName name="сева" localSheetId="3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3">#REF!</definedName>
    <definedName name="сн" localSheetId="2">#REF!</definedName>
    <definedName name="сн">#REF!</definedName>
    <definedName name="сн_рк" localSheetId="1">#REF!</definedName>
    <definedName name="сн_рк" localSheetId="3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3">#REF!</definedName>
    <definedName name="Составил" localSheetId="2">#REF!</definedName>
    <definedName name="Составил">#REF!</definedName>
    <definedName name="сп" localSheetId="1">#REF!</definedName>
    <definedName name="сп" localSheetId="3">#REF!</definedName>
    <definedName name="сп" localSheetId="2">#REF!</definedName>
    <definedName name="сп">#REF!</definedName>
    <definedName name="ссммрр" localSheetId="1">#REF!</definedName>
    <definedName name="ссммрр" localSheetId="3">#REF!</definedName>
    <definedName name="ссммрр" localSheetId="2">#REF!</definedName>
    <definedName name="ссммрр">#REF!</definedName>
    <definedName name="сто" localSheetId="1">#REF!</definedName>
    <definedName name="сто" localSheetId="3">#REF!</definedName>
    <definedName name="сто" localSheetId="2">#REF!</definedName>
    <definedName name="сто">#REF!</definedName>
    <definedName name="сто2" localSheetId="1">#REF!</definedName>
    <definedName name="сто2" localSheetId="3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3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3">#REF!</definedName>
    <definedName name="сут" localSheetId="2">#REF!</definedName>
    <definedName name="сут">#REF!</definedName>
    <definedName name="т11" localSheetId="1">#REF!</definedName>
    <definedName name="т11" localSheetId="3">#REF!</definedName>
    <definedName name="т11" localSheetId="2">#REF!</definedName>
    <definedName name="т11">#REF!</definedName>
    <definedName name="т12" localSheetId="1">#REF!</definedName>
    <definedName name="т12" localSheetId="3">#REF!</definedName>
    <definedName name="т12" localSheetId="2">#REF!</definedName>
    <definedName name="т12">#REF!</definedName>
    <definedName name="т13" localSheetId="1">#REF!</definedName>
    <definedName name="т13" localSheetId="3">#REF!</definedName>
    <definedName name="т13" localSheetId="2">#REF!</definedName>
    <definedName name="т13">#REF!</definedName>
    <definedName name="т14" localSheetId="1">#REF!</definedName>
    <definedName name="т14" localSheetId="3">#REF!</definedName>
    <definedName name="т14" localSheetId="2">#REF!</definedName>
    <definedName name="т14">#REF!</definedName>
    <definedName name="т15" localSheetId="1">#REF!</definedName>
    <definedName name="т15" localSheetId="3">#REF!</definedName>
    <definedName name="т15" localSheetId="2">#REF!</definedName>
    <definedName name="т15">#REF!</definedName>
    <definedName name="т16" localSheetId="1">#REF!</definedName>
    <definedName name="т16" localSheetId="3">#REF!</definedName>
    <definedName name="т16" localSheetId="2">#REF!</definedName>
    <definedName name="т16">#REF!</definedName>
    <definedName name="т17" localSheetId="1">#REF!</definedName>
    <definedName name="т17" localSheetId="3">#REF!</definedName>
    <definedName name="т17" localSheetId="2">#REF!</definedName>
    <definedName name="т17">#REF!</definedName>
    <definedName name="т18" localSheetId="1">#REF!</definedName>
    <definedName name="т18" localSheetId="3">#REF!</definedName>
    <definedName name="т18" localSheetId="2">#REF!</definedName>
    <definedName name="т18">#REF!</definedName>
    <definedName name="т19" localSheetId="1">#REF!</definedName>
    <definedName name="т19" localSheetId="3">#REF!</definedName>
    <definedName name="т19" localSheetId="2">#REF!</definedName>
    <definedName name="т19">#REF!</definedName>
    <definedName name="т20" localSheetId="1">#REF!</definedName>
    <definedName name="т20" localSheetId="3">#REF!</definedName>
    <definedName name="т20" localSheetId="2">#REF!</definedName>
    <definedName name="т20">#REF!</definedName>
    <definedName name="т21" localSheetId="1">#REF!</definedName>
    <definedName name="т21" localSheetId="3">#REF!</definedName>
    <definedName name="т21" localSheetId="2">#REF!</definedName>
    <definedName name="т21">#REF!</definedName>
    <definedName name="т22" localSheetId="1">#REF!</definedName>
    <definedName name="т22" localSheetId="3">#REF!</definedName>
    <definedName name="т22" localSheetId="2">#REF!</definedName>
    <definedName name="т22">#REF!</definedName>
    <definedName name="т23" localSheetId="1">#REF!</definedName>
    <definedName name="т23" localSheetId="3">#REF!</definedName>
    <definedName name="т23" localSheetId="2">#REF!</definedName>
    <definedName name="т23">#REF!</definedName>
    <definedName name="т24" localSheetId="1">#REF!</definedName>
    <definedName name="т24" localSheetId="3">#REF!</definedName>
    <definedName name="т24" localSheetId="2">#REF!</definedName>
    <definedName name="т24">#REF!</definedName>
    <definedName name="т25" localSheetId="1">#REF!</definedName>
    <definedName name="т25" localSheetId="3">#REF!</definedName>
    <definedName name="т25" localSheetId="2">#REF!</definedName>
    <definedName name="т25">#REF!</definedName>
    <definedName name="т26" localSheetId="1">#REF!</definedName>
    <definedName name="т26" localSheetId="3">#REF!</definedName>
    <definedName name="т26" localSheetId="2">#REF!</definedName>
    <definedName name="т26">#REF!</definedName>
    <definedName name="т27" localSheetId="1">#REF!</definedName>
    <definedName name="т27" localSheetId="3">#REF!</definedName>
    <definedName name="т27" localSheetId="2">#REF!</definedName>
    <definedName name="т27">#REF!</definedName>
    <definedName name="т28" localSheetId="1">#REF!</definedName>
    <definedName name="т28" localSheetId="3">#REF!</definedName>
    <definedName name="т28" localSheetId="2">#REF!</definedName>
    <definedName name="т28">#REF!</definedName>
    <definedName name="т29" localSheetId="1">#REF!</definedName>
    <definedName name="т29" localSheetId="3">#REF!</definedName>
    <definedName name="т29" localSheetId="2">#REF!</definedName>
    <definedName name="т29">#REF!</definedName>
    <definedName name="т30" localSheetId="1">#REF!</definedName>
    <definedName name="т30" localSheetId="3">#REF!</definedName>
    <definedName name="т30" localSheetId="2">#REF!</definedName>
    <definedName name="т30">#REF!</definedName>
    <definedName name="т31" localSheetId="1">#REF!</definedName>
    <definedName name="т31" localSheetId="3">#REF!</definedName>
    <definedName name="т31" localSheetId="2">#REF!</definedName>
    <definedName name="т31">#REF!</definedName>
    <definedName name="т32" localSheetId="1">#REF!</definedName>
    <definedName name="т32" localSheetId="3">#REF!</definedName>
    <definedName name="т32" localSheetId="2">#REF!</definedName>
    <definedName name="т32">#REF!</definedName>
    <definedName name="т33" localSheetId="1">#REF!</definedName>
    <definedName name="т33" localSheetId="3">#REF!</definedName>
    <definedName name="т33" localSheetId="2">#REF!</definedName>
    <definedName name="т33">#REF!</definedName>
    <definedName name="т34" localSheetId="1">#REF!</definedName>
    <definedName name="т34" localSheetId="3">#REF!</definedName>
    <definedName name="т34" localSheetId="2">#REF!</definedName>
    <definedName name="т34">#REF!</definedName>
    <definedName name="т35" localSheetId="1">#REF!</definedName>
    <definedName name="т35" localSheetId="3">#REF!</definedName>
    <definedName name="т35" localSheetId="2">#REF!</definedName>
    <definedName name="т35">#REF!</definedName>
    <definedName name="т36" localSheetId="1">#REF!</definedName>
    <definedName name="т36" localSheetId="3">#REF!</definedName>
    <definedName name="т36" localSheetId="2">#REF!</definedName>
    <definedName name="т36">#REF!</definedName>
    <definedName name="т37" localSheetId="1">#REF!</definedName>
    <definedName name="т37" localSheetId="3">#REF!</definedName>
    <definedName name="т37" localSheetId="2">#REF!</definedName>
    <definedName name="т37">#REF!</definedName>
    <definedName name="т38" localSheetId="1">#REF!</definedName>
    <definedName name="т38" localSheetId="3">#REF!</definedName>
    <definedName name="т38" localSheetId="2">#REF!</definedName>
    <definedName name="т38">#REF!</definedName>
    <definedName name="т39" localSheetId="1">#REF!</definedName>
    <definedName name="т39" localSheetId="3">#REF!</definedName>
    <definedName name="т39" localSheetId="2">#REF!</definedName>
    <definedName name="т39">#REF!</definedName>
    <definedName name="т40" localSheetId="1">#REF!</definedName>
    <definedName name="т40" localSheetId="3">#REF!</definedName>
    <definedName name="т40" localSheetId="2">#REF!</definedName>
    <definedName name="т40">#REF!</definedName>
    <definedName name="т41" localSheetId="1">#REF!</definedName>
    <definedName name="т41" localSheetId="3">#REF!</definedName>
    <definedName name="т41" localSheetId="2">#REF!</definedName>
    <definedName name="т41">#REF!</definedName>
    <definedName name="т42" localSheetId="1">#REF!</definedName>
    <definedName name="т42" localSheetId="3">#REF!</definedName>
    <definedName name="т42" localSheetId="2">#REF!</definedName>
    <definedName name="т42">#REF!</definedName>
    <definedName name="т43" localSheetId="1">#REF!</definedName>
    <definedName name="т43" localSheetId="3">#REF!</definedName>
    <definedName name="т43" localSheetId="2">#REF!</definedName>
    <definedName name="т43">#REF!</definedName>
    <definedName name="т44" localSheetId="1">#REF!</definedName>
    <definedName name="т44" localSheetId="3">#REF!</definedName>
    <definedName name="т44" localSheetId="2">#REF!</definedName>
    <definedName name="т44">#REF!</definedName>
    <definedName name="т45" localSheetId="1">#REF!</definedName>
    <definedName name="т45" localSheetId="3">#REF!</definedName>
    <definedName name="т45" localSheetId="2">#REF!</definedName>
    <definedName name="т45">#REF!</definedName>
    <definedName name="т46" localSheetId="1">#REF!</definedName>
    <definedName name="т46" localSheetId="3">#REF!</definedName>
    <definedName name="т46" localSheetId="2">#REF!</definedName>
    <definedName name="т46">#REF!</definedName>
    <definedName name="т47" localSheetId="1">#REF!</definedName>
    <definedName name="т47" localSheetId="3">#REF!</definedName>
    <definedName name="т47" localSheetId="2">#REF!</definedName>
    <definedName name="т47">#REF!</definedName>
    <definedName name="т48" localSheetId="1">#REF!</definedName>
    <definedName name="т48" localSheetId="3">#REF!</definedName>
    <definedName name="т48" localSheetId="2">#REF!</definedName>
    <definedName name="т48">#REF!</definedName>
    <definedName name="т49" localSheetId="1">#REF!</definedName>
    <definedName name="т49" localSheetId="3">#REF!</definedName>
    <definedName name="т49" localSheetId="2">#REF!</definedName>
    <definedName name="т49">#REF!</definedName>
    <definedName name="т50" localSheetId="1">#REF!</definedName>
    <definedName name="т50" localSheetId="3">#REF!</definedName>
    <definedName name="т50" localSheetId="2">#REF!</definedName>
    <definedName name="т50">#REF!</definedName>
    <definedName name="т51" localSheetId="1">#REF!</definedName>
    <definedName name="т51" localSheetId="3">#REF!</definedName>
    <definedName name="т51" localSheetId="2">#REF!</definedName>
    <definedName name="т51">#REF!</definedName>
    <definedName name="т52" localSheetId="1">#REF!</definedName>
    <definedName name="т52" localSheetId="3">#REF!</definedName>
    <definedName name="т52" localSheetId="2">#REF!</definedName>
    <definedName name="т52">#REF!</definedName>
    <definedName name="т53" localSheetId="1">#REF!</definedName>
    <definedName name="т53" localSheetId="3">#REF!</definedName>
    <definedName name="т53" localSheetId="2">#REF!</definedName>
    <definedName name="т53">#REF!</definedName>
    <definedName name="т54" localSheetId="1">#REF!</definedName>
    <definedName name="т54" localSheetId="3">#REF!</definedName>
    <definedName name="т54" localSheetId="2">#REF!</definedName>
    <definedName name="т54">#REF!</definedName>
    <definedName name="т55" localSheetId="1">#REF!</definedName>
    <definedName name="т55" localSheetId="3">#REF!</definedName>
    <definedName name="т55" localSheetId="2">#REF!</definedName>
    <definedName name="т55">#REF!</definedName>
    <definedName name="т56" localSheetId="1">#REF!</definedName>
    <definedName name="т56" localSheetId="3">#REF!</definedName>
    <definedName name="т56" localSheetId="2">#REF!</definedName>
    <definedName name="т56">#REF!</definedName>
    <definedName name="т57" localSheetId="1">#REF!</definedName>
    <definedName name="т57" localSheetId="3">#REF!</definedName>
    <definedName name="т57" localSheetId="2">#REF!</definedName>
    <definedName name="т57">#REF!</definedName>
    <definedName name="т58" localSheetId="1">#REF!</definedName>
    <definedName name="т58" localSheetId="3">#REF!</definedName>
    <definedName name="т58" localSheetId="2">#REF!</definedName>
    <definedName name="т58">#REF!</definedName>
    <definedName name="т59" localSheetId="1">#REF!</definedName>
    <definedName name="т59" localSheetId="3">#REF!</definedName>
    <definedName name="т59" localSheetId="2">#REF!</definedName>
    <definedName name="т59">#REF!</definedName>
    <definedName name="т60" localSheetId="1">#REF!</definedName>
    <definedName name="т60" localSheetId="3">#REF!</definedName>
    <definedName name="т60" localSheetId="2">#REF!</definedName>
    <definedName name="т60">#REF!</definedName>
    <definedName name="тар" localSheetId="1">#REF!</definedName>
    <definedName name="тар" localSheetId="3">#REF!</definedName>
    <definedName name="тар" localSheetId="2">#REF!</definedName>
    <definedName name="тар">#REF!</definedName>
    <definedName name="Тарифы" localSheetId="1">#REF!</definedName>
    <definedName name="Тарифы" localSheetId="3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3">#REF!</definedName>
    <definedName name="тро" localSheetId="2">#REF!</definedName>
    <definedName name="тро">#REF!</definedName>
    <definedName name="трр" localSheetId="1">#REF!</definedName>
    <definedName name="трр" localSheetId="3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3">#REF!</definedName>
    <definedName name="ФОТ" localSheetId="2">#REF!</definedName>
    <definedName name="ФОТ">#REF!</definedName>
    <definedName name="фотм" localSheetId="1">#REF!</definedName>
    <definedName name="фотм" localSheetId="3">#REF!</definedName>
    <definedName name="фотм" localSheetId="2">#REF!</definedName>
    <definedName name="фотм">#REF!</definedName>
    <definedName name="фотр" localSheetId="1">#REF!</definedName>
    <definedName name="фотр" localSheetId="3">#REF!</definedName>
    <definedName name="фотр" localSheetId="2">#REF!</definedName>
    <definedName name="фотр">#REF!</definedName>
    <definedName name="челдн" localSheetId="1">#REF!</definedName>
    <definedName name="челдн" localSheetId="3">#REF!</definedName>
    <definedName name="челдн" localSheetId="2">#REF!</definedName>
    <definedName name="челдн">#REF!</definedName>
    <definedName name="чм" localSheetId="1">#REF!</definedName>
    <definedName name="чм" localSheetId="3">#REF!</definedName>
    <definedName name="чм" localSheetId="2">#REF!</definedName>
    <definedName name="чм">#REF!</definedName>
    <definedName name="шшшшшшшшш" localSheetId="3">#REF!</definedName>
    <definedName name="шшшшшшшшш">#REF!</definedName>
    <definedName name="ьж" localSheetId="3">#REF!</definedName>
    <definedName name="ьж">#REF!</definedName>
    <definedName name="эмм" localSheetId="1">#REF!</definedName>
    <definedName name="эмм" localSheetId="3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77" i="36" l="1"/>
  <c r="G177" i="36"/>
  <c r="E178" i="36" s="1"/>
  <c r="J176" i="36"/>
  <c r="J175" i="36"/>
  <c r="J174" i="36"/>
  <c r="J173" i="36"/>
  <c r="J172" i="36"/>
  <c r="J171" i="36"/>
  <c r="J170" i="36"/>
  <c r="G170" i="36"/>
  <c r="J169" i="36"/>
  <c r="G169" i="36"/>
  <c r="J168" i="36"/>
  <c r="G168" i="36"/>
  <c r="J167" i="36"/>
  <c r="G167" i="36"/>
  <c r="J166" i="36"/>
  <c r="G166" i="36"/>
  <c r="J165" i="36"/>
  <c r="G165" i="36"/>
  <c r="J164" i="36"/>
  <c r="G164" i="36"/>
  <c r="J163" i="36"/>
  <c r="G163" i="36"/>
  <c r="J162" i="36"/>
  <c r="G162" i="36"/>
  <c r="J161" i="36"/>
  <c r="G161" i="36"/>
  <c r="J160" i="36"/>
  <c r="G160" i="36"/>
  <c r="J159" i="36"/>
  <c r="G158" i="36"/>
  <c r="G157" i="36"/>
  <c r="G156" i="36"/>
  <c r="G155" i="36"/>
  <c r="J154" i="36"/>
  <c r="J153" i="36"/>
  <c r="J152" i="36"/>
  <c r="J151" i="36"/>
  <c r="J150" i="36"/>
  <c r="J149" i="36"/>
  <c r="J148" i="36"/>
  <c r="J147" i="36"/>
  <c r="J146" i="36"/>
  <c r="J145" i="36"/>
  <c r="J144" i="36"/>
  <c r="J143" i="36"/>
  <c r="J142" i="36"/>
  <c r="G141" i="36"/>
  <c r="G140" i="36"/>
  <c r="G139" i="36"/>
  <c r="G138" i="36"/>
  <c r="J137" i="36"/>
  <c r="J136" i="36"/>
  <c r="G135" i="36"/>
  <c r="G134" i="36"/>
  <c r="G133" i="36"/>
  <c r="J132" i="36"/>
  <c r="G131" i="36"/>
  <c r="G130" i="36"/>
  <c r="G129" i="36"/>
  <c r="J128" i="36"/>
  <c r="J127" i="36"/>
  <c r="G126" i="36"/>
  <c r="G125" i="36"/>
  <c r="J124" i="36"/>
  <c r="G123" i="36"/>
  <c r="J122" i="36"/>
  <c r="J121" i="36"/>
  <c r="J120" i="36"/>
  <c r="G119" i="36"/>
  <c r="G118" i="36"/>
  <c r="G117" i="36"/>
  <c r="J116" i="36"/>
  <c r="J115" i="36"/>
  <c r="J114" i="36"/>
  <c r="J113" i="36"/>
  <c r="G112" i="36"/>
  <c r="J111" i="36"/>
  <c r="G110" i="36"/>
  <c r="G109" i="36"/>
  <c r="G108" i="36"/>
  <c r="J107" i="36"/>
  <c r="J106" i="36"/>
  <c r="J105" i="36"/>
  <c r="J104" i="36"/>
  <c r="J103" i="36"/>
  <c r="J102" i="36"/>
  <c r="J101" i="36"/>
  <c r="J100" i="36"/>
  <c r="J99" i="36"/>
  <c r="J98" i="36"/>
  <c r="G97" i="36"/>
  <c r="G96" i="36"/>
  <c r="J95" i="36"/>
  <c r="J94" i="36"/>
  <c r="J93" i="36"/>
  <c r="J92" i="36"/>
  <c r="J91" i="36"/>
  <c r="J90" i="36"/>
  <c r="J89" i="36"/>
  <c r="G88" i="36"/>
  <c r="G87" i="36"/>
  <c r="G86" i="36"/>
  <c r="J85" i="36"/>
  <c r="G84" i="36"/>
  <c r="J83" i="36"/>
  <c r="J82" i="36"/>
  <c r="J81" i="36"/>
  <c r="G80" i="36"/>
  <c r="G79" i="36"/>
  <c r="G78" i="36"/>
  <c r="J77" i="36"/>
  <c r="J76" i="36"/>
  <c r="J75" i="36"/>
  <c r="J74" i="36"/>
  <c r="J73" i="36"/>
  <c r="J72" i="36"/>
  <c r="J71" i="36"/>
  <c r="J70" i="36"/>
  <c r="J69" i="36"/>
  <c r="J68" i="36"/>
  <c r="J67" i="36"/>
  <c r="J66" i="36"/>
  <c r="J65" i="36"/>
  <c r="J64" i="36"/>
  <c r="J63" i="36"/>
  <c r="J62" i="36"/>
  <c r="J61" i="36"/>
  <c r="J60" i="36"/>
  <c r="J59" i="36"/>
  <c r="J58" i="36"/>
  <c r="J57" i="36"/>
  <c r="J56" i="36"/>
  <c r="J55" i="36"/>
  <c r="J54" i="36"/>
  <c r="J53" i="36"/>
  <c r="J52" i="36"/>
  <c r="G51" i="36"/>
  <c r="G50" i="36"/>
  <c r="J49" i="36"/>
  <c r="J48" i="36"/>
  <c r="J47" i="36"/>
  <c r="J46" i="36"/>
  <c r="J45" i="36"/>
  <c r="J44" i="36"/>
  <c r="J43" i="36"/>
  <c r="J42" i="36"/>
  <c r="J41" i="36"/>
  <c r="J40" i="36"/>
  <c r="J39" i="36"/>
  <c r="G38" i="36"/>
  <c r="J37" i="36"/>
  <c r="G36" i="36"/>
  <c r="J35" i="36"/>
  <c r="J34" i="36"/>
  <c r="J33" i="36"/>
  <c r="J32" i="36"/>
  <c r="J31" i="36"/>
  <c r="J30" i="36"/>
  <c r="J29" i="36"/>
  <c r="J28" i="36"/>
  <c r="G27" i="36"/>
  <c r="J26" i="36"/>
  <c r="J25" i="36"/>
  <c r="J24" i="36"/>
  <c r="J23" i="36"/>
  <c r="J22" i="36"/>
  <c r="G21" i="36"/>
  <c r="J20" i="36"/>
  <c r="J19" i="36"/>
  <c r="J18" i="36"/>
  <c r="G17" i="36"/>
  <c r="G16" i="36"/>
  <c r="J15" i="36"/>
  <c r="J14" i="36"/>
  <c r="J13" i="36"/>
  <c r="J12" i="36"/>
  <c r="J11" i="36"/>
  <c r="J10" i="36"/>
  <c r="C4" i="36"/>
  <c r="C3" i="36"/>
  <c r="D45" i="17" l="1"/>
  <c r="D44" i="17"/>
  <c r="M14" i="17" l="1"/>
  <c r="C14" i="17"/>
  <c r="M13" i="17"/>
  <c r="C13" i="17"/>
  <c r="E29" i="35" l="1"/>
  <c r="L27" i="35"/>
  <c r="K27" i="35"/>
  <c r="M27" i="35" s="1"/>
  <c r="N27" i="35" s="1"/>
  <c r="J27" i="35"/>
  <c r="B27" i="35"/>
  <c r="L26" i="35"/>
  <c r="K26" i="35"/>
  <c r="M26" i="35" s="1"/>
  <c r="N26" i="35" s="1"/>
  <c r="J26" i="35"/>
  <c r="B26" i="35"/>
  <c r="L25" i="35"/>
  <c r="K25" i="35"/>
  <c r="M25" i="35" s="1"/>
  <c r="N25" i="35" s="1"/>
  <c r="N28" i="35" s="1"/>
  <c r="J25" i="35"/>
  <c r="L22" i="35"/>
  <c r="K22" i="35"/>
  <c r="M22" i="35" s="1"/>
  <c r="N22" i="35" s="1"/>
  <c r="J22" i="35"/>
  <c r="L21" i="35"/>
  <c r="K21" i="35"/>
  <c r="M21" i="35" s="1"/>
  <c r="N21" i="35" s="1"/>
  <c r="J21" i="35"/>
  <c r="B21" i="35"/>
  <c r="B22" i="35" s="1"/>
  <c r="L20" i="35"/>
  <c r="K20" i="35"/>
  <c r="M20" i="35" s="1"/>
  <c r="N20" i="35" s="1"/>
  <c r="N23" i="35" s="1"/>
  <c r="J20" i="35"/>
  <c r="L17" i="35"/>
  <c r="K17" i="35"/>
  <c r="M17" i="35" s="1"/>
  <c r="N17" i="35" s="1"/>
  <c r="J17" i="35"/>
  <c r="L16" i="35"/>
  <c r="K16" i="35"/>
  <c r="M16" i="35" s="1"/>
  <c r="N16" i="35" s="1"/>
  <c r="J16" i="35"/>
  <c r="B16" i="35"/>
  <c r="B17" i="35" s="1"/>
  <c r="L15" i="35"/>
  <c r="K15" i="35"/>
  <c r="M15" i="35" s="1"/>
  <c r="N15" i="35" s="1"/>
  <c r="N18" i="35" s="1"/>
  <c r="J15" i="35"/>
  <c r="L12" i="35"/>
  <c r="K12" i="35"/>
  <c r="M12" i="35" s="1"/>
  <c r="N12" i="35" s="1"/>
  <c r="J12" i="35"/>
  <c r="L11" i="35"/>
  <c r="K11" i="35"/>
  <c r="M11" i="35" s="1"/>
  <c r="N11" i="35" s="1"/>
  <c r="J11" i="35"/>
  <c r="L10" i="35"/>
  <c r="K10" i="35"/>
  <c r="M10" i="35" s="1"/>
  <c r="N10" i="35" s="1"/>
  <c r="N13" i="35" s="1"/>
  <c r="N29" i="35" s="1"/>
  <c r="J10" i="35"/>
  <c r="J12" i="34" l="1"/>
  <c r="C12" i="17" l="1"/>
  <c r="L16" i="17" l="1"/>
  <c r="K16" i="17"/>
  <c r="J16" i="17"/>
  <c r="I16" i="17"/>
  <c r="H16" i="17"/>
  <c r="G16" i="17"/>
  <c r="F16" i="17"/>
  <c r="E16" i="17"/>
  <c r="D16" i="17"/>
  <c r="M15" i="17"/>
  <c r="C15" i="17"/>
  <c r="M12" i="17"/>
  <c r="C16" i="17" l="1"/>
  <c r="C21" i="17" s="1"/>
  <c r="C27" i="17" s="1"/>
  <c r="D50" i="17"/>
  <c r="D49" i="1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<sst xmlns="http://schemas.openxmlformats.org/spreadsheetml/2006/main" count="688" uniqueCount="463">
  <si>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</si>
  <si>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</si>
  <si>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</si>
  <si>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</si>
  <si>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</si>
  <si>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</si>
  <si>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</si>
  <si>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</si>
  <si>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</si>
  <si>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</si>
  <si>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</si>
  <si>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</si>
  <si>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</si>
  <si>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</si>
  <si>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</si>
  <si>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</si>
  <si>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</si>
  <si>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</si>
  <si>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</si>
  <si>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</si>
  <si>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</si>
  <si>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</si>
  <si>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</si>
  <si>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</si>
  <si>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</si>
  <si>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</si>
  <si>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</si>
  <si>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</si>
  <si>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</si>
  <si>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</si>
  <si>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</si>
  <si>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</si>
  <si>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</si>
  <si>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</si>
  <si>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</si>
  <si>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</si>
  <si>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</si>
  <si>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</si>
  <si>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</si>
  <si>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</si>
  <si>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</si>
  <si>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</si>
  <si>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</si>
  <si>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</si>
  <si>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</si>
  <si>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</si>
  <si>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</si>
  <si>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101-2278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</si>
  <si>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</si>
  <si>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</si>
  <si>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</si>
  <si>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</si>
  <si>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</si>
  <si>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</si>
  <si>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</si>
  <si>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</si>
  <si>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101-1519</t>
  </si>
  <si>
    <t>101-1537</t>
  </si>
  <si>
    <t>Болты с гайками и шайбами строительные</t>
  </si>
  <si>
    <t>102-0008</t>
  </si>
  <si>
    <t>Прайс-лист</t>
  </si>
  <si>
    <t>101-0806</t>
  </si>
  <si>
    <t>101-1698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</si>
  <si>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</si>
  <si>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</si>
  <si>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</si>
  <si>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</si>
  <si>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</si>
  <si>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</si>
  <si>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</si>
  <si>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Ксилол нефтяной марки А</t>
  </si>
  <si>
    <t>542-0042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</si>
  <si>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</si>
  <si>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</si>
  <si>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</si>
  <si>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</si>
  <si>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</si>
  <si>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</si>
  <si>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8 мм Э42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</si>
  <si>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</si>
  <si>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</si>
  <si>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</si>
  <si>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</si>
  <si>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</si>
  <si>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</si>
  <si>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</si>
  <si>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</si>
  <si>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</si>
  <si>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</si>
  <si>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</si>
  <si>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</si>
  <si>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</si>
  <si>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</si>
  <si>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</si>
  <si>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</si>
  <si>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</si>
  <si>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</si>
  <si>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</si>
  <si>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</si>
  <si>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</si>
  <si>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</si>
  <si>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</si>
  <si>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</si>
  <si>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</si>
  <si>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</si>
  <si>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</si>
  <si>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</si>
  <si>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</si>
  <si>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</si>
  <si>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</si>
  <si>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101-0540</t>
  </si>
  <si>
    <t>Лента стальная упаковочная, мягкая, нормальной точности 0,7х20-50 мм</t>
  </si>
  <si>
    <t>Проволока сварочная легированная диаметром: 2 мм</t>
  </si>
  <si>
    <t>Электроды диаметром: 4 мм Э42</t>
  </si>
  <si>
    <t>Электроды диаметром: 4 мм Э55</t>
  </si>
  <si>
    <t>Углекислый газ</t>
  </si>
  <si>
    <t>Лесоматериалы круглые хвойных пород для строительства диаметром 14-24 см, длиной 3-6,5 м</t>
  </si>
  <si>
    <t>101-1703</t>
  </si>
  <si>
    <t>101-1977</t>
  </si>
  <si>
    <t xml:space="preserve"> </t>
  </si>
  <si>
    <t>411-0001</t>
  </si>
  <si>
    <t>411-0002</t>
  </si>
  <si>
    <t>Кислород технический: газообразный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</si>
  <si>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</si>
  <si>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</si>
  <si>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</si>
  <si>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Вода водопроводная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</si>
  <si>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</si>
  <si>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</si>
  <si>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</si>
  <si>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</si>
  <si>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</si>
  <si>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</si>
  <si>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</si>
  <si>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</si>
  <si>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</si>
  <si>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</si>
  <si>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</si>
  <si>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</si>
  <si>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</si>
  <si>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</si>
  <si>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</si>
  <si>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</si>
  <si>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</si>
  <si>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</si>
  <si>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</si>
  <si>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</si>
  <si>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</si>
  <si>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</si>
  <si>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</si>
  <si>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</si>
  <si>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</si>
  <si>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</si>
  <si>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</si>
  <si>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</si>
  <si>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</si>
  <si>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</si>
  <si>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</si>
  <si>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</si>
  <si>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</si>
  <si>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</si>
  <si>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</si>
  <si>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</si>
  <si>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</si>
  <si>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</si>
  <si>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</si>
  <si>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</si>
  <si>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</si>
  <si>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</si>
  <si>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</si>
  <si>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</si>
  <si>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</si>
  <si>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</si>
  <si>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Автосамосвал, из карьера</t>
  </si>
  <si>
    <t xml:space="preserve">Песок </t>
  </si>
  <si>
    <t>Лесовоз</t>
  </si>
  <si>
    <t xml:space="preserve">Лесоматериалы </t>
  </si>
  <si>
    <t>Реконструкция ЦППН-1 Ватинского месторождения нефти.</t>
  </si>
  <si>
    <t>101-0811</t>
  </si>
  <si>
    <t>101-0812</t>
  </si>
  <si>
    <t>101-1026</t>
  </si>
  <si>
    <t>101-1521</t>
  </si>
  <si>
    <t>101-1597</t>
  </si>
  <si>
    <t>101-1614</t>
  </si>
  <si>
    <t>101-1706</t>
  </si>
  <si>
    <t>101-1782</t>
  </si>
  <si>
    <t>101-1795</t>
  </si>
  <si>
    <t>101-1821</t>
  </si>
  <si>
    <t>101-1876</t>
  </si>
  <si>
    <t>101-1889</t>
  </si>
  <si>
    <t>101-1924</t>
  </si>
  <si>
    <t>101-1968</t>
  </si>
  <si>
    <t>101-2562</t>
  </si>
  <si>
    <t>103-0228</t>
  </si>
  <si>
    <t>104-0005</t>
  </si>
  <si>
    <t>104-0167</t>
  </si>
  <si>
    <t>108-0081</t>
  </si>
  <si>
    <t>113-0073</t>
  </si>
  <si>
    <t>113-1786</t>
  </si>
  <si>
    <t>301-3240</t>
  </si>
  <si>
    <t>506-0878</t>
  </si>
  <si>
    <t>507-2630</t>
  </si>
  <si>
    <t>Прайс лист</t>
  </si>
  <si>
    <t>ТСЦ-101-0324</t>
  </si>
  <si>
    <t>ТСЦ-101-1513</t>
  </si>
  <si>
    <t>ТСЦ-101-1602</t>
  </si>
  <si>
    <t>ТСЦ-101-1977</t>
  </si>
  <si>
    <t>ТСЦ-103-0348</t>
  </si>
  <si>
    <t>ТСЦ-501-0649</t>
  </si>
  <si>
    <t>ТСЦ-507-1117</t>
  </si>
  <si>
    <t>ТСЦ-507-1118</t>
  </si>
  <si>
    <t>ТСЦ-507-1123</t>
  </si>
  <si>
    <t>ТСЦ-507-2037</t>
  </si>
  <si>
    <t>ТСЦ-507-2049</t>
  </si>
  <si>
    <t>ТСЦ-507-2184</t>
  </si>
  <si>
    <t>ТСЦ-507-2191</t>
  </si>
  <si>
    <t>ТСЦ-507-2241</t>
  </si>
  <si>
    <t>ТСЦ-507-2370</t>
  </si>
  <si>
    <t>ТСЦ-509-0068</t>
  </si>
  <si>
    <t>ТСЦ-509-0968</t>
  </si>
  <si>
    <t>ТСЦ-509-0969</t>
  </si>
  <si>
    <t>ТСЦ-509-0971</t>
  </si>
  <si>
    <t>ТСЦ-509-0972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</si>
  <si>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</si>
  <si>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</si>
  <si>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Швеллеры № 40 из стали марки: Ст3сп</t>
  </si>
  <si>
    <t>Уайт-спирит</t>
  </si>
  <si>
    <t>Электроды диаметром: 5 мм Э42</t>
  </si>
  <si>
    <t>Брезент</t>
  </si>
  <si>
    <t>Сталь круглая углеродистая обыкновенного качества марки ВСт3пс5-1 диаметром: 16 мм</t>
  </si>
  <si>
    <t>Прокладки резиновые /пластина техническая прессованная/</t>
  </si>
  <si>
    <t>Сталь листовая оцинкованная толщиной листа: 0,5 мм</t>
  </si>
  <si>
    <t>Ткань мешочная</t>
  </si>
  <si>
    <t>Краска БТ-177 серебристая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</si>
  <si>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</si>
  <si>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</si>
  <si>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Сталь полосовая: 40х4 мм, кипящая</t>
  </si>
  <si>
    <t>Электроды диаметром: 4 мм Э42А</t>
  </si>
  <si>
    <t>Грунтовка битумная под полимерное или резиновое покрытие</t>
  </si>
  <si>
    <t>Болты строительные с гайками и шайбами</t>
  </si>
  <si>
    <t>Флюс: АН-47</t>
  </si>
  <si>
    <t>Плиты из минеральной ваты: гофрированной структуры М-125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</si>
  <si>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</si>
  <si>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Бобышки скошенные</t>
  </si>
  <si>
    <t>Клей фенолполивинилацетатный марки: БФ-2, БФ-2Н, сорт высший</t>
  </si>
  <si>
    <t>Лак битумный: БТ-123</t>
  </si>
  <si>
    <t>Колпачки-заглушки 1"</t>
  </si>
  <si>
    <t>Листы алюминиевые марки АД1Н, толщиной: 1 мм</t>
  </si>
  <si>
    <t>Пробки П-М27х2</t>
  </si>
  <si>
    <t>Грунтовка "Праймер НК-50" (480/3,95)</t>
  </si>
  <si>
    <t>Кабели силовые переносные с гибкими медными жилами в резиновой оболочке марки: КГ6-0,66</t>
  </si>
  <si>
    <t>Фланцы из стали марок  на условное давление: Ру 1,6 МПа (16 кгс/см2), диаметром условного прохода 159 мм</t>
  </si>
  <si>
    <t>Фланцы из стали марок на условное давление: Ру 1,6 МПа (16 кгс/см2), диаметром условного прохода 426 мм</t>
  </si>
  <si>
    <t>Прокладки из паронита марки ПМБ, толщиной: 1 мм, диаметром 150 мм</t>
  </si>
  <si>
    <t>Прокладки из паронита марки ПМБ, толщиной: 1 мм, диаметром 200 мм</t>
  </si>
  <si>
    <t>Прокладки из паронита марки ПМБ, толщиной: 1 мм, диаметром 300 мм</t>
  </si>
  <si>
    <t>Прокладки из паронита марки ПМБ, толщиной: 1 мм, диаметром 500 мм</t>
  </si>
  <si>
    <t>10 м2</t>
  </si>
  <si>
    <t>1000 м</t>
  </si>
  <si>
    <t>1000 шт.</t>
  </si>
  <si>
    <t>Главный специалист ПО-1</t>
  </si>
  <si>
    <t>Фомин С. В.</t>
  </si>
  <si>
    <t>Стройка: Реконструкция ЦППН-1 Ватинского месторождения нефти.</t>
  </si>
  <si>
    <t>Технологический трубопровод нефти от ПО 1-3 до ПТБ 1-3 изм.</t>
  </si>
  <si>
    <t>101-0309</t>
  </si>
  <si>
    <t>101-1019</t>
  </si>
  <si>
    <t>101-1515</t>
  </si>
  <si>
    <t>101-1517</t>
  </si>
  <si>
    <t>101-1602</t>
  </si>
  <si>
    <t>101-1714</t>
  </si>
  <si>
    <t>101-2467</t>
  </si>
  <si>
    <t>101-9412</t>
  </si>
  <si>
    <t>101-9429</t>
  </si>
  <si>
    <t>101-9511</t>
  </si>
  <si>
    <t>101-9580</t>
  </si>
  <si>
    <t>102-0023</t>
  </si>
  <si>
    <t>102-0033</t>
  </si>
  <si>
    <t>103-0219</t>
  </si>
  <si>
    <t>103-0230</t>
  </si>
  <si>
    <t>113-0246</t>
  </si>
  <si>
    <t>201-0756</t>
  </si>
  <si>
    <t>401-0085</t>
  </si>
  <si>
    <t>402-0004</t>
  </si>
  <si>
    <t>408-0021</t>
  </si>
  <si>
    <t>507-0983</t>
  </si>
  <si>
    <t>507-0988</t>
  </si>
  <si>
    <t>507-0989</t>
  </si>
  <si>
    <t>507-0991</t>
  </si>
  <si>
    <t>507-0993</t>
  </si>
  <si>
    <t>508-0097</t>
  </si>
  <si>
    <t>537-0221</t>
  </si>
  <si>
    <t>548-0005</t>
  </si>
  <si>
    <t>548-0007</t>
  </si>
  <si>
    <t>548-0009</t>
  </si>
  <si>
    <t>548-0027</t>
  </si>
  <si>
    <t>548-0028</t>
  </si>
  <si>
    <t>548-0040</t>
  </si>
  <si>
    <t>ТСЦ-101-0309</t>
  </si>
  <si>
    <t>ТСЦ-101-0813</t>
  </si>
  <si>
    <t>ТСЦ-101-1019</t>
  </si>
  <si>
    <t>ТСЦ-101-1045</t>
  </si>
  <si>
    <t>ТСЦ-101-1068</t>
  </si>
  <si>
    <t>ТСЦ-101-1515</t>
  </si>
  <si>
    <t>ТСЦ-101-1641</t>
  </si>
  <si>
    <t>ТСЦ-101-1714</t>
  </si>
  <si>
    <t>ТСЦ-101-1755</t>
  </si>
  <si>
    <t>ТСЦ-101-1787</t>
  </si>
  <si>
    <t>ТСЦ-101-2467</t>
  </si>
  <si>
    <t>ТСЦ-101-2489</t>
  </si>
  <si>
    <t>ТСЦ-101-2544</t>
  </si>
  <si>
    <t>ТСЦ-101-2545</t>
  </si>
  <si>
    <t>ТСЦ-101-2575</t>
  </si>
  <si>
    <t>ТСЦ-101-3688</t>
  </si>
  <si>
    <t>ТСЦ-101-3721</t>
  </si>
  <si>
    <t>ТСЦ-101-3777</t>
  </si>
  <si>
    <t>ТСЦ-102-0023</t>
  </si>
  <si>
    <t>ТСЦ-103-0130</t>
  </si>
  <si>
    <t>ТСЦ-103-0178</t>
  </si>
  <si>
    <t>ТСЦ-103-0190</t>
  </si>
  <si>
    <t>ТСЦ-103-0232</t>
  </si>
  <si>
    <t>ТСЦ-113-0021</t>
  </si>
  <si>
    <t>ТСЦ-201-0850</t>
  </si>
  <si>
    <t>ТСЦ-401-0006</t>
  </si>
  <si>
    <t>ТСЦ-403-0834</t>
  </si>
  <si>
    <t>ТСЦ-403-8005</t>
  </si>
  <si>
    <t>ТСЦ-403-8010</t>
  </si>
  <si>
    <t>ТСЦ-403-8014</t>
  </si>
  <si>
    <t>ТСЦ-408-0384</t>
  </si>
  <si>
    <t>ТСЦ-507-2000</t>
  </si>
  <si>
    <t>ТСЦ-507-2089</t>
  </si>
  <si>
    <t>ТСЦ-507-2161</t>
  </si>
  <si>
    <t>ТСЦ-507-2196</t>
  </si>
  <si>
    <t>ТСЦ-507-2237</t>
  </si>
  <si>
    <t>ТСЦ-507-2247</t>
  </si>
  <si>
    <t>ТСЦ-507-2250</t>
  </si>
  <si>
    <t>ТСЦ-507-2319</t>
  </si>
  <si>
    <t>ТСЦ-507-2363</t>
  </si>
  <si>
    <t>ТСЦ-508-0097</t>
  </si>
  <si>
    <t>Канаты пеньковые пропитанные</t>
  </si>
  <si>
    <t xml:space="preserve"> Кислород технический  газообразный</t>
  </si>
  <si>
    <t>Швеллеры № 40 из стали марки: Ст0</t>
  </si>
  <si>
    <t>Электроды диаметром: 4 мм Э46</t>
  </si>
  <si>
    <t>Электроды диаметром: 4 мм Э50</t>
  </si>
  <si>
    <t>Растворитель марки: Р-4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</si>
  <si>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</si>
  <si>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</si>
  <si>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</si>
  <si>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Знаки опознавательные металлические;шт.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</si>
  <si>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</si>
  <si>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</si>
  <si>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</si>
  <si>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</si>
  <si>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10 мм</t>
  </si>
  <si>
    <t>Эмаль ПФ-115 серая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</si>
  <si>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</si>
  <si>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Бетон тяжелый, крупность заполнителя: 10 мм, класс В12,5 (М150)</t>
  </si>
  <si>
    <t>Раствор готовый кладочный цементный марки: 100</t>
  </si>
  <si>
    <t>Щебень из природного камня для строительных работ марка: 400, фракция 5(3)-10 мм</t>
  </si>
  <si>
    <t>Вода...</t>
  </si>
  <si>
    <t>Фланцы стальные плоские приварные из стали ВСт3сп2, ВСт3сп3, давлением: 1,0 МПа (10 кгс/см2), диаметром 50 мм</t>
  </si>
  <si>
    <t>Фланцы стальные плоские приварные из стали ВСт3сп2, ВСт3сп3, давлением: 1,0 МПа (10 кгс/см2), диаметром 150 мм</t>
  </si>
  <si>
    <t>Фланцы стальные плоские приварные из стали ВСт3сп2, ВСт3сп3, давлением: 1,0 МПа (10 кгс/см2), диаметром 200 мм</t>
  </si>
  <si>
    <t>Фланцы стальные плоские приварные из стали ВСт3сп2, ВСт3сп3, давлением: 1,0 МПа (10 кгс/см2), диаметром 300 мм</t>
  </si>
  <si>
    <t>Фланцы стальные плоские приварные из стали ВСт3сп2, ВСт3сп3, давлением: 1,0 МПа (10 кгс/см2), диаметром 400 мм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</si>
  <si>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</si>
  <si>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Канат двойной свивки типа ТЛК-О без покрытия из проволок марки В, маркировочная группа 1770 н/мм2, диаметром 33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</si>
  <si>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</si>
  <si>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</si>
  <si>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</si>
  <si>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 400 мм</t>
  </si>
  <si>
    <t>Манжета предохраняющая для заделки концов кожуха трубопроводов Ду 500 мм</t>
  </si>
  <si>
    <t>Кольца центрирующие для труб Ду 400 мм</t>
  </si>
  <si>
    <t xml:space="preserve">   - Фланц впадина Ру 4 МПа диаметром условного прохода 325  мм (2000/3,95)</t>
  </si>
  <si>
    <t xml:space="preserve">   - Задвижка 30лс5151нж Ду200 Ру1,6 (26888/3,95)</t>
  </si>
  <si>
    <t xml:space="preserve">   - Задвижка 30лс41нж Ду50 Ру16 (4482/3,95)</t>
  </si>
  <si>
    <t xml:space="preserve">   - Задвижка 30лс5151нж Ду150 Ру1,6 (25700/3,95)</t>
  </si>
  <si>
    <t xml:space="preserve">   - Манжета герметизирующие тип ll-А 159/426 (4150/3,95)</t>
  </si>
  <si>
    <t xml:space="preserve">   - Кольца предохранительные "Снайпер" Ду159</t>
  </si>
  <si>
    <t xml:space="preserve">   - Кольца предохранительные "Снайпер" Ду325</t>
  </si>
  <si>
    <t xml:space="preserve">   - хомуты стяжные</t>
  </si>
  <si>
    <t xml:space="preserve">   - Манжета герметизирующие тип ll-А 325/530 (5500/3,95)</t>
  </si>
  <si>
    <t xml:space="preserve">   - Фланцевая пара Ру 1,6 МПа (16 кгс/см2) Д-325мм (4000/3,95)</t>
  </si>
  <si>
    <t xml:space="preserve">   - Фланцевая пара Ру 1,6 МПа (16 кгс/см2) Д-219мм (2900/3,95)</t>
  </si>
  <si>
    <t xml:space="preserve">   - Отводы 45 град.426*12мм (11036/3,95)</t>
  </si>
  <si>
    <t xml:space="preserve">   - Заглушка эллиптическая 530*12мм (2562/3,95)</t>
  </si>
  <si>
    <t xml:space="preserve">   - Опора 426-КП-А12 (1210/3,95)</t>
  </si>
  <si>
    <t xml:space="preserve">   - Опора 325-КП-А12 (852/3,95)</t>
  </si>
  <si>
    <t xml:space="preserve">   - Опора 159-КП-А11 (150/3,95)</t>
  </si>
  <si>
    <t xml:space="preserve">   - Опора 219-КП-А11 (333/3,95)</t>
  </si>
  <si>
    <t xml:space="preserve">   - Кран шаровый муфтовый с ручным управлением ЗАРД 020.0.16.24-03.Р-ХЛ (2100/3,95)</t>
  </si>
  <si>
    <t xml:space="preserve">   - Опора 530-КП-А12 (1690/3,95)</t>
  </si>
  <si>
    <t xml:space="preserve">   - Заглушка межфланцевая выступ-впадина 400мм (2-400-4.0-09Г2С) (8800/3,95)</t>
  </si>
  <si>
    <t>Битум горячий (16500/3,95)</t>
  </si>
  <si>
    <t xml:space="preserve">   - Жидкое керамическое  покрытие "Корунд Антикор" 0,8мм  (520/3,95)</t>
  </si>
  <si>
    <t xml:space="preserve">   - Жидкое керамическое  покрытие "Корунд Классик" 1,0 мм  (430/3,95)</t>
  </si>
  <si>
    <t xml:space="preserve">   - Трубы стальные бесшовные нефтегазопроводные повышенной надежности  219х8мм (3911/3,95)</t>
  </si>
  <si>
    <t xml:space="preserve">   - Трубы стальные бесшовные нефтегазопроводные повышенной надежности  325х10мм (6549/3,95)</t>
  </si>
  <si>
    <t xml:space="preserve">   - Трубы стальные бесшовные нефтегазопроводные повышенной надежности  426х10мм (7,623/3,95)</t>
  </si>
  <si>
    <t xml:space="preserve">   - Трубы стальные бесшовные нефтегазопроводные повышенной надежности 57х8мм (1440/3,95)</t>
  </si>
  <si>
    <t xml:space="preserve">   - Трубы стальные бесшовные нефтегазопроводные повышенной надежности  159х8мм (2840/3,95)</t>
  </si>
  <si>
    <t>Фланцевая пара Ру 1,6 МПа диаметром условного прохода 426 мм (7200/3,95)</t>
  </si>
  <si>
    <t>Проволока стальная 3-0-С</t>
  </si>
  <si>
    <t>Двутавры  № 16</t>
  </si>
  <si>
    <t>Просечно-вытяжной прокат ПВ506</t>
  </si>
  <si>
    <t>Сталь угловая 50x50x5 мм</t>
  </si>
  <si>
    <t>Сталь полосовая 150*4 мм</t>
  </si>
  <si>
    <t>Сталь угловая 100*100*8мм</t>
  </si>
  <si>
    <t>Лента полимерная Полилен 40-ЛИ-63</t>
  </si>
  <si>
    <t>Сталь угловая: 63х63 мм</t>
  </si>
  <si>
    <t>Сталь угловая: 75х75 мм</t>
  </si>
  <si>
    <t>Болты с гайками и шайбами</t>
  </si>
  <si>
    <t>Швеллеры: № 16</t>
  </si>
  <si>
    <t>Сталь полосовая: 50х4 мм</t>
  </si>
  <si>
    <t>Сталь листовая 10мм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</si>
  <si>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 мм</t>
  </si>
  <si>
    <t>Трубы стальные 159*6мм</t>
  </si>
  <si>
    <t>Трубы стальные 219*6мм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</si>
  <si>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12 мм</t>
  </si>
  <si>
    <t>Трубы стальные бесшовные, горячедеформированные 32*4мм</t>
  </si>
  <si>
    <t xml:space="preserve">   - Конструкции стальные индивидуальные: листовые</t>
  </si>
  <si>
    <t xml:space="preserve">   - Конструкции стальные листовые</t>
  </si>
  <si>
    <t>Бетон тяжелый, класс: В15 (М200)</t>
  </si>
  <si>
    <t>Плита перекрытия: доборная ПТ 75.120.12-3 /бетон В15 (М200), объем 0,11 м3, расход ар-ры 2,5 кг/ (серия 3.006.1-8)</t>
  </si>
  <si>
    <t>Блоки бетонные ФБС сплошные (ГОСТ13579-78): ФБС12-4-3-Т</t>
  </si>
  <si>
    <t>Блоки бетонные  (ГОСТ13579-78): ФБС12-6-6-Т</t>
  </si>
  <si>
    <t>Блоки бетонные  (ГОСТ13579-78): ФБС24-6-6-Т</t>
  </si>
  <si>
    <t>Смесь песчано-гравийная</t>
  </si>
  <si>
    <t>Фланцы из стали марок  Ру 1,6 МПа (16 кгс/см2), диаметром условного прохода 219 мм</t>
  </si>
  <si>
    <t>Отводы 90 град. 159*10мм</t>
  </si>
  <si>
    <t>Отводы 90 град. 219*10мм</t>
  </si>
  <si>
    <t>Отводы 90 град.  325*12мм</t>
  </si>
  <si>
    <t>Отводы 90 град.426*12мм</t>
  </si>
  <si>
    <t>Тройники равнопроходные  32 мм, толщиной стенки 2,5 мм</t>
  </si>
  <si>
    <t>Тройники равнопроходные  диаметром 219 мм, толщиной стенки 10 мм</t>
  </si>
  <si>
    <t>Тройники равнопроходные  диаметром 325 мм, толщиной стенки 12 мм</t>
  </si>
  <si>
    <t>Тройники равнопроходные 426 мм, толщиной стенки 12 мм</t>
  </si>
  <si>
    <t>Тройники переходные диаметром условного прохода 325х8-159х8 мм</t>
  </si>
  <si>
    <t>Тройники переходные диаметром условного прохода 325х10-219х8 мм</t>
  </si>
  <si>
    <t>Тройники переходные диаметром условного прохода:426х10-219х9 мм</t>
  </si>
  <si>
    <t xml:space="preserve">   - Тройники переходные диаметром условного прохода 530*14-325*12мм</t>
  </si>
  <si>
    <t xml:space="preserve">   - Тройники переходные диаметром условного прохода 426*12-325*10мм</t>
  </si>
  <si>
    <t>Переходы концентрические диаметром условного прохода: 219х10-159х8 мм</t>
  </si>
  <si>
    <t>Переходы концентрические диаметром условного прохода:  426х10-325х8 мм</t>
  </si>
  <si>
    <t>Переходы концентрические  диаметром условного прохода:  530х12-426х12 мм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</si>
  <si>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</si>
  <si>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Обертка защитная на полиэтиленовой основе «Полилен-0Б-63»</t>
  </si>
  <si>
    <t>10 м</t>
  </si>
  <si>
    <t>1 шт</t>
  </si>
  <si>
    <t>комп.</t>
  </si>
  <si>
    <t xml:space="preserve"> Демонтаж .Сети технологические от от ПО 1-3 до ПТБ 1-3</t>
  </si>
  <si>
    <t>02-05-01</t>
  </si>
  <si>
    <t>Монтаж технологического трубопровода от ПО 1-3 до ПТБ 1-3 изм</t>
  </si>
  <si>
    <t xml:space="preserve">02-05-02 </t>
  </si>
  <si>
    <t>Строительные работы Опоры ОП1-ОП11 от ПО 1-3 до ПТБ 1-3</t>
  </si>
  <si>
    <t xml:space="preserve">02-05-03 </t>
  </si>
  <si>
    <t>Площадка ПО1,ПО2 от ПО1-3 до ПТБ 1-3</t>
  </si>
  <si>
    <t xml:space="preserve">02-05-04 </t>
  </si>
  <si>
    <t>28000</t>
  </si>
  <si>
    <t>Приложение 1 к форме 8.2</t>
  </si>
  <si>
    <t>Приложение № 2 к форме 8.2</t>
  </si>
  <si>
    <t>Приложение №3 к форме 8.2</t>
  </si>
  <si>
    <t>Объект: Технологический трубопровод нефти от ПО 1-3 до ПТБ 1-3 изм.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</si>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</sst>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0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68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4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4" fillId="0" borderId="0"/>
    <xf numFmtId="0" fontId="10" fillId="0" borderId="0"/>
    <xf numFmtId="4" fontId="16" fillId="0" borderId="0">
      <alignment vertical="center"/>
    </xf>
    <xf numFmtId="0" fontId="102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9" fontId="10" fillId="0" borderId="0" applyFont="0" applyFill="0" applyBorder="0" applyAlignment="0" applyProtection="0"/>
  </cellStyleXfs>
  <cellXfs count="520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5" fillId="0" borderId="0" xfId="908" applyFont="1" applyAlignment="1">
      <alignment vertical="center"/>
    </xf>
    <xf numFmtId="3" fontId="75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0" fillId="0" borderId="0" xfId="0" applyFont="1" applyAlignment="1">
      <alignment horizontal="center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 wrapText="1"/>
    </xf>
    <xf numFmtId="49" fontId="82" fillId="0" borderId="0" xfId="0" applyNumberFormat="1" applyFont="1" applyAlignment="1">
      <alignment vertical="center"/>
    </xf>
    <xf numFmtId="0" fontId="80" fillId="0" borderId="71" xfId="0" applyNumberFormat="1" applyFont="1" applyFill="1" applyBorder="1" applyAlignment="1">
      <alignment horizontal="center" vertical="center" wrapText="1"/>
    </xf>
    <xf numFmtId="0" fontId="80" fillId="0" borderId="66" xfId="0" applyNumberFormat="1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49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9" xfId="0" applyFont="1" applyFill="1" applyBorder="1" applyAlignment="1">
      <alignment horizontal="center" vertical="center"/>
    </xf>
    <xf numFmtId="0" fontId="80" fillId="0" borderId="73" xfId="0" applyFont="1" applyBorder="1" applyAlignment="1">
      <alignment horizontal="center" vertical="center"/>
    </xf>
    <xf numFmtId="3" fontId="80" fillId="30" borderId="68" xfId="0" applyNumberFormat="1" applyFont="1" applyFill="1" applyBorder="1" applyAlignment="1">
      <alignment vertical="center"/>
    </xf>
    <xf numFmtId="0" fontId="82" fillId="0" borderId="2" xfId="0" applyFont="1" applyBorder="1" applyAlignment="1">
      <alignment vertical="center"/>
    </xf>
    <xf numFmtId="3" fontId="82" fillId="30" borderId="59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2" fillId="0" borderId="1" xfId="0" applyFont="1" applyBorder="1" applyAlignment="1">
      <alignment vertical="center"/>
    </xf>
    <xf numFmtId="3" fontId="80" fillId="30" borderId="5" xfId="0" applyNumberFormat="1" applyFont="1" applyFill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3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2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5" fillId="0" borderId="0" xfId="908" applyFont="1" applyBorder="1" applyAlignment="1">
      <alignment vertical="center"/>
    </xf>
    <xf numFmtId="1" fontId="73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5" fillId="28" borderId="0" xfId="908" applyFont="1" applyFill="1" applyBorder="1" applyAlignment="1">
      <alignment vertical="center"/>
    </xf>
    <xf numFmtId="1" fontId="73" fillId="28" borderId="0" xfId="908" applyNumberFormat="1" applyFont="1" applyFill="1" applyBorder="1" applyAlignment="1">
      <alignment horizontal="center" vertical="center"/>
    </xf>
    <xf numFmtId="1" fontId="73" fillId="0" borderId="0" xfId="908" applyNumberFormat="1" applyFont="1" applyBorder="1" applyAlignment="1">
      <alignment horizontal="center"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left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10" xfId="0" applyNumberFormat="1" applyFont="1" applyBorder="1" applyAlignment="1">
      <alignment horizontal="left" vertical="center"/>
    </xf>
    <xf numFmtId="0" fontId="80" fillId="0" borderId="10" xfId="0" applyFont="1" applyBorder="1" applyAlignment="1">
      <alignment vertical="center"/>
    </xf>
    <xf numFmtId="0" fontId="80" fillId="0" borderId="10" xfId="0" applyNumberFormat="1" applyFont="1" applyBorder="1" applyAlignment="1">
      <alignment horizontal="right" vertical="center" wrapText="1"/>
    </xf>
    <xf numFmtId="0" fontId="80" fillId="0" borderId="10" xfId="0" applyNumberFormat="1" applyFont="1" applyBorder="1" applyAlignment="1">
      <alignment horizontal="right" vertical="center"/>
    </xf>
    <xf numFmtId="49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3" fontId="67" fillId="30" borderId="67" xfId="908" applyNumberFormat="1" applyFont="1" applyFill="1" applyBorder="1" applyAlignment="1">
      <alignment horizontal="right" vertical="center" wrapText="1"/>
    </xf>
    <xf numFmtId="2" fontId="68" fillId="30" borderId="67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69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2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2" fillId="0" borderId="8" xfId="908" applyNumberFormat="1" applyFont="1" applyFill="1" applyBorder="1" applyAlignment="1">
      <alignment horizontal="center" vertical="center" wrapText="1"/>
    </xf>
    <xf numFmtId="2" fontId="72" fillId="0" borderId="66" xfId="908" applyNumberFormat="1" applyFont="1" applyFill="1" applyBorder="1" applyAlignment="1">
      <alignment horizontal="center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4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4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2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7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3" fillId="32" borderId="7" xfId="908" applyNumberFormat="1" applyFont="1" applyFill="1" applyBorder="1" applyAlignment="1">
      <alignment horizontal="center" vertical="center"/>
    </xf>
    <xf numFmtId="10" fontId="83" fillId="32" borderId="38" xfId="908" applyNumberFormat="1" applyFont="1" applyFill="1" applyBorder="1" applyAlignment="1">
      <alignment horizontal="center" vertical="center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2" fillId="0" borderId="0" xfId="0" applyFont="1" applyAlignment="1">
      <alignment vertical="center" wrapTex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8" fillId="32" borderId="51" xfId="908" applyNumberFormat="1" applyFont="1" applyFill="1" applyBorder="1" applyAlignment="1">
      <alignment vertical="center" wrapText="1"/>
    </xf>
    <xf numFmtId="0" fontId="78" fillId="32" borderId="54" xfId="976" applyFont="1" applyFill="1" applyBorder="1" applyAlignment="1">
      <alignment horizontal="left" vertical="center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6" xfId="908" applyFont="1" applyFill="1" applyBorder="1" applyAlignment="1">
      <alignment horizontal="center"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3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8" fillId="32" borderId="40" xfId="908" applyFont="1" applyFill="1" applyBorder="1" applyAlignment="1">
      <alignment vertical="center"/>
    </xf>
    <xf numFmtId="4" fontId="78" fillId="32" borderId="40" xfId="908" applyNumberFormat="1" applyFont="1" applyFill="1" applyBorder="1" applyAlignment="1">
      <alignment vertical="center" wrapText="1"/>
    </xf>
    <xf numFmtId="3" fontId="78" fillId="32" borderId="19" xfId="908" applyNumberFormat="1" applyFont="1" applyFill="1" applyBorder="1" applyAlignment="1">
      <alignment horizontal="right" vertical="center" wrapText="1"/>
    </xf>
    <xf numFmtId="3" fontId="78" fillId="32" borderId="46" xfId="908" applyNumberFormat="1" applyFont="1" applyFill="1" applyBorder="1" applyAlignment="1">
      <alignment horizontal="right" vertical="center" wrapText="1"/>
    </xf>
    <xf numFmtId="3" fontId="78" fillId="32" borderId="2" xfId="908" applyNumberFormat="1" applyFont="1" applyFill="1" applyBorder="1" applyAlignment="1">
      <alignment horizontal="right" vertical="center" wrapText="1"/>
    </xf>
    <xf numFmtId="3" fontId="78" fillId="32" borderId="49" xfId="908" applyNumberFormat="1" applyFont="1" applyFill="1" applyBorder="1" applyAlignment="1">
      <alignment horizontal="right" vertical="center" wrapText="1"/>
    </xf>
    <xf numFmtId="4" fontId="78" fillId="32" borderId="2" xfId="908" applyNumberFormat="1" applyFont="1" applyFill="1" applyBorder="1" applyAlignment="1">
      <alignment horizontal="right" vertical="center" wrapText="1"/>
    </xf>
    <xf numFmtId="4" fontId="78" fillId="32" borderId="49" xfId="908" applyNumberFormat="1" applyFont="1" applyFill="1" applyBorder="1" applyAlignment="1">
      <alignment horizontal="right" vertical="center" wrapText="1"/>
    </xf>
    <xf numFmtId="3" fontId="78" fillId="32" borderId="19" xfId="908" applyNumberFormat="1" applyFont="1" applyFill="1" applyBorder="1" applyAlignment="1">
      <alignment horizontal="center" vertical="center" wrapText="1"/>
    </xf>
    <xf numFmtId="3" fontId="78" fillId="32" borderId="69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/>
    </xf>
    <xf numFmtId="3" fontId="79" fillId="30" borderId="54" xfId="908" applyNumberFormat="1" applyFont="1" applyFill="1" applyBorder="1" applyAlignment="1">
      <alignment horizontal="center" vertical="center" wrapText="1"/>
    </xf>
    <xf numFmtId="3" fontId="79" fillId="32" borderId="64" xfId="908" applyNumberFormat="1" applyFont="1" applyFill="1" applyBorder="1" applyAlignment="1">
      <alignment horizontal="center" vertical="center" wrapText="1"/>
    </xf>
    <xf numFmtId="3" fontId="78" fillId="32" borderId="5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8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8" fillId="32" borderId="52" xfId="908" applyNumberFormat="1" applyFont="1" applyFill="1" applyBorder="1" applyAlignment="1">
      <alignment horizontal="center" vertical="center" wrapText="1"/>
    </xf>
    <xf numFmtId="3" fontId="78" fillId="33" borderId="19" xfId="908" applyNumberFormat="1" applyFont="1" applyFill="1" applyBorder="1" applyAlignment="1">
      <alignment horizontal="right" vertical="center" wrapText="1"/>
    </xf>
    <xf numFmtId="3" fontId="78" fillId="33" borderId="46" xfId="908" applyNumberFormat="1" applyFont="1" applyFill="1" applyBorder="1" applyAlignment="1">
      <alignment horizontal="right" vertical="center" wrapText="1"/>
    </xf>
    <xf numFmtId="3" fontId="78" fillId="33" borderId="2" xfId="908" applyNumberFormat="1" applyFont="1" applyFill="1" applyBorder="1" applyAlignment="1">
      <alignment horizontal="right" vertical="center" wrapText="1"/>
    </xf>
    <xf numFmtId="3" fontId="78" fillId="33" borderId="59" xfId="908" applyNumberFormat="1" applyFont="1" applyFill="1" applyBorder="1" applyAlignment="1">
      <alignment horizontal="right" vertical="center" wrapText="1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49" fontId="82" fillId="0" borderId="0" xfId="0" applyNumberFormat="1" applyFont="1" applyAlignment="1">
      <alignment horizontal="left" vertical="center"/>
    </xf>
    <xf numFmtId="0" fontId="80" fillId="0" borderId="2" xfId="0" applyFont="1" applyFill="1" applyBorder="1" applyAlignment="1">
      <alignment horizontal="left" vertical="center"/>
    </xf>
    <xf numFmtId="49" fontId="85" fillId="0" borderId="3" xfId="0" applyNumberFormat="1" applyFont="1" applyBorder="1" applyAlignment="1">
      <alignment horizontal="center" vertical="center" wrapText="1"/>
    </xf>
    <xf numFmtId="0" fontId="85" fillId="0" borderId="4" xfId="0" applyFont="1" applyBorder="1" applyAlignment="1">
      <alignment horizontal="right" vertical="center" wrapText="1"/>
    </xf>
    <xf numFmtId="3" fontId="85" fillId="30" borderId="5" xfId="0" applyNumberFormat="1" applyFont="1" applyFill="1" applyBorder="1" applyAlignment="1">
      <alignment vertical="center"/>
    </xf>
    <xf numFmtId="49" fontId="85" fillId="0" borderId="6" xfId="0" applyNumberFormat="1" applyFont="1" applyBorder="1" applyAlignment="1">
      <alignment horizontal="center" vertical="center" wrapText="1"/>
    </xf>
    <xf numFmtId="0" fontId="85" fillId="0" borderId="7" xfId="0" applyFont="1" applyBorder="1" applyAlignment="1">
      <alignment horizontal="right" vertical="center" wrapText="1"/>
    </xf>
    <xf numFmtId="3" fontId="85" fillId="30" borderId="68" xfId="0" applyNumberFormat="1" applyFont="1" applyFill="1" applyBorder="1" applyAlignment="1">
      <alignment vertical="center"/>
    </xf>
    <xf numFmtId="49" fontId="85" fillId="0" borderId="7" xfId="0" applyNumberFormat="1" applyFont="1" applyBorder="1" applyAlignment="1">
      <alignment horizontal="center" vertical="center" wrapText="1"/>
    </xf>
    <xf numFmtId="189" fontId="85" fillId="0" borderId="6" xfId="0" applyNumberFormat="1" applyFont="1" applyBorder="1" applyAlignment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6" xfId="798" applyNumberFormat="1" applyFont="1" applyFill="1" applyBorder="1" applyAlignment="1" applyProtection="1">
      <alignment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7" xfId="798" applyNumberFormat="1" applyFont="1" applyFill="1" applyBorder="1" applyAlignment="1" applyProtection="1">
      <alignment horizontal="left" vertical="center" wrapText="1"/>
    </xf>
    <xf numFmtId="0" fontId="91" fillId="0" borderId="67" xfId="798" applyNumberFormat="1" applyFont="1" applyFill="1" applyBorder="1" applyAlignment="1" applyProtection="1">
      <alignment horizontal="center" vertical="center" wrapText="1"/>
    </xf>
    <xf numFmtId="0" fontId="99" fillId="0" borderId="67" xfId="798" applyNumberFormat="1" applyFont="1" applyFill="1" applyBorder="1" applyAlignment="1" applyProtection="1">
      <alignment horizontal="center" vertical="center"/>
    </xf>
    <xf numFmtId="3" fontId="96" fillId="0" borderId="67" xfId="798" applyNumberFormat="1" applyFont="1" applyFill="1" applyBorder="1" applyAlignment="1" applyProtection="1">
      <alignment horizontal="center" vertical="center"/>
    </xf>
    <xf numFmtId="4" fontId="96" fillId="0" borderId="67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 wrapText="1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6" xfId="798" applyNumberFormat="1" applyFont="1" applyFill="1" applyBorder="1" applyAlignment="1" applyProtection="1">
      <alignment vertical="center" wrapText="1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3" fontId="99" fillId="0" borderId="67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3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05" fillId="28" borderId="0" xfId="798" applyNumberFormat="1" applyFont="1" applyFill="1" applyAlignment="1">
      <alignment vertical="center" wrapText="1"/>
    </xf>
    <xf numFmtId="4" fontId="72" fillId="28" borderId="0" xfId="2261" applyFont="1" applyFill="1">
      <alignment vertical="center"/>
    </xf>
    <xf numFmtId="0" fontId="38" fillId="0" borderId="7" xfId="0" applyFont="1" applyBorder="1" applyAlignment="1">
      <alignment horizontal="right" vertical="center" wrapText="1"/>
    </xf>
    <xf numFmtId="0" fontId="80" fillId="0" borderId="65" xfId="0" applyNumberFormat="1" applyFont="1" applyFill="1" applyBorder="1" applyAlignment="1">
      <alignment horizontal="center" vertical="center" wrapText="1"/>
    </xf>
    <xf numFmtId="0" fontId="80" fillId="0" borderId="46" xfId="0" applyFont="1" applyFill="1" applyBorder="1" applyAlignment="1">
      <alignment horizontal="center" vertical="center"/>
    </xf>
    <xf numFmtId="49" fontId="38" fillId="0" borderId="6" xfId="0" applyNumberFormat="1" applyFont="1" applyBorder="1" applyAlignment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97" fillId="0" borderId="40" xfId="798" applyNumberFormat="1" applyFont="1" applyFill="1" applyBorder="1" applyAlignment="1" applyProtection="1">
      <alignment vertical="center" wrapText="1"/>
    </xf>
    <xf numFmtId="2" fontId="96" fillId="0" borderId="7" xfId="798" applyNumberFormat="1" applyFont="1" applyFill="1" applyBorder="1" applyAlignment="1" applyProtection="1">
      <alignment horizontal="center" vertical="center"/>
    </xf>
    <xf numFmtId="3" fontId="99" fillId="0" borderId="38" xfId="798" applyNumberFormat="1" applyFont="1" applyFill="1" applyBorder="1" applyAlignment="1" applyProtection="1">
      <alignment horizontal="center" vertical="center"/>
    </xf>
    <xf numFmtId="2" fontId="96" fillId="0" borderId="38" xfId="798" applyNumberFormat="1" applyFont="1" applyFill="1" applyBorder="1" applyAlignment="1" applyProtection="1">
      <alignment horizontal="center" vertical="center"/>
    </xf>
    <xf numFmtId="4" fontId="96" fillId="0" borderId="40" xfId="798" applyNumberFormat="1" applyFont="1" applyFill="1" applyBorder="1" applyAlignment="1" applyProtection="1">
      <alignment vertical="center" wrapText="1"/>
    </xf>
    <xf numFmtId="189" fontId="99" fillId="0" borderId="67" xfId="798" applyNumberFormat="1" applyFont="1" applyFill="1" applyBorder="1" applyAlignment="1" applyProtection="1">
      <alignment horizontal="center" vertical="center"/>
    </xf>
    <xf numFmtId="2" fontId="96" fillId="0" borderId="67" xfId="798" applyNumberFormat="1" applyFont="1" applyFill="1" applyBorder="1" applyAlignment="1" applyProtection="1">
      <alignment horizontal="center" vertical="center"/>
    </xf>
    <xf numFmtId="2" fontId="96" fillId="0" borderId="28" xfId="798" applyNumberFormat="1" applyFont="1" applyFill="1" applyBorder="1" applyAlignment="1" applyProtection="1">
      <alignment horizontal="center" vertical="center"/>
    </xf>
    <xf numFmtId="2" fontId="96" fillId="0" borderId="26" xfId="798" applyNumberFormat="1" applyFont="1" applyFill="1" applyBorder="1" applyAlignment="1" applyProtection="1">
      <alignment horizontal="center" vertical="center"/>
    </xf>
    <xf numFmtId="4" fontId="96" fillId="0" borderId="29" xfId="798" applyNumberFormat="1" applyFont="1" applyFill="1" applyBorder="1" applyAlignment="1" applyProtection="1">
      <alignment horizontal="center" vertical="center"/>
    </xf>
    <xf numFmtId="2" fontId="96" fillId="0" borderId="48" xfId="798" applyNumberFormat="1" applyFont="1" applyFill="1" applyBorder="1" applyAlignment="1" applyProtection="1">
      <alignment horizontal="center" vertical="center"/>
    </xf>
    <xf numFmtId="3" fontId="96" fillId="0" borderId="40" xfId="798" applyNumberFormat="1" applyFont="1" applyFill="1" applyBorder="1" applyAlignment="1" applyProtection="1">
      <alignment vertical="center" wrapText="1"/>
    </xf>
    <xf numFmtId="192" fontId="96" fillId="0" borderId="28" xfId="798" applyNumberFormat="1" applyFont="1" applyFill="1" applyBorder="1" applyAlignment="1" applyProtection="1">
      <alignment horizontal="center" vertical="center"/>
    </xf>
    <xf numFmtId="3" fontId="96" fillId="28" borderId="7" xfId="798" applyNumberFormat="1" applyFont="1" applyFill="1" applyBorder="1" applyAlignment="1" applyProtection="1">
      <alignment horizontal="center" vertical="center"/>
    </xf>
    <xf numFmtId="0" fontId="91" fillId="28" borderId="7" xfId="798" applyNumberFormat="1" applyFont="1" applyFill="1" applyBorder="1" applyAlignment="1" applyProtection="1">
      <alignment horizontal="center" vertical="center" wrapText="1"/>
    </xf>
    <xf numFmtId="189" fontId="99" fillId="28" borderId="7" xfId="798" applyNumberFormat="1" applyFont="1" applyFill="1" applyBorder="1" applyAlignment="1" applyProtection="1">
      <alignment horizontal="center" vertical="center"/>
    </xf>
    <xf numFmtId="3" fontId="96" fillId="28" borderId="38" xfId="798" applyNumberFormat="1" applyFont="1" applyFill="1" applyBorder="1" applyAlignment="1" applyProtection="1">
      <alignment horizontal="center" vertical="center"/>
    </xf>
    <xf numFmtId="0" fontId="91" fillId="28" borderId="38" xfId="798" applyNumberFormat="1" applyFont="1" applyFill="1" applyBorder="1" applyAlignment="1" applyProtection="1">
      <alignment horizontal="center" vertical="center" wrapText="1"/>
    </xf>
    <xf numFmtId="192" fontId="96" fillId="0" borderId="47" xfId="798" applyNumberFormat="1" applyFont="1" applyFill="1" applyBorder="1" applyAlignment="1" applyProtection="1">
      <alignment horizontal="center" vertical="center"/>
    </xf>
    <xf numFmtId="192" fontId="96" fillId="0" borderId="26" xfId="798" applyNumberFormat="1" applyFont="1" applyFill="1" applyBorder="1" applyAlignment="1" applyProtection="1">
      <alignment horizontal="center" vertical="center"/>
    </xf>
    <xf numFmtId="189" fontId="99" fillId="0" borderId="29" xfId="798" applyNumberFormat="1" applyFont="1" applyFill="1" applyBorder="1" applyAlignment="1" applyProtection="1">
      <alignment horizontal="center" vertical="center"/>
    </xf>
    <xf numFmtId="2" fontId="96" fillId="0" borderId="29" xfId="798" applyNumberFormat="1" applyFont="1" applyFill="1" applyBorder="1" applyAlignment="1" applyProtection="1">
      <alignment horizontal="center" vertical="center"/>
    </xf>
    <xf numFmtId="0" fontId="86" fillId="0" borderId="0" xfId="2266" applyFont="1"/>
    <xf numFmtId="49" fontId="68" fillId="30" borderId="26" xfId="0" applyNumberFormat="1" applyFont="1" applyFill="1" applyBorder="1" applyAlignment="1">
      <alignment horizontal="left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49" fontId="38" fillId="0" borderId="7" xfId="0" applyNumberFormat="1" applyFont="1" applyBorder="1" applyAlignment="1">
      <alignment horizontal="right" vertical="top" wrapText="1"/>
    </xf>
    <xf numFmtId="0" fontId="38" fillId="0" borderId="7" xfId="0" applyFont="1" applyBorder="1" applyAlignment="1">
      <alignment horizontal="left" vertical="top" wrapText="1"/>
    </xf>
    <xf numFmtId="0" fontId="38" fillId="0" borderId="7" xfId="0" applyFont="1" applyBorder="1" applyAlignment="1">
      <alignment horizontal="center" vertical="top" wrapText="1"/>
    </xf>
    <xf numFmtId="49" fontId="38" fillId="0" borderId="7" xfId="0" applyNumberFormat="1" applyFont="1" applyBorder="1" applyAlignment="1">
      <alignment horizontal="center" vertical="top" wrapText="1"/>
    </xf>
    <xf numFmtId="0" fontId="38" fillId="0" borderId="7" xfId="0" applyFont="1" applyBorder="1" applyAlignment="1">
      <alignment horizontal="right" vertical="top" wrapText="1"/>
    </xf>
    <xf numFmtId="0" fontId="80" fillId="0" borderId="1" xfId="0" applyFont="1" applyBorder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5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8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79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9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2" xfId="974" applyFont="1" applyFill="1" applyBorder="1" applyAlignment="1">
      <alignment horizontal="center" vertical="center" wrapText="1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74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6" xfId="908" applyFont="1" applyFill="1" applyBorder="1" applyAlignment="1">
      <alignment horizontal="center" vertical="center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4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6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71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3" fillId="0" borderId="0" xfId="797" applyFont="1" applyFill="1" applyAlignment="1">
      <alignment horizontal="center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6" xfId="798" applyNumberFormat="1" applyFont="1" applyFill="1" applyBorder="1" applyAlignment="1" applyProtection="1">
      <alignment horizontal="center" vertical="center" wrapText="1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6" fillId="0" borderId="0" xfId="2260" applyFont="1" applyBorder="1" applyAlignment="1">
      <alignment horizontal="center" wrapText="1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49" xfId="0" applyFont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9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1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9" xfId="0" applyNumberFormat="1" applyFont="1" applyFill="1" applyBorder="1" applyAlignment="1">
      <alignment horizontal="center" vertical="center" wrapText="1"/>
    </xf>
    <xf numFmtId="0" fontId="80" fillId="0" borderId="4" xfId="0" applyNumberFormat="1" applyFont="1" applyFill="1" applyBorder="1" applyAlignment="1">
      <alignment horizontal="left" vertical="center" wrapText="1"/>
    </xf>
    <xf numFmtId="0" fontId="80" fillId="0" borderId="7" xfId="0" applyNumberFormat="1" applyFont="1" applyFill="1" applyBorder="1" applyAlignment="1">
      <alignment horizontal="left" vertical="center" wrapText="1"/>
    </xf>
    <xf numFmtId="0" fontId="80" fillId="0" borderId="29" xfId="0" applyNumberFormat="1" applyFont="1" applyFill="1" applyBorder="1" applyAlignment="1">
      <alignment horizontal="left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6" xfId="0" applyNumberFormat="1" applyFont="1" applyFill="1" applyBorder="1" applyAlignment="1">
      <alignment horizontal="center" vertical="center" wrapText="1"/>
    </xf>
    <xf numFmtId="0" fontId="80" fillId="0" borderId="48" xfId="0" applyNumberFormat="1" applyFont="1" applyFill="1" applyBorder="1" applyAlignment="1">
      <alignment horizontal="center" vertical="center" wrapText="1"/>
    </xf>
    <xf numFmtId="0" fontId="80" fillId="0" borderId="56" xfId="0" applyNumberFormat="1" applyFont="1" applyFill="1" applyBorder="1" applyAlignment="1">
      <alignment horizontal="center" vertical="center" wrapText="1"/>
    </xf>
    <xf numFmtId="0" fontId="80" fillId="0" borderId="61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42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</cellXfs>
  <cellStyles count="226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W1" sqref="W1"/>
    </sheetView>
  </sheetViews>
  <sheetFormatPr defaultColWidth="8.85546875" defaultRowHeight="12.75" x14ac:dyDescent="0.2"/>
  <cols>
    <col min="1" max="1" width="14.85546875" style="35" customWidth="1"/>
    <col min="2" max="2" width="49" style="35" customWidth="1"/>
    <col min="3" max="3" width="10.5703125" style="35" customWidth="1"/>
    <col min="4" max="4" width="11.140625" style="35" customWidth="1"/>
    <col min="5" max="5" width="11" style="35" customWidth="1"/>
    <col min="6" max="6" width="13.42578125" style="35" customWidth="1"/>
    <col min="7" max="7" width="11.7109375" style="35" customWidth="1"/>
    <col min="8" max="8" width="11.28515625" style="35" customWidth="1"/>
    <col min="9" max="9" width="10.85546875" style="35" customWidth="1"/>
    <col min="10" max="10" width="11.28515625" style="35" customWidth="1"/>
    <col min="11" max="11" width="14.42578125" style="35" customWidth="1"/>
    <col min="12" max="12" width="14.7109375" style="35" customWidth="1"/>
    <col min="13" max="13" width="12.42578125" style="35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35" customWidth="1"/>
    <col min="21" max="21" width="10.7109375" style="9" customWidth="1"/>
    <col min="22" max="22" width="11.28515625" style="35" customWidth="1"/>
    <col min="23" max="23" width="18.85546875" style="35" customWidth="1"/>
    <col min="24" max="24" width="17.85546875" style="35" customWidth="1"/>
    <col min="25" max="25" width="10.140625" style="35" bestFit="1" customWidth="1"/>
    <col min="26" max="16384" width="8.85546875" style="1"/>
  </cols>
  <sheetData>
    <row r="1" spans="1:25" ht="13.5" x14ac:dyDescent="0.2">
      <c r="B1" s="36" t="s">
        <v>25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8"/>
      <c r="V1" s="37"/>
      <c r="W1" s="39" t="s">
        <v>462</v>
      </c>
    </row>
    <row r="2" spans="1:25" ht="13.5" customHeight="1" x14ac:dyDescent="0.2">
      <c r="B2" s="2" t="s">
        <v>16</v>
      </c>
      <c r="C2" s="405" t="s">
        <v>177</v>
      </c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174"/>
    </row>
    <row r="3" spans="1:25" x14ac:dyDescent="0.2">
      <c r="B3" s="2" t="s">
        <v>17</v>
      </c>
      <c r="C3" s="406" t="s">
        <v>263</v>
      </c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175"/>
    </row>
    <row r="4" spans="1:25" x14ac:dyDescent="0.2">
      <c r="B4" s="2" t="s">
        <v>107</v>
      </c>
      <c r="C4" s="224">
        <v>0.56999999999999995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</row>
    <row r="5" spans="1:25" ht="13.5" thickBot="1" x14ac:dyDescent="0.25">
      <c r="B5" s="2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</row>
    <row r="6" spans="1:25" ht="12.75" customHeight="1" thickBot="1" x14ac:dyDescent="0.25">
      <c r="A6" s="456" t="s">
        <v>1</v>
      </c>
      <c r="B6" s="456" t="s">
        <v>26</v>
      </c>
      <c r="C6" s="429" t="s">
        <v>27</v>
      </c>
      <c r="D6" s="430"/>
      <c r="E6" s="430"/>
      <c r="F6" s="430"/>
      <c r="G6" s="430"/>
      <c r="H6" s="430"/>
      <c r="I6" s="430"/>
      <c r="J6" s="430"/>
      <c r="K6" s="430"/>
      <c r="L6" s="431"/>
      <c r="M6" s="421" t="s">
        <v>2</v>
      </c>
      <c r="N6" s="422"/>
      <c r="O6" s="422"/>
      <c r="P6" s="422"/>
      <c r="Q6" s="422"/>
      <c r="R6" s="422"/>
      <c r="S6" s="422"/>
      <c r="T6" s="422"/>
      <c r="U6" s="422"/>
      <c r="V6" s="422"/>
      <c r="W6" s="423"/>
      <c r="Y6" s="1"/>
    </row>
    <row r="7" spans="1:25" ht="12.75" customHeight="1" x14ac:dyDescent="0.2">
      <c r="A7" s="457"/>
      <c r="B7" s="457"/>
      <c r="C7" s="440" t="s">
        <v>79</v>
      </c>
      <c r="D7" s="427" t="s">
        <v>3</v>
      </c>
      <c r="E7" s="428"/>
      <c r="F7" s="428"/>
      <c r="G7" s="428"/>
      <c r="H7" s="428"/>
      <c r="I7" s="428"/>
      <c r="J7" s="428"/>
      <c r="K7" s="424" t="s">
        <v>81</v>
      </c>
      <c r="L7" s="410" t="s">
        <v>83</v>
      </c>
      <c r="M7" s="408" t="s">
        <v>80</v>
      </c>
      <c r="N7" s="451" t="s">
        <v>3</v>
      </c>
      <c r="O7" s="452"/>
      <c r="P7" s="452"/>
      <c r="Q7" s="453"/>
      <c r="R7" s="454" t="s">
        <v>63</v>
      </c>
      <c r="S7" s="413" t="s">
        <v>89</v>
      </c>
      <c r="T7" s="413" t="s">
        <v>82</v>
      </c>
      <c r="U7" s="413" t="s">
        <v>64</v>
      </c>
      <c r="V7" s="419" t="s">
        <v>65</v>
      </c>
      <c r="W7" s="415" t="s">
        <v>84</v>
      </c>
      <c r="Y7" s="1"/>
    </row>
    <row r="8" spans="1:25" ht="44.25" customHeight="1" x14ac:dyDescent="0.2">
      <c r="A8" s="457"/>
      <c r="B8" s="457"/>
      <c r="C8" s="441"/>
      <c r="D8" s="443" t="s">
        <v>66</v>
      </c>
      <c r="E8" s="417" t="s">
        <v>85</v>
      </c>
      <c r="F8" s="417" t="s">
        <v>86</v>
      </c>
      <c r="G8" s="417" t="s">
        <v>90</v>
      </c>
      <c r="H8" s="417" t="s">
        <v>28</v>
      </c>
      <c r="I8" s="417" t="s">
        <v>64</v>
      </c>
      <c r="J8" s="417" t="s">
        <v>65</v>
      </c>
      <c r="K8" s="425"/>
      <c r="L8" s="411"/>
      <c r="M8" s="409"/>
      <c r="N8" s="448" t="s">
        <v>29</v>
      </c>
      <c r="O8" s="449"/>
      <c r="P8" s="449" t="s">
        <v>30</v>
      </c>
      <c r="Q8" s="450"/>
      <c r="R8" s="455"/>
      <c r="S8" s="414"/>
      <c r="T8" s="414"/>
      <c r="U8" s="414"/>
      <c r="V8" s="420"/>
      <c r="W8" s="416"/>
      <c r="Y8" s="1"/>
    </row>
    <row r="9" spans="1:25" ht="83.25" customHeight="1" thickBot="1" x14ac:dyDescent="0.25">
      <c r="A9" s="458"/>
      <c r="B9" s="458"/>
      <c r="C9" s="442"/>
      <c r="D9" s="444"/>
      <c r="E9" s="418"/>
      <c r="F9" s="418"/>
      <c r="G9" s="418"/>
      <c r="H9" s="418"/>
      <c r="I9" s="418"/>
      <c r="J9" s="418"/>
      <c r="K9" s="426"/>
      <c r="L9" s="412"/>
      <c r="M9" s="409"/>
      <c r="N9" s="182" t="s">
        <v>87</v>
      </c>
      <c r="O9" s="183" t="s">
        <v>88</v>
      </c>
      <c r="P9" s="183" t="s">
        <v>87</v>
      </c>
      <c r="Q9" s="184" t="s">
        <v>88</v>
      </c>
      <c r="R9" s="455"/>
      <c r="S9" s="414"/>
      <c r="T9" s="414"/>
      <c r="U9" s="414"/>
      <c r="V9" s="420"/>
      <c r="W9" s="416"/>
      <c r="Y9" s="1"/>
    </row>
    <row r="10" spans="1:25" ht="13.5" thickBot="1" x14ac:dyDescent="0.25">
      <c r="A10" s="185">
        <v>1</v>
      </c>
      <c r="B10" s="186">
        <v>2</v>
      </c>
      <c r="C10" s="185">
        <v>5</v>
      </c>
      <c r="D10" s="187">
        <v>6</v>
      </c>
      <c r="E10" s="188">
        <v>7</v>
      </c>
      <c r="F10" s="189">
        <v>8</v>
      </c>
      <c r="G10" s="188">
        <v>9</v>
      </c>
      <c r="H10" s="189">
        <v>10</v>
      </c>
      <c r="I10" s="188">
        <v>11</v>
      </c>
      <c r="J10" s="189">
        <v>12</v>
      </c>
      <c r="K10" s="188">
        <v>13</v>
      </c>
      <c r="L10" s="190">
        <v>14</v>
      </c>
      <c r="M10" s="185">
        <v>15</v>
      </c>
      <c r="N10" s="187">
        <v>16</v>
      </c>
      <c r="O10" s="188">
        <v>17</v>
      </c>
      <c r="P10" s="189">
        <v>18</v>
      </c>
      <c r="Q10" s="191">
        <v>19</v>
      </c>
      <c r="R10" s="187">
        <v>20</v>
      </c>
      <c r="S10" s="188">
        <v>21</v>
      </c>
      <c r="T10" s="189">
        <v>22</v>
      </c>
      <c r="U10" s="188">
        <v>23</v>
      </c>
      <c r="V10" s="192">
        <v>24</v>
      </c>
      <c r="W10" s="193">
        <v>25</v>
      </c>
      <c r="Y10" s="1"/>
    </row>
    <row r="11" spans="1:25" ht="13.5" thickBot="1" x14ac:dyDescent="0.25">
      <c r="A11" s="445" t="s">
        <v>102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7"/>
      <c r="Y11" s="1"/>
    </row>
    <row r="12" spans="1:25" ht="28.5" customHeight="1" x14ac:dyDescent="0.2">
      <c r="A12" s="181" t="s">
        <v>450</v>
      </c>
      <c r="B12" s="395" t="s">
        <v>449</v>
      </c>
      <c r="C12" s="177">
        <f>D12+E12+G12+I12+J12</f>
        <v>588960</v>
      </c>
      <c r="D12" s="101">
        <v>110196</v>
      </c>
      <c r="E12" s="101">
        <v>286849</v>
      </c>
      <c r="F12" s="101">
        <v>27891</v>
      </c>
      <c r="G12" s="101">
        <v>6196</v>
      </c>
      <c r="H12" s="101">
        <v>2484</v>
      </c>
      <c r="I12" s="101">
        <v>109870</v>
      </c>
      <c r="J12" s="101">
        <v>75849</v>
      </c>
      <c r="K12" s="85">
        <v>3629.2</v>
      </c>
      <c r="L12" s="115">
        <v>685.15</v>
      </c>
      <c r="M12" s="177">
        <f>N12+O12+P12+Q12</f>
        <v>0</v>
      </c>
      <c r="N12" s="130"/>
      <c r="O12" s="84"/>
      <c r="P12" s="84"/>
      <c r="Q12" s="123"/>
      <c r="R12" s="172"/>
      <c r="S12" s="136"/>
      <c r="T12" s="136"/>
      <c r="U12" s="136"/>
      <c r="V12" s="137"/>
      <c r="W12" s="217"/>
      <c r="Y12" s="1"/>
    </row>
    <row r="13" spans="1:25" ht="25.5" x14ac:dyDescent="0.2">
      <c r="A13" s="181" t="s">
        <v>452</v>
      </c>
      <c r="B13" s="396" t="s">
        <v>451</v>
      </c>
      <c r="C13" s="178">
        <f t="shared" ref="C13:C14" si="0">G13+D13+E13+I13+J13</f>
        <v>2525556</v>
      </c>
      <c r="D13" s="135">
        <v>133358</v>
      </c>
      <c r="E13" s="6">
        <v>178230</v>
      </c>
      <c r="F13" s="6">
        <v>21112</v>
      </c>
      <c r="G13" s="6">
        <v>1984319</v>
      </c>
      <c r="H13" s="6">
        <v>0</v>
      </c>
      <c r="I13" s="6">
        <v>135585</v>
      </c>
      <c r="J13" s="101">
        <v>94064</v>
      </c>
      <c r="K13" s="8">
        <v>4433.25</v>
      </c>
      <c r="L13" s="116">
        <v>534.19000000000005</v>
      </c>
      <c r="M13" s="178">
        <f t="shared" ref="M13:M14" si="1">N13+O13+P13+Q13</f>
        <v>0</v>
      </c>
      <c r="N13" s="131"/>
      <c r="O13" s="7"/>
      <c r="P13" s="7"/>
      <c r="Q13" s="124"/>
      <c r="R13" s="173"/>
      <c r="S13" s="138"/>
      <c r="T13" s="138"/>
      <c r="U13" s="138"/>
      <c r="V13" s="139"/>
      <c r="W13" s="218"/>
      <c r="Y13" s="1"/>
    </row>
    <row r="14" spans="1:25" ht="25.5" x14ac:dyDescent="0.2">
      <c r="A14" s="181" t="s">
        <v>454</v>
      </c>
      <c r="B14" s="396" t="s">
        <v>453</v>
      </c>
      <c r="C14" s="178">
        <f t="shared" si="0"/>
        <v>96837</v>
      </c>
      <c r="D14" s="135">
        <v>16915</v>
      </c>
      <c r="E14" s="6">
        <v>14519</v>
      </c>
      <c r="F14" s="6">
        <v>729</v>
      </c>
      <c r="G14" s="6">
        <v>43825</v>
      </c>
      <c r="H14" s="6">
        <v>0</v>
      </c>
      <c r="I14" s="6">
        <v>13373</v>
      </c>
      <c r="J14" s="101">
        <v>8205</v>
      </c>
      <c r="K14" s="8">
        <v>586.04999999999995</v>
      </c>
      <c r="L14" s="116">
        <v>20.440000000000001</v>
      </c>
      <c r="M14" s="178">
        <f t="shared" si="1"/>
        <v>0</v>
      </c>
      <c r="N14" s="131"/>
      <c r="O14" s="7"/>
      <c r="P14" s="7"/>
      <c r="Q14" s="124"/>
      <c r="R14" s="173"/>
      <c r="S14" s="138"/>
      <c r="T14" s="138"/>
      <c r="U14" s="138"/>
      <c r="V14" s="139"/>
      <c r="W14" s="218"/>
      <c r="Y14" s="1"/>
    </row>
    <row r="15" spans="1:25" ht="15" thickBot="1" x14ac:dyDescent="0.25">
      <c r="A15" s="181" t="s">
        <v>456</v>
      </c>
      <c r="B15" s="395" t="s">
        <v>455</v>
      </c>
      <c r="C15" s="178">
        <f t="shared" ref="C15" si="2">G15+D15+E15+I15+J15</f>
        <v>160293</v>
      </c>
      <c r="D15" s="135">
        <v>25512</v>
      </c>
      <c r="E15" s="6">
        <v>24430</v>
      </c>
      <c r="F15" s="6">
        <v>3454</v>
      </c>
      <c r="G15" s="6">
        <v>69112</v>
      </c>
      <c r="H15" s="6">
        <v>0</v>
      </c>
      <c r="I15" s="6">
        <v>24776</v>
      </c>
      <c r="J15" s="101">
        <v>16463</v>
      </c>
      <c r="K15" s="8">
        <v>855.75</v>
      </c>
      <c r="L15" s="116">
        <v>97.43</v>
      </c>
      <c r="M15" s="178">
        <f t="shared" ref="M15" si="3">N15+O15+P15+Q15</f>
        <v>0</v>
      </c>
      <c r="N15" s="131"/>
      <c r="O15" s="7"/>
      <c r="P15" s="7"/>
      <c r="Q15" s="124"/>
      <c r="R15" s="173"/>
      <c r="S15" s="138"/>
      <c r="T15" s="138"/>
      <c r="U15" s="138"/>
      <c r="V15" s="139"/>
      <c r="W15" s="218"/>
      <c r="Y15" s="1"/>
    </row>
    <row r="16" spans="1:25" ht="21" customHeight="1" thickBot="1" x14ac:dyDescent="0.25">
      <c r="A16" s="208"/>
      <c r="B16" s="209" t="s">
        <v>96</v>
      </c>
      <c r="C16" s="210">
        <f t="shared" ref="C16:L16" si="4">SUM(C12:C15)</f>
        <v>3371646</v>
      </c>
      <c r="D16" s="211">
        <f t="shared" si="4"/>
        <v>285981</v>
      </c>
      <c r="E16" s="212">
        <f t="shared" si="4"/>
        <v>504028</v>
      </c>
      <c r="F16" s="212">
        <f t="shared" si="4"/>
        <v>53186</v>
      </c>
      <c r="G16" s="212">
        <f t="shared" si="4"/>
        <v>2103452</v>
      </c>
      <c r="H16" s="212">
        <f t="shared" si="4"/>
        <v>2484</v>
      </c>
      <c r="I16" s="212">
        <f t="shared" si="4"/>
        <v>283604</v>
      </c>
      <c r="J16" s="213">
        <f t="shared" si="4"/>
        <v>194581</v>
      </c>
      <c r="K16" s="214">
        <f t="shared" si="4"/>
        <v>9504.25</v>
      </c>
      <c r="L16" s="215">
        <f t="shared" si="4"/>
        <v>1337.21</v>
      </c>
      <c r="M16" s="241">
        <v>10037852</v>
      </c>
      <c r="N16" s="242"/>
      <c r="O16" s="243">
        <v>7954051</v>
      </c>
      <c r="P16" s="243"/>
      <c r="Q16" s="244">
        <v>2083801</v>
      </c>
      <c r="R16" s="211"/>
      <c r="S16" s="212"/>
      <c r="T16" s="212"/>
      <c r="U16" s="212"/>
      <c r="V16" s="213"/>
      <c r="W16" s="216"/>
      <c r="Y16" s="1"/>
    </row>
    <row r="17" spans="1:23" ht="38.25" x14ac:dyDescent="0.2">
      <c r="A17" s="92"/>
      <c r="B17" s="102" t="s">
        <v>172</v>
      </c>
      <c r="C17" s="194"/>
      <c r="D17" s="94"/>
      <c r="E17" s="89"/>
      <c r="F17" s="89"/>
      <c r="G17" s="89"/>
      <c r="H17" s="89"/>
      <c r="I17" s="89"/>
      <c r="J17" s="89"/>
      <c r="K17" s="89"/>
      <c r="L17" s="117"/>
      <c r="M17" s="102"/>
      <c r="N17" s="132"/>
      <c r="O17" s="90"/>
      <c r="P17" s="91"/>
      <c r="Q17" s="125"/>
      <c r="R17" s="120"/>
      <c r="S17" s="91"/>
      <c r="T17" s="87"/>
      <c r="U17" s="91"/>
      <c r="V17" s="87"/>
      <c r="W17" s="217"/>
    </row>
    <row r="18" spans="1:23" ht="15" x14ac:dyDescent="0.2">
      <c r="A18" s="93"/>
      <c r="B18" s="96" t="s">
        <v>4</v>
      </c>
      <c r="C18" s="178"/>
      <c r="D18" s="95"/>
      <c r="E18" s="40"/>
      <c r="F18" s="40"/>
      <c r="G18" s="40"/>
      <c r="H18" s="40"/>
      <c r="I18" s="40"/>
      <c r="J18" s="40"/>
      <c r="K18" s="40"/>
      <c r="L18" s="118"/>
      <c r="M18" s="97"/>
      <c r="N18" s="133"/>
      <c r="O18" s="41"/>
      <c r="P18" s="42"/>
      <c r="Q18" s="126"/>
      <c r="R18" s="121"/>
      <c r="S18" s="42"/>
      <c r="T18" s="86"/>
      <c r="U18" s="42"/>
      <c r="V18" s="86"/>
      <c r="W18" s="219"/>
    </row>
    <row r="19" spans="1:23" ht="14.25" x14ac:dyDescent="0.2">
      <c r="A19" s="93"/>
      <c r="B19" s="97" t="s">
        <v>105</v>
      </c>
      <c r="C19" s="178"/>
      <c r="D19" s="95"/>
      <c r="E19" s="40"/>
      <c r="F19" s="40"/>
      <c r="G19" s="40"/>
      <c r="H19" s="40"/>
      <c r="I19" s="40"/>
      <c r="J19" s="40"/>
      <c r="K19" s="40"/>
      <c r="L19" s="118"/>
      <c r="M19" s="97"/>
      <c r="N19" s="133"/>
      <c r="O19" s="41"/>
      <c r="P19" s="42"/>
      <c r="Q19" s="126"/>
      <c r="R19" s="121"/>
      <c r="S19" s="42"/>
      <c r="T19" s="86"/>
      <c r="U19" s="42"/>
      <c r="V19" s="86"/>
      <c r="W19" s="220"/>
    </row>
    <row r="20" spans="1:23" ht="14.25" x14ac:dyDescent="0.2">
      <c r="A20" s="93"/>
      <c r="B20" s="98" t="s">
        <v>91</v>
      </c>
      <c r="C20" s="178"/>
      <c r="D20" s="95"/>
      <c r="E20" s="40"/>
      <c r="F20" s="40"/>
      <c r="G20" s="40"/>
      <c r="H20" s="40"/>
      <c r="I20" s="40"/>
      <c r="J20" s="40"/>
      <c r="K20" s="40"/>
      <c r="L20" s="118"/>
      <c r="M20" s="97"/>
      <c r="N20" s="133"/>
      <c r="O20" s="43"/>
      <c r="P20" s="42"/>
      <c r="Q20" s="127"/>
      <c r="R20" s="121"/>
      <c r="S20" s="42"/>
      <c r="T20" s="86"/>
      <c r="U20" s="42"/>
      <c r="V20" s="86"/>
      <c r="W20" s="218"/>
    </row>
    <row r="21" spans="1:23" ht="15" x14ac:dyDescent="0.2">
      <c r="A21" s="93"/>
      <c r="B21" s="96" t="s">
        <v>92</v>
      </c>
      <c r="C21" s="195">
        <f>C16*D45</f>
        <v>171280</v>
      </c>
      <c r="D21" s="95"/>
      <c r="E21" s="40"/>
      <c r="F21" s="40"/>
      <c r="G21" s="40"/>
      <c r="H21" s="40"/>
      <c r="I21" s="40"/>
      <c r="J21" s="40"/>
      <c r="K21" s="40"/>
      <c r="L21" s="118"/>
      <c r="M21" s="97"/>
      <c r="N21" s="133"/>
      <c r="O21" s="44"/>
      <c r="P21" s="42"/>
      <c r="Q21" s="128"/>
      <c r="R21" s="121"/>
      <c r="S21" s="42"/>
      <c r="T21" s="86"/>
      <c r="U21" s="42"/>
      <c r="V21" s="86"/>
      <c r="W21" s="219"/>
    </row>
    <row r="22" spans="1:23" ht="28.5" customHeight="1" x14ac:dyDescent="0.2">
      <c r="A22" s="93"/>
      <c r="B22" s="99" t="s">
        <v>93</v>
      </c>
      <c r="C22" s="178"/>
      <c r="D22" s="95"/>
      <c r="E22" s="40"/>
      <c r="F22" s="40"/>
      <c r="G22" s="40"/>
      <c r="H22" s="40"/>
      <c r="I22" s="40"/>
      <c r="J22" s="40"/>
      <c r="K22" s="40"/>
      <c r="L22" s="118"/>
      <c r="M22" s="97"/>
      <c r="N22" s="133"/>
      <c r="O22" s="44"/>
      <c r="P22" s="42"/>
      <c r="Q22" s="128"/>
      <c r="R22" s="121"/>
      <c r="S22" s="42"/>
      <c r="T22" s="86"/>
      <c r="U22" s="42"/>
      <c r="V22" s="86"/>
      <c r="W22" s="219"/>
    </row>
    <row r="23" spans="1:23" ht="15" x14ac:dyDescent="0.2">
      <c r="A23" s="93"/>
      <c r="B23" s="99" t="s">
        <v>94</v>
      </c>
      <c r="C23" s="178"/>
      <c r="D23" s="95"/>
      <c r="E23" s="40"/>
      <c r="F23" s="40"/>
      <c r="G23" s="40"/>
      <c r="H23" s="40"/>
      <c r="I23" s="40"/>
      <c r="J23" s="40"/>
      <c r="K23" s="40"/>
      <c r="L23" s="118"/>
      <c r="M23" s="97"/>
      <c r="N23" s="133"/>
      <c r="O23" s="44"/>
      <c r="P23" s="42"/>
      <c r="Q23" s="128"/>
      <c r="R23" s="121"/>
      <c r="S23" s="42"/>
      <c r="T23" s="86"/>
      <c r="U23" s="42"/>
      <c r="V23" s="86"/>
      <c r="W23" s="221"/>
    </row>
    <row r="24" spans="1:23" ht="15" x14ac:dyDescent="0.2">
      <c r="A24" s="93"/>
      <c r="B24" s="100" t="s">
        <v>95</v>
      </c>
      <c r="C24" s="178"/>
      <c r="D24" s="95"/>
      <c r="E24" s="40"/>
      <c r="F24" s="40"/>
      <c r="G24" s="40"/>
      <c r="H24" s="40"/>
      <c r="I24" s="40"/>
      <c r="J24" s="40"/>
      <c r="K24" s="40"/>
      <c r="L24" s="118"/>
      <c r="M24" s="97"/>
      <c r="N24" s="133"/>
      <c r="O24" s="44"/>
      <c r="P24" s="42"/>
      <c r="Q24" s="128"/>
      <c r="R24" s="121"/>
      <c r="S24" s="42"/>
      <c r="T24" s="86"/>
      <c r="U24" s="42"/>
      <c r="V24" s="86"/>
      <c r="W24" s="221"/>
    </row>
    <row r="25" spans="1:23" ht="51" hidden="1" x14ac:dyDescent="0.2">
      <c r="A25" s="93"/>
      <c r="B25" s="100" t="s">
        <v>104</v>
      </c>
      <c r="C25" s="178"/>
      <c r="D25" s="95"/>
      <c r="E25" s="40"/>
      <c r="F25" s="40"/>
      <c r="G25" s="40"/>
      <c r="H25" s="40"/>
      <c r="I25" s="40"/>
      <c r="J25" s="40"/>
      <c r="K25" s="40"/>
      <c r="L25" s="118"/>
      <c r="M25" s="97"/>
      <c r="N25" s="133"/>
      <c r="O25" s="44"/>
      <c r="P25" s="42"/>
      <c r="Q25" s="128"/>
      <c r="R25" s="121"/>
      <c r="S25" s="42"/>
      <c r="T25" s="86"/>
      <c r="U25" s="42"/>
      <c r="V25" s="86"/>
      <c r="W25" s="221"/>
    </row>
    <row r="26" spans="1:23" ht="15" hidden="1" x14ac:dyDescent="0.2">
      <c r="A26" s="93"/>
      <c r="B26" s="100" t="s">
        <v>106</v>
      </c>
      <c r="C26" s="178"/>
      <c r="D26" s="95"/>
      <c r="E26" s="40"/>
      <c r="F26" s="40"/>
      <c r="G26" s="40"/>
      <c r="H26" s="40"/>
      <c r="I26" s="40"/>
      <c r="J26" s="40"/>
      <c r="K26" s="40"/>
      <c r="L26" s="118"/>
      <c r="M26" s="97"/>
      <c r="N26" s="133"/>
      <c r="O26" s="44"/>
      <c r="P26" s="42"/>
      <c r="Q26" s="128"/>
      <c r="R26" s="121"/>
      <c r="S26" s="42"/>
      <c r="T26" s="86"/>
      <c r="U26" s="42"/>
      <c r="V26" s="86"/>
      <c r="W26" s="221"/>
    </row>
    <row r="27" spans="1:23" ht="14.25" x14ac:dyDescent="0.2">
      <c r="A27" s="93"/>
      <c r="B27" s="97" t="s">
        <v>6</v>
      </c>
      <c r="C27" s="178">
        <f>C16+C21</f>
        <v>3542926</v>
      </c>
      <c r="D27" s="95"/>
      <c r="E27" s="40"/>
      <c r="F27" s="40"/>
      <c r="G27" s="40"/>
      <c r="H27" s="40"/>
      <c r="I27" s="40"/>
      <c r="J27" s="40"/>
      <c r="K27" s="40"/>
      <c r="L27" s="118"/>
      <c r="M27" s="97"/>
      <c r="N27" s="133"/>
      <c r="O27" s="41"/>
      <c r="P27" s="42"/>
      <c r="Q27" s="126"/>
      <c r="R27" s="121"/>
      <c r="S27" s="42"/>
      <c r="T27" s="86"/>
      <c r="U27" s="42"/>
      <c r="V27" s="86"/>
      <c r="W27" s="218"/>
    </row>
    <row r="28" spans="1:23" ht="15.75" thickBot="1" x14ac:dyDescent="0.25">
      <c r="A28" s="103"/>
      <c r="B28" s="114" t="s">
        <v>7</v>
      </c>
      <c r="C28" s="164"/>
      <c r="D28" s="109"/>
      <c r="E28" s="105"/>
      <c r="F28" s="105"/>
      <c r="G28" s="105"/>
      <c r="H28" s="105"/>
      <c r="I28" s="105"/>
      <c r="J28" s="105"/>
      <c r="K28" s="105"/>
      <c r="L28" s="119"/>
      <c r="M28" s="104"/>
      <c r="N28" s="134"/>
      <c r="O28" s="106"/>
      <c r="P28" s="107"/>
      <c r="Q28" s="129"/>
      <c r="R28" s="122"/>
      <c r="S28" s="107"/>
      <c r="T28" s="108"/>
      <c r="U28" s="107"/>
      <c r="V28" s="108"/>
      <c r="W28" s="222"/>
    </row>
    <row r="29" spans="1:23" ht="14.25" x14ac:dyDescent="0.2">
      <c r="A29" s="140"/>
      <c r="B29" s="179" t="s">
        <v>8</v>
      </c>
      <c r="C29" s="142"/>
      <c r="D29" s="143"/>
      <c r="E29" s="144"/>
      <c r="F29" s="144"/>
      <c r="G29" s="144"/>
      <c r="H29" s="144"/>
      <c r="I29" s="144"/>
      <c r="J29" s="144"/>
      <c r="K29" s="144"/>
      <c r="L29" s="145"/>
      <c r="M29" s="141"/>
      <c r="N29" s="146"/>
      <c r="O29" s="147"/>
      <c r="P29" s="148"/>
      <c r="Q29" s="149"/>
      <c r="R29" s="150"/>
      <c r="S29" s="148"/>
      <c r="T29" s="151"/>
      <c r="U29" s="148"/>
      <c r="V29" s="151"/>
      <c r="W29" s="223"/>
    </row>
    <row r="30" spans="1:23" ht="14.25" x14ac:dyDescent="0.2">
      <c r="A30" s="152"/>
      <c r="B30" s="180" t="s">
        <v>9</v>
      </c>
      <c r="C30" s="153"/>
      <c r="D30" s="154"/>
      <c r="E30" s="155"/>
      <c r="F30" s="155"/>
      <c r="G30" s="155"/>
      <c r="H30" s="155"/>
      <c r="I30" s="155"/>
      <c r="J30" s="155"/>
      <c r="K30" s="155"/>
      <c r="L30" s="156"/>
      <c r="M30" s="157"/>
      <c r="N30" s="158"/>
      <c r="O30" s="159"/>
      <c r="P30" s="159"/>
      <c r="Q30" s="160"/>
      <c r="R30" s="161"/>
      <c r="S30" s="159"/>
      <c r="T30" s="162"/>
      <c r="U30" s="159"/>
      <c r="V30" s="163">
        <v>0.18</v>
      </c>
      <c r="W30" s="218"/>
    </row>
    <row r="31" spans="1:23" ht="15" thickBot="1" x14ac:dyDescent="0.25">
      <c r="A31" s="227"/>
      <c r="B31" s="228" t="s">
        <v>10</v>
      </c>
      <c r="C31" s="229"/>
      <c r="D31" s="230"/>
      <c r="E31" s="231"/>
      <c r="F31" s="231"/>
      <c r="G31" s="231"/>
      <c r="H31" s="231"/>
      <c r="I31" s="231"/>
      <c r="J31" s="231"/>
      <c r="K31" s="231"/>
      <c r="L31" s="232"/>
      <c r="M31" s="233"/>
      <c r="N31" s="234"/>
      <c r="O31" s="235"/>
      <c r="P31" s="236"/>
      <c r="Q31" s="237"/>
      <c r="R31" s="238"/>
      <c r="S31" s="236"/>
      <c r="T31" s="239"/>
      <c r="U31" s="236"/>
      <c r="V31" s="239"/>
      <c r="W31" s="240"/>
    </row>
    <row r="32" spans="1:23" x14ac:dyDescent="0.2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6"/>
    </row>
    <row r="33" spans="1:25" ht="27.75" customHeight="1" x14ac:dyDescent="0.2">
      <c r="B33" s="432"/>
      <c r="C33" s="433"/>
      <c r="D33" s="436" t="s">
        <v>31</v>
      </c>
      <c r="E33" s="404" t="s">
        <v>18</v>
      </c>
      <c r="F33" s="47"/>
      <c r="G33" s="47"/>
      <c r="K33" s="9"/>
      <c r="L33" s="9"/>
      <c r="M33" s="9"/>
      <c r="T33" s="9"/>
      <c r="V33" s="10"/>
      <c r="X33" s="1"/>
      <c r="Y33" s="1"/>
    </row>
    <row r="34" spans="1:25" ht="12.75" customHeight="1" x14ac:dyDescent="0.2">
      <c r="B34" s="434"/>
      <c r="C34" s="435"/>
      <c r="D34" s="437"/>
      <c r="E34" s="3">
        <v>2016</v>
      </c>
      <c r="F34" s="88"/>
      <c r="G34" s="88"/>
      <c r="H34" s="88"/>
      <c r="I34" s="88"/>
      <c r="J34" s="88"/>
      <c r="K34" s="9"/>
      <c r="L34" s="9"/>
      <c r="M34" s="9"/>
      <c r="T34" s="9"/>
      <c r="V34" s="9"/>
      <c r="X34" s="1"/>
      <c r="Y34" s="1"/>
    </row>
    <row r="35" spans="1:25" ht="13.5" customHeight="1" x14ac:dyDescent="0.2">
      <c r="B35" s="438" t="s">
        <v>32</v>
      </c>
      <c r="C35" s="439"/>
      <c r="D35" s="48"/>
      <c r="E35" s="49"/>
      <c r="F35" s="50"/>
      <c r="G35" s="50"/>
      <c r="H35" s="50"/>
      <c r="I35" s="50"/>
      <c r="J35" s="50"/>
      <c r="K35" s="50"/>
      <c r="L35" s="52"/>
      <c r="M35" s="52"/>
      <c r="N35" s="53"/>
      <c r="O35" s="52"/>
      <c r="P35" s="52"/>
      <c r="R35" s="35"/>
      <c r="U35" s="35"/>
      <c r="X35" s="1"/>
      <c r="Y35" s="1"/>
    </row>
    <row r="36" spans="1:25" ht="13.5" x14ac:dyDescent="0.2">
      <c r="A36" s="45"/>
      <c r="B36" s="54"/>
      <c r="C36" s="5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56"/>
      <c r="O36" s="56"/>
      <c r="P36" s="56"/>
      <c r="Q36" s="56"/>
      <c r="R36" s="57"/>
      <c r="S36" s="53"/>
      <c r="T36" s="58"/>
      <c r="U36" s="53"/>
      <c r="V36" s="51"/>
      <c r="W36" s="59"/>
    </row>
    <row r="37" spans="1:25" ht="13.5" x14ac:dyDescent="0.2">
      <c r="A37" s="60" t="s">
        <v>19</v>
      </c>
      <c r="B37" s="60"/>
      <c r="C37" s="60"/>
      <c r="D37" s="45"/>
      <c r="E37" s="45"/>
      <c r="F37" s="45"/>
      <c r="G37" s="45"/>
      <c r="H37" s="45"/>
      <c r="I37" s="45"/>
      <c r="J37" s="45"/>
      <c r="K37" s="45"/>
      <c r="L37" s="45"/>
      <c r="M37" s="61"/>
      <c r="N37" s="62"/>
      <c r="O37" s="62"/>
      <c r="P37" s="56"/>
      <c r="Q37" s="56"/>
      <c r="R37" s="57"/>
      <c r="S37" s="53"/>
      <c r="T37" s="58"/>
      <c r="U37" s="53"/>
      <c r="V37" s="51"/>
      <c r="W37" s="59"/>
    </row>
    <row r="38" spans="1:25" ht="14.25" thickBot="1" x14ac:dyDescent="0.25">
      <c r="A38" s="60"/>
      <c r="B38" s="60"/>
      <c r="C38" s="60"/>
      <c r="D38" s="78" t="s">
        <v>97</v>
      </c>
      <c r="E38" s="45"/>
      <c r="F38" s="45"/>
      <c r="G38" s="45"/>
      <c r="H38" s="45"/>
      <c r="I38" s="45"/>
      <c r="J38" s="45"/>
      <c r="K38" s="45"/>
      <c r="L38" s="61"/>
      <c r="M38" s="62"/>
      <c r="N38" s="62"/>
      <c r="O38" s="56"/>
      <c r="P38" s="56"/>
      <c r="Q38" s="57"/>
      <c r="R38" s="53"/>
      <c r="S38" s="58"/>
      <c r="T38" s="53"/>
      <c r="U38" s="51"/>
      <c r="V38" s="59"/>
      <c r="Y38" s="1"/>
    </row>
    <row r="39" spans="1:25" ht="14.25" thickBot="1" x14ac:dyDescent="0.25">
      <c r="A39" s="196" t="s">
        <v>15</v>
      </c>
      <c r="B39" s="197" t="s">
        <v>68</v>
      </c>
      <c r="C39" s="197" t="s">
        <v>103</v>
      </c>
      <c r="D39" s="165" t="s">
        <v>11</v>
      </c>
      <c r="E39" s="110"/>
      <c r="F39" s="110"/>
      <c r="G39" s="110"/>
      <c r="H39" s="110"/>
      <c r="I39" s="110"/>
      <c r="J39" s="88"/>
      <c r="K39" s="88"/>
      <c r="L39" s="61"/>
      <c r="M39" s="62"/>
      <c r="N39" s="63"/>
      <c r="O39" s="64"/>
      <c r="P39" s="57"/>
      <c r="S39" s="35"/>
      <c r="T39" s="9"/>
      <c r="U39" s="35"/>
      <c r="Y39" s="1"/>
    </row>
    <row r="40" spans="1:25" ht="13.5" x14ac:dyDescent="0.2">
      <c r="A40" s="198">
        <v>1</v>
      </c>
      <c r="B40" s="199" t="s">
        <v>99</v>
      </c>
      <c r="C40" s="200" t="s">
        <v>101</v>
      </c>
      <c r="D40" s="166" t="s">
        <v>98</v>
      </c>
      <c r="E40" s="88"/>
      <c r="F40" s="88"/>
      <c r="G40" s="88"/>
      <c r="H40" s="88"/>
      <c r="I40" s="88"/>
      <c r="J40" s="88"/>
      <c r="K40" s="88"/>
      <c r="L40" s="61"/>
      <c r="M40" s="62"/>
      <c r="N40" s="63"/>
      <c r="O40" s="64"/>
      <c r="P40" s="57"/>
      <c r="S40" s="35"/>
      <c r="T40" s="9"/>
      <c r="U40" s="35"/>
      <c r="Y40" s="1"/>
    </row>
    <row r="41" spans="1:25" ht="13.5" x14ac:dyDescent="0.2">
      <c r="A41" s="201">
        <v>2</v>
      </c>
      <c r="B41" s="202" t="s">
        <v>100</v>
      </c>
      <c r="C41" s="203"/>
      <c r="D41" s="167" t="s">
        <v>98</v>
      </c>
      <c r="E41" s="88"/>
      <c r="F41" s="88"/>
      <c r="G41" s="88"/>
      <c r="H41" s="88"/>
      <c r="I41" s="88"/>
      <c r="J41" s="88"/>
      <c r="K41" s="88"/>
      <c r="L41" s="61"/>
      <c r="M41" s="62"/>
      <c r="N41" s="63"/>
      <c r="O41" s="64"/>
      <c r="P41" s="57"/>
      <c r="S41" s="35"/>
      <c r="T41" s="9"/>
      <c r="U41" s="35"/>
      <c r="Y41" s="1"/>
    </row>
    <row r="42" spans="1:25" ht="13.5" x14ac:dyDescent="0.2">
      <c r="A42" s="201">
        <v>3</v>
      </c>
      <c r="B42" s="202" t="s">
        <v>12</v>
      </c>
      <c r="C42" s="203"/>
      <c r="D42" s="112"/>
      <c r="E42" s="111"/>
      <c r="F42" s="111"/>
      <c r="G42" s="111"/>
      <c r="H42" s="111"/>
      <c r="I42" s="4"/>
      <c r="J42" s="4"/>
      <c r="K42" s="4"/>
      <c r="L42" s="61"/>
      <c r="M42" s="62"/>
      <c r="N42" s="63"/>
      <c r="O42" s="64"/>
      <c r="P42" s="57"/>
      <c r="S42" s="35"/>
      <c r="T42" s="9"/>
      <c r="U42" s="35"/>
      <c r="Y42" s="1"/>
    </row>
    <row r="43" spans="1:25" ht="13.5" x14ac:dyDescent="0.2">
      <c r="A43" s="201">
        <v>4</v>
      </c>
      <c r="B43" s="202" t="s">
        <v>33</v>
      </c>
      <c r="C43" s="203"/>
      <c r="D43" s="113"/>
      <c r="E43" s="111"/>
      <c r="F43" s="111"/>
      <c r="G43" s="111"/>
      <c r="H43" s="111"/>
      <c r="I43" s="58"/>
      <c r="J43" s="58"/>
      <c r="K43" s="58"/>
      <c r="L43" s="61"/>
      <c r="M43" s="62"/>
      <c r="N43" s="63"/>
      <c r="O43" s="64"/>
      <c r="P43" s="57"/>
      <c r="S43" s="35"/>
      <c r="T43" s="9"/>
      <c r="U43" s="35"/>
      <c r="Y43" s="1"/>
    </row>
    <row r="44" spans="1:25" ht="13.5" x14ac:dyDescent="0.2">
      <c r="A44" s="201">
        <v>5</v>
      </c>
      <c r="B44" s="202" t="s">
        <v>4</v>
      </c>
      <c r="C44" s="203" t="s">
        <v>0</v>
      </c>
      <c r="D44" s="168">
        <f>3.5%*0.8</f>
        <v>2.8000000000000001E-2</v>
      </c>
      <c r="E44" s="58"/>
      <c r="F44" s="58"/>
      <c r="G44" s="58"/>
      <c r="N44" s="63"/>
      <c r="O44" s="64"/>
      <c r="P44" s="57"/>
      <c r="S44" s="35"/>
      <c r="T44" s="9"/>
      <c r="U44" s="35"/>
      <c r="Y44" s="1"/>
    </row>
    <row r="45" spans="1:25" ht="13.5" x14ac:dyDescent="0.2">
      <c r="A45" s="201">
        <v>6</v>
      </c>
      <c r="B45" s="202" t="s">
        <v>5</v>
      </c>
      <c r="C45" s="203" t="s">
        <v>0</v>
      </c>
      <c r="D45" s="169">
        <f>6.35%*0.8</f>
        <v>5.0799999999999998E-2</v>
      </c>
      <c r="E45" s="58"/>
      <c r="F45" s="58"/>
      <c r="G45" s="58"/>
      <c r="N45" s="57"/>
      <c r="O45" s="64"/>
      <c r="P45" s="57"/>
      <c r="S45" s="35"/>
      <c r="T45" s="9"/>
      <c r="U45" s="35"/>
      <c r="Y45" s="1"/>
    </row>
    <row r="46" spans="1:25" ht="25.5" x14ac:dyDescent="0.2">
      <c r="A46" s="201">
        <v>7</v>
      </c>
      <c r="B46" s="204" t="s">
        <v>34</v>
      </c>
      <c r="C46" s="203" t="s">
        <v>0</v>
      </c>
      <c r="D46" s="168">
        <v>1.4999999999999999E-2</v>
      </c>
      <c r="E46" s="58"/>
      <c r="F46" s="58"/>
      <c r="G46" s="58"/>
      <c r="N46" s="57"/>
      <c r="O46" s="64"/>
      <c r="P46" s="57"/>
      <c r="S46" s="35"/>
      <c r="T46" s="9"/>
      <c r="U46" s="35"/>
      <c r="Y46" s="1"/>
    </row>
    <row r="47" spans="1:25" ht="13.5" x14ac:dyDescent="0.2">
      <c r="A47" s="201">
        <v>8</v>
      </c>
      <c r="B47" s="204" t="s">
        <v>67</v>
      </c>
      <c r="C47" s="203" t="s">
        <v>0</v>
      </c>
      <c r="D47" s="168" t="s">
        <v>98</v>
      </c>
      <c r="E47" s="58"/>
      <c r="F47" s="58"/>
      <c r="G47" s="58"/>
      <c r="H47" s="58"/>
      <c r="I47" s="58"/>
      <c r="J47" s="58"/>
      <c r="K47" s="58"/>
      <c r="L47" s="58"/>
      <c r="M47" s="53"/>
      <c r="N47" s="57"/>
      <c r="O47" s="64"/>
      <c r="P47" s="57"/>
      <c r="S47" s="35"/>
      <c r="T47" s="9"/>
      <c r="U47" s="35"/>
      <c r="Y47" s="1"/>
    </row>
    <row r="48" spans="1:25" ht="13.5" x14ac:dyDescent="0.2">
      <c r="A48" s="201">
        <v>9</v>
      </c>
      <c r="B48" s="202" t="s">
        <v>7</v>
      </c>
      <c r="C48" s="203" t="s">
        <v>0</v>
      </c>
      <c r="D48" s="168">
        <v>1.4999999999999999E-2</v>
      </c>
      <c r="E48" s="111"/>
      <c r="F48" s="111"/>
      <c r="G48" s="111"/>
      <c r="H48" s="111"/>
      <c r="I48" s="58"/>
      <c r="J48" s="58"/>
      <c r="K48" s="58"/>
      <c r="L48" s="58"/>
      <c r="M48" s="53"/>
      <c r="N48" s="57"/>
      <c r="O48" s="64"/>
      <c r="P48" s="57"/>
      <c r="S48" s="35"/>
      <c r="T48" s="9"/>
      <c r="U48" s="35"/>
      <c r="Y48" s="1"/>
    </row>
    <row r="49" spans="1:25" ht="13.5" x14ac:dyDescent="0.2">
      <c r="A49" s="201">
        <v>10</v>
      </c>
      <c r="B49" s="202" t="s">
        <v>13</v>
      </c>
      <c r="C49" s="203" t="s">
        <v>0</v>
      </c>
      <c r="D49" s="170">
        <f>(I16/(D16+F16))*0.85</f>
        <v>0.71079999999999999</v>
      </c>
      <c r="E49" s="111"/>
      <c r="F49" s="111"/>
      <c r="G49" s="111"/>
      <c r="H49" s="111"/>
      <c r="I49" s="58"/>
      <c r="J49" s="58"/>
      <c r="K49" s="58"/>
      <c r="L49" s="58"/>
      <c r="M49" s="53"/>
      <c r="N49" s="57"/>
      <c r="O49" s="64"/>
      <c r="P49" s="57"/>
      <c r="S49" s="35"/>
      <c r="T49" s="9"/>
      <c r="U49" s="35"/>
      <c r="Y49" s="1"/>
    </row>
    <row r="50" spans="1:25" ht="14.25" thickBot="1" x14ac:dyDescent="0.25">
      <c r="A50" s="205">
        <v>11</v>
      </c>
      <c r="B50" s="206" t="s">
        <v>14</v>
      </c>
      <c r="C50" s="207" t="s">
        <v>0</v>
      </c>
      <c r="D50" s="171">
        <f>IF(J16*0.8/(D16+F16)&gt;=0.5,0.5,J16*0.8/(D16+F16))</f>
        <v>0.45900000000000002</v>
      </c>
      <c r="M50" s="9"/>
      <c r="P50" s="56"/>
      <c r="Q50" s="57"/>
      <c r="R50" s="57"/>
      <c r="S50" s="58"/>
      <c r="T50" s="53"/>
      <c r="U50" s="58"/>
      <c r="V50" s="58"/>
      <c r="W50" s="51"/>
      <c r="Y50" s="1"/>
    </row>
  </sheetData>
  <sheetProtection insertRows="0" deleteRows="0"/>
  <protectedRanges>
    <protectedRange sqref="A57:X61" name="Диапазон1"/>
    <protectedRange sqref="K16:L16 N16:V16 W32 A2:S5 H47:M50 W23:W26 D42:D43 E44:G50 N44:W50 E38:W43 F32:G32 F36:G37 F33:T35 A51:X56 U33:V35 N12:Q12 N15:Q15 W36:X37 H32:V32 H36:V37" name="Диапазон1_1"/>
    <protectedRange sqref="N13:Q14" name="Диапазон1_1_1"/>
  </protectedRanges>
  <mergeCells count="31">
    <mergeCell ref="B33:C34"/>
    <mergeCell ref="D33:D34"/>
    <mergeCell ref="B35:C35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M10" sqref="M10"/>
    </sheetView>
  </sheetViews>
  <sheetFormatPr defaultRowHeight="12.75" x14ac:dyDescent="0.2"/>
  <cols>
    <col min="1" max="1" width="29.7109375" style="345" customWidth="1"/>
    <col min="2" max="2" width="25.140625" style="345" customWidth="1"/>
    <col min="3" max="3" width="7.140625" style="345" customWidth="1"/>
    <col min="4" max="4" width="10.7109375" style="345" customWidth="1"/>
    <col min="5" max="5" width="9.7109375" style="345" customWidth="1"/>
    <col min="6" max="6" width="8.28515625" style="345" customWidth="1"/>
    <col min="7" max="7" width="8.42578125" style="345" customWidth="1"/>
    <col min="8" max="9" width="9.42578125" style="345" customWidth="1"/>
    <col min="10" max="10" width="11.7109375" style="345" customWidth="1"/>
    <col min="11" max="16384" width="9.140625" style="345"/>
  </cols>
  <sheetData>
    <row r="1" spans="1:16" s="342" customFormat="1" ht="12" x14ac:dyDescent="0.2">
      <c r="A1" s="341" t="s">
        <v>157</v>
      </c>
      <c r="B1" s="341"/>
      <c r="C1" s="341"/>
      <c r="D1" s="341"/>
      <c r="E1" s="341"/>
      <c r="I1" s="468" t="s">
        <v>458</v>
      </c>
      <c r="J1" s="468"/>
    </row>
    <row r="2" spans="1:16" s="344" customFormat="1" x14ac:dyDescent="0.2">
      <c r="A2" s="343" t="s">
        <v>158</v>
      </c>
    </row>
    <row r="3" spans="1:16" x14ac:dyDescent="0.2">
      <c r="A3" s="469" t="s">
        <v>159</v>
      </c>
      <c r="B3" s="469"/>
      <c r="C3" s="469"/>
      <c r="D3" s="469"/>
      <c r="E3" s="469"/>
      <c r="F3" s="469"/>
      <c r="G3" s="469"/>
      <c r="H3" s="469"/>
      <c r="I3" s="469"/>
      <c r="J3" s="469"/>
    </row>
    <row r="4" spans="1:16" ht="15" customHeight="1" x14ac:dyDescent="0.2">
      <c r="A4" s="470" t="s">
        <v>262</v>
      </c>
      <c r="B4" s="470"/>
      <c r="C4" s="470"/>
      <c r="D4" s="470"/>
      <c r="E4" s="470"/>
      <c r="F4" s="470"/>
      <c r="G4" s="470"/>
      <c r="H4" s="470"/>
      <c r="I4" s="470"/>
      <c r="J4" s="470"/>
      <c r="K4" s="346"/>
      <c r="L4" s="346"/>
      <c r="M4" s="346"/>
      <c r="N4" s="347"/>
      <c r="O4" s="347"/>
      <c r="P4" s="347"/>
    </row>
    <row r="5" spans="1:16" ht="15" customHeight="1" thickBot="1" x14ac:dyDescent="0.25">
      <c r="A5" s="470" t="s">
        <v>461</v>
      </c>
      <c r="B5" s="470"/>
      <c r="C5" s="470"/>
      <c r="D5" s="470"/>
      <c r="E5" s="470"/>
      <c r="F5" s="470"/>
      <c r="G5" s="470"/>
      <c r="H5" s="470"/>
      <c r="I5" s="470"/>
      <c r="J5" s="470"/>
      <c r="K5" s="346"/>
      <c r="L5" s="346"/>
      <c r="M5" s="346"/>
    </row>
    <row r="6" spans="1:16" ht="20.25" customHeight="1" x14ac:dyDescent="0.2">
      <c r="A6" s="462" t="s">
        <v>160</v>
      </c>
      <c r="B6" s="462" t="s">
        <v>161</v>
      </c>
      <c r="C6" s="462" t="s">
        <v>162</v>
      </c>
      <c r="D6" s="462" t="s">
        <v>163</v>
      </c>
      <c r="E6" s="462" t="s">
        <v>164</v>
      </c>
      <c r="F6" s="462" t="s">
        <v>165</v>
      </c>
      <c r="G6" s="460" t="s">
        <v>166</v>
      </c>
      <c r="H6" s="462" t="s">
        <v>42</v>
      </c>
      <c r="I6" s="462" t="s">
        <v>167</v>
      </c>
      <c r="J6" s="462" t="s">
        <v>84</v>
      </c>
    </row>
    <row r="7" spans="1:16" ht="68.25" customHeight="1" thickBot="1" x14ac:dyDescent="0.25">
      <c r="A7" s="463"/>
      <c r="B7" s="463"/>
      <c r="C7" s="463"/>
      <c r="D7" s="463"/>
      <c r="E7" s="463"/>
      <c r="F7" s="463"/>
      <c r="G7" s="461"/>
      <c r="H7" s="463"/>
      <c r="I7" s="463"/>
      <c r="J7" s="463"/>
    </row>
    <row r="8" spans="1:16" x14ac:dyDescent="0.2">
      <c r="A8" s="348"/>
      <c r="B8" s="349"/>
      <c r="C8" s="350"/>
      <c r="D8" s="350"/>
      <c r="E8" s="350"/>
      <c r="F8" s="351"/>
      <c r="G8" s="350"/>
      <c r="H8" s="351"/>
      <c r="I8" s="350"/>
      <c r="J8" s="352"/>
    </row>
    <row r="9" spans="1:16" s="342" customFormat="1" x14ac:dyDescent="0.2">
      <c r="A9" s="348"/>
      <c r="B9" s="349"/>
      <c r="C9" s="350"/>
      <c r="D9" s="350"/>
      <c r="E9" s="350"/>
      <c r="F9" s="351"/>
      <c r="G9" s="350"/>
      <c r="H9" s="351"/>
      <c r="I9" s="350"/>
      <c r="J9" s="352"/>
    </row>
    <row r="10" spans="1:16" s="342" customFormat="1" ht="26.25" customHeight="1" x14ac:dyDescent="0.2">
      <c r="A10" s="353"/>
      <c r="B10" s="354"/>
      <c r="C10" s="350"/>
      <c r="D10" s="350"/>
      <c r="E10" s="350"/>
      <c r="F10" s="351"/>
      <c r="G10" s="355"/>
      <c r="H10" s="351"/>
      <c r="I10" s="350"/>
      <c r="J10" s="352"/>
    </row>
    <row r="11" spans="1:16" s="342" customFormat="1" ht="26.25" customHeight="1" thickBot="1" x14ac:dyDescent="0.25">
      <c r="A11" s="356"/>
      <c r="B11" s="357"/>
      <c r="C11" s="358"/>
      <c r="D11" s="358"/>
      <c r="E11" s="358"/>
      <c r="F11" s="359"/>
      <c r="G11" s="360"/>
      <c r="H11" s="359"/>
      <c r="I11" s="358"/>
      <c r="J11" s="361"/>
    </row>
    <row r="12" spans="1:16" ht="13.5" thickBot="1" x14ac:dyDescent="0.25">
      <c r="A12" s="464" t="s">
        <v>168</v>
      </c>
      <c r="B12" s="465"/>
      <c r="C12" s="465"/>
      <c r="D12" s="465"/>
      <c r="E12" s="465"/>
      <c r="F12" s="465"/>
      <c r="G12" s="465"/>
      <c r="H12" s="465"/>
      <c r="I12" s="466"/>
      <c r="J12" s="362">
        <f>SUM(J8:J11)</f>
        <v>0</v>
      </c>
    </row>
    <row r="15" spans="1:16" ht="12.75" customHeight="1" x14ac:dyDescent="0.2">
      <c r="A15" s="363" t="s">
        <v>156</v>
      </c>
      <c r="B15" s="364"/>
      <c r="C15" s="467" t="s">
        <v>169</v>
      </c>
      <c r="D15" s="467"/>
      <c r="E15" s="364"/>
      <c r="F15" s="467" t="s">
        <v>170</v>
      </c>
      <c r="G15" s="467"/>
      <c r="H15" s="467"/>
    </row>
    <row r="16" spans="1:16" x14ac:dyDescent="0.2">
      <c r="A16" s="364"/>
      <c r="B16" s="364"/>
      <c r="C16" s="364"/>
      <c r="D16" s="364"/>
      <c r="E16" s="364"/>
      <c r="F16" s="459" t="s">
        <v>171</v>
      </c>
      <c r="G16" s="459"/>
      <c r="H16" s="459"/>
    </row>
    <row r="17" spans="7:7" x14ac:dyDescent="0.2">
      <c r="G17" s="365"/>
    </row>
    <row r="18" spans="7:7" x14ac:dyDescent="0.2">
      <c r="G18" s="365"/>
    </row>
    <row r="19" spans="7:7" x14ac:dyDescent="0.2">
      <c r="G19" s="365"/>
    </row>
    <row r="20" spans="7:7" x14ac:dyDescent="0.2">
      <c r="G20" s="365"/>
    </row>
    <row r="21" spans="7:7" x14ac:dyDescent="0.2">
      <c r="G21" s="365"/>
    </row>
    <row r="22" spans="7:7" x14ac:dyDescent="0.2">
      <c r="G22" s="365"/>
    </row>
    <row r="23" spans="7:7" x14ac:dyDescent="0.2">
      <c r="G23" s="365"/>
    </row>
    <row r="24" spans="7:7" x14ac:dyDescent="0.2">
      <c r="G24" s="366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P12" sqref="P12"/>
    </sheetView>
  </sheetViews>
  <sheetFormatPr defaultRowHeight="12.75" x14ac:dyDescent="0.2"/>
  <cols>
    <col min="1" max="1" width="3.5703125" style="257" customWidth="1"/>
    <col min="2" max="2" width="27.5703125" style="257" customWidth="1"/>
    <col min="3" max="3" width="6.42578125" style="258" customWidth="1"/>
    <col min="4" max="4" width="9.28515625" style="258" customWidth="1"/>
    <col min="5" max="5" width="10.5703125" style="257" customWidth="1"/>
    <col min="6" max="6" width="10.85546875" style="257" customWidth="1"/>
    <col min="7" max="7" width="11" style="257" customWidth="1"/>
    <col min="8" max="8" width="8.7109375" style="257" customWidth="1"/>
    <col min="9" max="9" width="11.85546875" style="257" customWidth="1"/>
    <col min="10" max="10" width="10.140625" style="257" customWidth="1"/>
    <col min="11" max="11" width="9.140625" style="257" customWidth="1"/>
    <col min="12" max="12" width="14" style="257" customWidth="1"/>
    <col min="13" max="13" width="9.5703125" style="257" customWidth="1"/>
    <col min="14" max="14" width="15" style="257" customWidth="1"/>
    <col min="15" max="15" width="9.140625" style="260"/>
    <col min="16" max="16" width="13.42578125" style="260" customWidth="1"/>
    <col min="17" max="17" width="10.85546875" style="260" customWidth="1"/>
    <col min="18" max="263" width="9.140625" style="260"/>
    <col min="264" max="264" width="17.140625" style="260" customWidth="1"/>
    <col min="265" max="265" width="35.140625" style="260" customWidth="1"/>
    <col min="266" max="266" width="12.85546875" style="260" customWidth="1"/>
    <col min="267" max="268" width="18.140625" style="260" customWidth="1"/>
    <col min="269" max="269" width="19.140625" style="260" customWidth="1"/>
    <col min="270" max="270" width="21.85546875" style="260" customWidth="1"/>
    <col min="271" max="519" width="9.140625" style="260"/>
    <col min="520" max="520" width="17.140625" style="260" customWidth="1"/>
    <col min="521" max="521" width="35.140625" style="260" customWidth="1"/>
    <col min="522" max="522" width="12.85546875" style="260" customWidth="1"/>
    <col min="523" max="524" width="18.140625" style="260" customWidth="1"/>
    <col min="525" max="525" width="19.140625" style="260" customWidth="1"/>
    <col min="526" max="526" width="21.85546875" style="260" customWidth="1"/>
    <col min="527" max="775" width="9.140625" style="260"/>
    <col min="776" max="776" width="17.140625" style="260" customWidth="1"/>
    <col min="777" max="777" width="35.140625" style="260" customWidth="1"/>
    <col min="778" max="778" width="12.85546875" style="260" customWidth="1"/>
    <col min="779" max="780" width="18.140625" style="260" customWidth="1"/>
    <col min="781" max="781" width="19.140625" style="260" customWidth="1"/>
    <col min="782" max="782" width="21.85546875" style="260" customWidth="1"/>
    <col min="783" max="1031" width="9.140625" style="260"/>
    <col min="1032" max="1032" width="17.140625" style="260" customWidth="1"/>
    <col min="1033" max="1033" width="35.140625" style="260" customWidth="1"/>
    <col min="1034" max="1034" width="12.85546875" style="260" customWidth="1"/>
    <col min="1035" max="1036" width="18.140625" style="260" customWidth="1"/>
    <col min="1037" max="1037" width="19.140625" style="260" customWidth="1"/>
    <col min="1038" max="1038" width="21.85546875" style="260" customWidth="1"/>
    <col min="1039" max="1287" width="9.140625" style="260"/>
    <col min="1288" max="1288" width="17.140625" style="260" customWidth="1"/>
    <col min="1289" max="1289" width="35.140625" style="260" customWidth="1"/>
    <col min="1290" max="1290" width="12.85546875" style="260" customWidth="1"/>
    <col min="1291" max="1292" width="18.140625" style="260" customWidth="1"/>
    <col min="1293" max="1293" width="19.140625" style="260" customWidth="1"/>
    <col min="1294" max="1294" width="21.85546875" style="260" customWidth="1"/>
    <col min="1295" max="1543" width="9.140625" style="260"/>
    <col min="1544" max="1544" width="17.140625" style="260" customWidth="1"/>
    <col min="1545" max="1545" width="35.140625" style="260" customWidth="1"/>
    <col min="1546" max="1546" width="12.85546875" style="260" customWidth="1"/>
    <col min="1547" max="1548" width="18.140625" style="260" customWidth="1"/>
    <col min="1549" max="1549" width="19.140625" style="260" customWidth="1"/>
    <col min="1550" max="1550" width="21.85546875" style="260" customWidth="1"/>
    <col min="1551" max="1799" width="9.140625" style="260"/>
    <col min="1800" max="1800" width="17.140625" style="260" customWidth="1"/>
    <col min="1801" max="1801" width="35.140625" style="260" customWidth="1"/>
    <col min="1802" max="1802" width="12.85546875" style="260" customWidth="1"/>
    <col min="1803" max="1804" width="18.140625" style="260" customWidth="1"/>
    <col min="1805" max="1805" width="19.140625" style="260" customWidth="1"/>
    <col min="1806" max="1806" width="21.85546875" style="260" customWidth="1"/>
    <col min="1807" max="2055" width="9.140625" style="260"/>
    <col min="2056" max="2056" width="17.140625" style="260" customWidth="1"/>
    <col min="2057" max="2057" width="35.140625" style="260" customWidth="1"/>
    <col min="2058" max="2058" width="12.85546875" style="260" customWidth="1"/>
    <col min="2059" max="2060" width="18.140625" style="260" customWidth="1"/>
    <col min="2061" max="2061" width="19.140625" style="260" customWidth="1"/>
    <col min="2062" max="2062" width="21.85546875" style="260" customWidth="1"/>
    <col min="2063" max="2311" width="9.140625" style="260"/>
    <col min="2312" max="2312" width="17.140625" style="260" customWidth="1"/>
    <col min="2313" max="2313" width="35.140625" style="260" customWidth="1"/>
    <col min="2314" max="2314" width="12.85546875" style="260" customWidth="1"/>
    <col min="2315" max="2316" width="18.140625" style="260" customWidth="1"/>
    <col min="2317" max="2317" width="19.140625" style="260" customWidth="1"/>
    <col min="2318" max="2318" width="21.85546875" style="260" customWidth="1"/>
    <col min="2319" max="2567" width="9.140625" style="260"/>
    <col min="2568" max="2568" width="17.140625" style="260" customWidth="1"/>
    <col min="2569" max="2569" width="35.140625" style="260" customWidth="1"/>
    <col min="2570" max="2570" width="12.85546875" style="260" customWidth="1"/>
    <col min="2571" max="2572" width="18.140625" style="260" customWidth="1"/>
    <col min="2573" max="2573" width="19.140625" style="260" customWidth="1"/>
    <col min="2574" max="2574" width="21.85546875" style="260" customWidth="1"/>
    <col min="2575" max="2823" width="9.140625" style="260"/>
    <col min="2824" max="2824" width="17.140625" style="260" customWidth="1"/>
    <col min="2825" max="2825" width="35.140625" style="260" customWidth="1"/>
    <col min="2826" max="2826" width="12.85546875" style="260" customWidth="1"/>
    <col min="2827" max="2828" width="18.140625" style="260" customWidth="1"/>
    <col min="2829" max="2829" width="19.140625" style="260" customWidth="1"/>
    <col min="2830" max="2830" width="21.85546875" style="260" customWidth="1"/>
    <col min="2831" max="3079" width="9.140625" style="260"/>
    <col min="3080" max="3080" width="17.140625" style="260" customWidth="1"/>
    <col min="3081" max="3081" width="35.140625" style="260" customWidth="1"/>
    <col min="3082" max="3082" width="12.85546875" style="260" customWidth="1"/>
    <col min="3083" max="3084" width="18.140625" style="260" customWidth="1"/>
    <col min="3085" max="3085" width="19.140625" style="260" customWidth="1"/>
    <col min="3086" max="3086" width="21.85546875" style="260" customWidth="1"/>
    <col min="3087" max="3335" width="9.140625" style="260"/>
    <col min="3336" max="3336" width="17.140625" style="260" customWidth="1"/>
    <col min="3337" max="3337" width="35.140625" style="260" customWidth="1"/>
    <col min="3338" max="3338" width="12.85546875" style="260" customWidth="1"/>
    <col min="3339" max="3340" width="18.140625" style="260" customWidth="1"/>
    <col min="3341" max="3341" width="19.140625" style="260" customWidth="1"/>
    <col min="3342" max="3342" width="21.85546875" style="260" customWidth="1"/>
    <col min="3343" max="3591" width="9.140625" style="260"/>
    <col min="3592" max="3592" width="17.140625" style="260" customWidth="1"/>
    <col min="3593" max="3593" width="35.140625" style="260" customWidth="1"/>
    <col min="3594" max="3594" width="12.85546875" style="260" customWidth="1"/>
    <col min="3595" max="3596" width="18.140625" style="260" customWidth="1"/>
    <col min="3597" max="3597" width="19.140625" style="260" customWidth="1"/>
    <col min="3598" max="3598" width="21.85546875" style="260" customWidth="1"/>
    <col min="3599" max="3847" width="9.140625" style="260"/>
    <col min="3848" max="3848" width="17.140625" style="260" customWidth="1"/>
    <col min="3849" max="3849" width="35.140625" style="260" customWidth="1"/>
    <col min="3850" max="3850" width="12.85546875" style="260" customWidth="1"/>
    <col min="3851" max="3852" width="18.140625" style="260" customWidth="1"/>
    <col min="3853" max="3853" width="19.140625" style="260" customWidth="1"/>
    <col min="3854" max="3854" width="21.85546875" style="260" customWidth="1"/>
    <col min="3855" max="4103" width="9.140625" style="260"/>
    <col min="4104" max="4104" width="17.140625" style="260" customWidth="1"/>
    <col min="4105" max="4105" width="35.140625" style="260" customWidth="1"/>
    <col min="4106" max="4106" width="12.85546875" style="260" customWidth="1"/>
    <col min="4107" max="4108" width="18.140625" style="260" customWidth="1"/>
    <col min="4109" max="4109" width="19.140625" style="260" customWidth="1"/>
    <col min="4110" max="4110" width="21.85546875" style="260" customWidth="1"/>
    <col min="4111" max="4359" width="9.140625" style="260"/>
    <col min="4360" max="4360" width="17.140625" style="260" customWidth="1"/>
    <col min="4361" max="4361" width="35.140625" style="260" customWidth="1"/>
    <col min="4362" max="4362" width="12.85546875" style="260" customWidth="1"/>
    <col min="4363" max="4364" width="18.140625" style="260" customWidth="1"/>
    <col min="4365" max="4365" width="19.140625" style="260" customWidth="1"/>
    <col min="4366" max="4366" width="21.85546875" style="260" customWidth="1"/>
    <col min="4367" max="4615" width="9.140625" style="260"/>
    <col min="4616" max="4616" width="17.140625" style="260" customWidth="1"/>
    <col min="4617" max="4617" width="35.140625" style="260" customWidth="1"/>
    <col min="4618" max="4618" width="12.85546875" style="260" customWidth="1"/>
    <col min="4619" max="4620" width="18.140625" style="260" customWidth="1"/>
    <col min="4621" max="4621" width="19.140625" style="260" customWidth="1"/>
    <col min="4622" max="4622" width="21.85546875" style="260" customWidth="1"/>
    <col min="4623" max="4871" width="9.140625" style="260"/>
    <col min="4872" max="4872" width="17.140625" style="260" customWidth="1"/>
    <col min="4873" max="4873" width="35.140625" style="260" customWidth="1"/>
    <col min="4874" max="4874" width="12.85546875" style="260" customWidth="1"/>
    <col min="4875" max="4876" width="18.140625" style="260" customWidth="1"/>
    <col min="4877" max="4877" width="19.140625" style="260" customWidth="1"/>
    <col min="4878" max="4878" width="21.85546875" style="260" customWidth="1"/>
    <col min="4879" max="5127" width="9.140625" style="260"/>
    <col min="5128" max="5128" width="17.140625" style="260" customWidth="1"/>
    <col min="5129" max="5129" width="35.140625" style="260" customWidth="1"/>
    <col min="5130" max="5130" width="12.85546875" style="260" customWidth="1"/>
    <col min="5131" max="5132" width="18.140625" style="260" customWidth="1"/>
    <col min="5133" max="5133" width="19.140625" style="260" customWidth="1"/>
    <col min="5134" max="5134" width="21.85546875" style="260" customWidth="1"/>
    <col min="5135" max="5383" width="9.140625" style="260"/>
    <col min="5384" max="5384" width="17.140625" style="260" customWidth="1"/>
    <col min="5385" max="5385" width="35.140625" style="260" customWidth="1"/>
    <col min="5386" max="5386" width="12.85546875" style="260" customWidth="1"/>
    <col min="5387" max="5388" width="18.140625" style="260" customWidth="1"/>
    <col min="5389" max="5389" width="19.140625" style="260" customWidth="1"/>
    <col min="5390" max="5390" width="21.85546875" style="260" customWidth="1"/>
    <col min="5391" max="5639" width="9.140625" style="260"/>
    <col min="5640" max="5640" width="17.140625" style="260" customWidth="1"/>
    <col min="5641" max="5641" width="35.140625" style="260" customWidth="1"/>
    <col min="5642" max="5642" width="12.85546875" style="260" customWidth="1"/>
    <col min="5643" max="5644" width="18.140625" style="260" customWidth="1"/>
    <col min="5645" max="5645" width="19.140625" style="260" customWidth="1"/>
    <col min="5646" max="5646" width="21.85546875" style="260" customWidth="1"/>
    <col min="5647" max="5895" width="9.140625" style="260"/>
    <col min="5896" max="5896" width="17.140625" style="260" customWidth="1"/>
    <col min="5897" max="5897" width="35.140625" style="260" customWidth="1"/>
    <col min="5898" max="5898" width="12.85546875" style="260" customWidth="1"/>
    <col min="5899" max="5900" width="18.140625" style="260" customWidth="1"/>
    <col min="5901" max="5901" width="19.140625" style="260" customWidth="1"/>
    <col min="5902" max="5902" width="21.85546875" style="260" customWidth="1"/>
    <col min="5903" max="6151" width="9.140625" style="260"/>
    <col min="6152" max="6152" width="17.140625" style="260" customWidth="1"/>
    <col min="6153" max="6153" width="35.140625" style="260" customWidth="1"/>
    <col min="6154" max="6154" width="12.85546875" style="260" customWidth="1"/>
    <col min="6155" max="6156" width="18.140625" style="260" customWidth="1"/>
    <col min="6157" max="6157" width="19.140625" style="260" customWidth="1"/>
    <col min="6158" max="6158" width="21.85546875" style="260" customWidth="1"/>
    <col min="6159" max="6407" width="9.140625" style="260"/>
    <col min="6408" max="6408" width="17.140625" style="260" customWidth="1"/>
    <col min="6409" max="6409" width="35.140625" style="260" customWidth="1"/>
    <col min="6410" max="6410" width="12.85546875" style="260" customWidth="1"/>
    <col min="6411" max="6412" width="18.140625" style="260" customWidth="1"/>
    <col min="6413" max="6413" width="19.140625" style="260" customWidth="1"/>
    <col min="6414" max="6414" width="21.85546875" style="260" customWidth="1"/>
    <col min="6415" max="6663" width="9.140625" style="260"/>
    <col min="6664" max="6664" width="17.140625" style="260" customWidth="1"/>
    <col min="6665" max="6665" width="35.140625" style="260" customWidth="1"/>
    <col min="6666" max="6666" width="12.85546875" style="260" customWidth="1"/>
    <col min="6667" max="6668" width="18.140625" style="260" customWidth="1"/>
    <col min="6669" max="6669" width="19.140625" style="260" customWidth="1"/>
    <col min="6670" max="6670" width="21.85546875" style="260" customWidth="1"/>
    <col min="6671" max="6919" width="9.140625" style="260"/>
    <col min="6920" max="6920" width="17.140625" style="260" customWidth="1"/>
    <col min="6921" max="6921" width="35.140625" style="260" customWidth="1"/>
    <col min="6922" max="6922" width="12.85546875" style="260" customWidth="1"/>
    <col min="6923" max="6924" width="18.140625" style="260" customWidth="1"/>
    <col min="6925" max="6925" width="19.140625" style="260" customWidth="1"/>
    <col min="6926" max="6926" width="21.85546875" style="260" customWidth="1"/>
    <col min="6927" max="7175" width="9.140625" style="260"/>
    <col min="7176" max="7176" width="17.140625" style="260" customWidth="1"/>
    <col min="7177" max="7177" width="35.140625" style="260" customWidth="1"/>
    <col min="7178" max="7178" width="12.85546875" style="260" customWidth="1"/>
    <col min="7179" max="7180" width="18.140625" style="260" customWidth="1"/>
    <col min="7181" max="7181" width="19.140625" style="260" customWidth="1"/>
    <col min="7182" max="7182" width="21.85546875" style="260" customWidth="1"/>
    <col min="7183" max="7431" width="9.140625" style="260"/>
    <col min="7432" max="7432" width="17.140625" style="260" customWidth="1"/>
    <col min="7433" max="7433" width="35.140625" style="260" customWidth="1"/>
    <col min="7434" max="7434" width="12.85546875" style="260" customWidth="1"/>
    <col min="7435" max="7436" width="18.140625" style="260" customWidth="1"/>
    <col min="7437" max="7437" width="19.140625" style="260" customWidth="1"/>
    <col min="7438" max="7438" width="21.85546875" style="260" customWidth="1"/>
    <col min="7439" max="7687" width="9.140625" style="260"/>
    <col min="7688" max="7688" width="17.140625" style="260" customWidth="1"/>
    <col min="7689" max="7689" width="35.140625" style="260" customWidth="1"/>
    <col min="7690" max="7690" width="12.85546875" style="260" customWidth="1"/>
    <col min="7691" max="7692" width="18.140625" style="260" customWidth="1"/>
    <col min="7693" max="7693" width="19.140625" style="260" customWidth="1"/>
    <col min="7694" max="7694" width="21.85546875" style="260" customWidth="1"/>
    <col min="7695" max="7943" width="9.140625" style="260"/>
    <col min="7944" max="7944" width="17.140625" style="260" customWidth="1"/>
    <col min="7945" max="7945" width="35.140625" style="260" customWidth="1"/>
    <col min="7946" max="7946" width="12.85546875" style="260" customWidth="1"/>
    <col min="7947" max="7948" width="18.140625" style="260" customWidth="1"/>
    <col min="7949" max="7949" width="19.140625" style="260" customWidth="1"/>
    <col min="7950" max="7950" width="21.85546875" style="260" customWidth="1"/>
    <col min="7951" max="8199" width="9.140625" style="260"/>
    <col min="8200" max="8200" width="17.140625" style="260" customWidth="1"/>
    <col min="8201" max="8201" width="35.140625" style="260" customWidth="1"/>
    <col min="8202" max="8202" width="12.85546875" style="260" customWidth="1"/>
    <col min="8203" max="8204" width="18.140625" style="260" customWidth="1"/>
    <col min="8205" max="8205" width="19.140625" style="260" customWidth="1"/>
    <col min="8206" max="8206" width="21.85546875" style="260" customWidth="1"/>
    <col min="8207" max="8455" width="9.140625" style="260"/>
    <col min="8456" max="8456" width="17.140625" style="260" customWidth="1"/>
    <col min="8457" max="8457" width="35.140625" style="260" customWidth="1"/>
    <col min="8458" max="8458" width="12.85546875" style="260" customWidth="1"/>
    <col min="8459" max="8460" width="18.140625" style="260" customWidth="1"/>
    <col min="8461" max="8461" width="19.140625" style="260" customWidth="1"/>
    <col min="8462" max="8462" width="21.85546875" style="260" customWidth="1"/>
    <col min="8463" max="8711" width="9.140625" style="260"/>
    <col min="8712" max="8712" width="17.140625" style="260" customWidth="1"/>
    <col min="8713" max="8713" width="35.140625" style="260" customWidth="1"/>
    <col min="8714" max="8714" width="12.85546875" style="260" customWidth="1"/>
    <col min="8715" max="8716" width="18.140625" style="260" customWidth="1"/>
    <col min="8717" max="8717" width="19.140625" style="260" customWidth="1"/>
    <col min="8718" max="8718" width="21.85546875" style="260" customWidth="1"/>
    <col min="8719" max="8967" width="9.140625" style="260"/>
    <col min="8968" max="8968" width="17.140625" style="260" customWidth="1"/>
    <col min="8969" max="8969" width="35.140625" style="260" customWidth="1"/>
    <col min="8970" max="8970" width="12.85546875" style="260" customWidth="1"/>
    <col min="8971" max="8972" width="18.140625" style="260" customWidth="1"/>
    <col min="8973" max="8973" width="19.140625" style="260" customWidth="1"/>
    <col min="8974" max="8974" width="21.85546875" style="260" customWidth="1"/>
    <col min="8975" max="9223" width="9.140625" style="260"/>
    <col min="9224" max="9224" width="17.140625" style="260" customWidth="1"/>
    <col min="9225" max="9225" width="35.140625" style="260" customWidth="1"/>
    <col min="9226" max="9226" width="12.85546875" style="260" customWidth="1"/>
    <col min="9227" max="9228" width="18.140625" style="260" customWidth="1"/>
    <col min="9229" max="9229" width="19.140625" style="260" customWidth="1"/>
    <col min="9230" max="9230" width="21.85546875" style="260" customWidth="1"/>
    <col min="9231" max="9479" width="9.140625" style="260"/>
    <col min="9480" max="9480" width="17.140625" style="260" customWidth="1"/>
    <col min="9481" max="9481" width="35.140625" style="260" customWidth="1"/>
    <col min="9482" max="9482" width="12.85546875" style="260" customWidth="1"/>
    <col min="9483" max="9484" width="18.140625" style="260" customWidth="1"/>
    <col min="9485" max="9485" width="19.140625" style="260" customWidth="1"/>
    <col min="9486" max="9486" width="21.85546875" style="260" customWidth="1"/>
    <col min="9487" max="9735" width="9.140625" style="260"/>
    <col min="9736" max="9736" width="17.140625" style="260" customWidth="1"/>
    <col min="9737" max="9737" width="35.140625" style="260" customWidth="1"/>
    <col min="9738" max="9738" width="12.85546875" style="260" customWidth="1"/>
    <col min="9739" max="9740" width="18.140625" style="260" customWidth="1"/>
    <col min="9741" max="9741" width="19.140625" style="260" customWidth="1"/>
    <col min="9742" max="9742" width="21.85546875" style="260" customWidth="1"/>
    <col min="9743" max="9991" width="9.140625" style="260"/>
    <col min="9992" max="9992" width="17.140625" style="260" customWidth="1"/>
    <col min="9993" max="9993" width="35.140625" style="260" customWidth="1"/>
    <col min="9994" max="9994" width="12.85546875" style="260" customWidth="1"/>
    <col min="9995" max="9996" width="18.140625" style="260" customWidth="1"/>
    <col min="9997" max="9997" width="19.140625" style="260" customWidth="1"/>
    <col min="9998" max="9998" width="21.85546875" style="260" customWidth="1"/>
    <col min="9999" max="10247" width="9.140625" style="260"/>
    <col min="10248" max="10248" width="17.140625" style="260" customWidth="1"/>
    <col min="10249" max="10249" width="35.140625" style="260" customWidth="1"/>
    <col min="10250" max="10250" width="12.85546875" style="260" customWidth="1"/>
    <col min="10251" max="10252" width="18.140625" style="260" customWidth="1"/>
    <col min="10253" max="10253" width="19.140625" style="260" customWidth="1"/>
    <col min="10254" max="10254" width="21.85546875" style="260" customWidth="1"/>
    <col min="10255" max="10503" width="9.140625" style="260"/>
    <col min="10504" max="10504" width="17.140625" style="260" customWidth="1"/>
    <col min="10505" max="10505" width="35.140625" style="260" customWidth="1"/>
    <col min="10506" max="10506" width="12.85546875" style="260" customWidth="1"/>
    <col min="10507" max="10508" width="18.140625" style="260" customWidth="1"/>
    <col min="10509" max="10509" width="19.140625" style="260" customWidth="1"/>
    <col min="10510" max="10510" width="21.85546875" style="260" customWidth="1"/>
    <col min="10511" max="10759" width="9.140625" style="260"/>
    <col min="10760" max="10760" width="17.140625" style="260" customWidth="1"/>
    <col min="10761" max="10761" width="35.140625" style="260" customWidth="1"/>
    <col min="10762" max="10762" width="12.85546875" style="260" customWidth="1"/>
    <col min="10763" max="10764" width="18.140625" style="260" customWidth="1"/>
    <col min="10765" max="10765" width="19.140625" style="260" customWidth="1"/>
    <col min="10766" max="10766" width="21.85546875" style="260" customWidth="1"/>
    <col min="10767" max="11015" width="9.140625" style="260"/>
    <col min="11016" max="11016" width="17.140625" style="260" customWidth="1"/>
    <col min="11017" max="11017" width="35.140625" style="260" customWidth="1"/>
    <col min="11018" max="11018" width="12.85546875" style="260" customWidth="1"/>
    <col min="11019" max="11020" width="18.140625" style="260" customWidth="1"/>
    <col min="11021" max="11021" width="19.140625" style="260" customWidth="1"/>
    <col min="11022" max="11022" width="21.85546875" style="260" customWidth="1"/>
    <col min="11023" max="11271" width="9.140625" style="260"/>
    <col min="11272" max="11272" width="17.140625" style="260" customWidth="1"/>
    <col min="11273" max="11273" width="35.140625" style="260" customWidth="1"/>
    <col min="11274" max="11274" width="12.85546875" style="260" customWidth="1"/>
    <col min="11275" max="11276" width="18.140625" style="260" customWidth="1"/>
    <col min="11277" max="11277" width="19.140625" style="260" customWidth="1"/>
    <col min="11278" max="11278" width="21.85546875" style="260" customWidth="1"/>
    <col min="11279" max="11527" width="9.140625" style="260"/>
    <col min="11528" max="11528" width="17.140625" style="260" customWidth="1"/>
    <col min="11529" max="11529" width="35.140625" style="260" customWidth="1"/>
    <col min="11530" max="11530" width="12.85546875" style="260" customWidth="1"/>
    <col min="11531" max="11532" width="18.140625" style="260" customWidth="1"/>
    <col min="11533" max="11533" width="19.140625" style="260" customWidth="1"/>
    <col min="11534" max="11534" width="21.85546875" style="260" customWidth="1"/>
    <col min="11535" max="11783" width="9.140625" style="260"/>
    <col min="11784" max="11784" width="17.140625" style="260" customWidth="1"/>
    <col min="11785" max="11785" width="35.140625" style="260" customWidth="1"/>
    <col min="11786" max="11786" width="12.85546875" style="260" customWidth="1"/>
    <col min="11787" max="11788" width="18.140625" style="260" customWidth="1"/>
    <col min="11789" max="11789" width="19.140625" style="260" customWidth="1"/>
    <col min="11790" max="11790" width="21.85546875" style="260" customWidth="1"/>
    <col min="11791" max="12039" width="9.140625" style="260"/>
    <col min="12040" max="12040" width="17.140625" style="260" customWidth="1"/>
    <col min="12041" max="12041" width="35.140625" style="260" customWidth="1"/>
    <col min="12042" max="12042" width="12.85546875" style="260" customWidth="1"/>
    <col min="12043" max="12044" width="18.140625" style="260" customWidth="1"/>
    <col min="12045" max="12045" width="19.140625" style="260" customWidth="1"/>
    <col min="12046" max="12046" width="21.85546875" style="260" customWidth="1"/>
    <col min="12047" max="12295" width="9.140625" style="260"/>
    <col min="12296" max="12296" width="17.140625" style="260" customWidth="1"/>
    <col min="12297" max="12297" width="35.140625" style="260" customWidth="1"/>
    <col min="12298" max="12298" width="12.85546875" style="260" customWidth="1"/>
    <col min="12299" max="12300" width="18.140625" style="260" customWidth="1"/>
    <col min="12301" max="12301" width="19.140625" style="260" customWidth="1"/>
    <col min="12302" max="12302" width="21.85546875" style="260" customWidth="1"/>
    <col min="12303" max="12551" width="9.140625" style="260"/>
    <col min="12552" max="12552" width="17.140625" style="260" customWidth="1"/>
    <col min="12553" max="12553" width="35.140625" style="260" customWidth="1"/>
    <col min="12554" max="12554" width="12.85546875" style="260" customWidth="1"/>
    <col min="12555" max="12556" width="18.140625" style="260" customWidth="1"/>
    <col min="12557" max="12557" width="19.140625" style="260" customWidth="1"/>
    <col min="12558" max="12558" width="21.85546875" style="260" customWidth="1"/>
    <col min="12559" max="12807" width="9.140625" style="260"/>
    <col min="12808" max="12808" width="17.140625" style="260" customWidth="1"/>
    <col min="12809" max="12809" width="35.140625" style="260" customWidth="1"/>
    <col min="12810" max="12810" width="12.85546875" style="260" customWidth="1"/>
    <col min="12811" max="12812" width="18.140625" style="260" customWidth="1"/>
    <col min="12813" max="12813" width="19.140625" style="260" customWidth="1"/>
    <col min="12814" max="12814" width="21.85546875" style="260" customWidth="1"/>
    <col min="12815" max="13063" width="9.140625" style="260"/>
    <col min="13064" max="13064" width="17.140625" style="260" customWidth="1"/>
    <col min="13065" max="13065" width="35.140625" style="260" customWidth="1"/>
    <col min="13066" max="13066" width="12.85546875" style="260" customWidth="1"/>
    <col min="13067" max="13068" width="18.140625" style="260" customWidth="1"/>
    <col min="13069" max="13069" width="19.140625" style="260" customWidth="1"/>
    <col min="13070" max="13070" width="21.85546875" style="260" customWidth="1"/>
    <col min="13071" max="13319" width="9.140625" style="260"/>
    <col min="13320" max="13320" width="17.140625" style="260" customWidth="1"/>
    <col min="13321" max="13321" width="35.140625" style="260" customWidth="1"/>
    <col min="13322" max="13322" width="12.85546875" style="260" customWidth="1"/>
    <col min="13323" max="13324" width="18.140625" style="260" customWidth="1"/>
    <col min="13325" max="13325" width="19.140625" style="260" customWidth="1"/>
    <col min="13326" max="13326" width="21.85546875" style="260" customWidth="1"/>
    <col min="13327" max="13575" width="9.140625" style="260"/>
    <col min="13576" max="13576" width="17.140625" style="260" customWidth="1"/>
    <col min="13577" max="13577" width="35.140625" style="260" customWidth="1"/>
    <col min="13578" max="13578" width="12.85546875" style="260" customWidth="1"/>
    <col min="13579" max="13580" width="18.140625" style="260" customWidth="1"/>
    <col min="13581" max="13581" width="19.140625" style="260" customWidth="1"/>
    <col min="13582" max="13582" width="21.85546875" style="260" customWidth="1"/>
    <col min="13583" max="13831" width="9.140625" style="260"/>
    <col min="13832" max="13832" width="17.140625" style="260" customWidth="1"/>
    <col min="13833" max="13833" width="35.140625" style="260" customWidth="1"/>
    <col min="13834" max="13834" width="12.85546875" style="260" customWidth="1"/>
    <col min="13835" max="13836" width="18.140625" style="260" customWidth="1"/>
    <col min="13837" max="13837" width="19.140625" style="260" customWidth="1"/>
    <col min="13838" max="13838" width="21.85546875" style="260" customWidth="1"/>
    <col min="13839" max="14087" width="9.140625" style="260"/>
    <col min="14088" max="14088" width="17.140625" style="260" customWidth="1"/>
    <col min="14089" max="14089" width="35.140625" style="260" customWidth="1"/>
    <col min="14090" max="14090" width="12.85546875" style="260" customWidth="1"/>
    <col min="14091" max="14092" width="18.140625" style="260" customWidth="1"/>
    <col min="14093" max="14093" width="19.140625" style="260" customWidth="1"/>
    <col min="14094" max="14094" width="21.85546875" style="260" customWidth="1"/>
    <col min="14095" max="14343" width="9.140625" style="260"/>
    <col min="14344" max="14344" width="17.140625" style="260" customWidth="1"/>
    <col min="14345" max="14345" width="35.140625" style="260" customWidth="1"/>
    <col min="14346" max="14346" width="12.85546875" style="260" customWidth="1"/>
    <col min="14347" max="14348" width="18.140625" style="260" customWidth="1"/>
    <col min="14349" max="14349" width="19.140625" style="260" customWidth="1"/>
    <col min="14350" max="14350" width="21.85546875" style="260" customWidth="1"/>
    <col min="14351" max="14599" width="9.140625" style="260"/>
    <col min="14600" max="14600" width="17.140625" style="260" customWidth="1"/>
    <col min="14601" max="14601" width="35.140625" style="260" customWidth="1"/>
    <col min="14602" max="14602" width="12.85546875" style="260" customWidth="1"/>
    <col min="14603" max="14604" width="18.140625" style="260" customWidth="1"/>
    <col min="14605" max="14605" width="19.140625" style="260" customWidth="1"/>
    <col min="14606" max="14606" width="21.85546875" style="260" customWidth="1"/>
    <col min="14607" max="14855" width="9.140625" style="260"/>
    <col min="14856" max="14856" width="17.140625" style="260" customWidth="1"/>
    <col min="14857" max="14857" width="35.140625" style="260" customWidth="1"/>
    <col min="14858" max="14858" width="12.85546875" style="260" customWidth="1"/>
    <col min="14859" max="14860" width="18.140625" style="260" customWidth="1"/>
    <col min="14861" max="14861" width="19.140625" style="260" customWidth="1"/>
    <col min="14862" max="14862" width="21.85546875" style="260" customWidth="1"/>
    <col min="14863" max="15111" width="9.140625" style="260"/>
    <col min="15112" max="15112" width="17.140625" style="260" customWidth="1"/>
    <col min="15113" max="15113" width="35.140625" style="260" customWidth="1"/>
    <col min="15114" max="15114" width="12.85546875" style="260" customWidth="1"/>
    <col min="15115" max="15116" width="18.140625" style="260" customWidth="1"/>
    <col min="15117" max="15117" width="19.140625" style="260" customWidth="1"/>
    <col min="15118" max="15118" width="21.85546875" style="260" customWidth="1"/>
    <col min="15119" max="15367" width="9.140625" style="260"/>
    <col min="15368" max="15368" width="17.140625" style="260" customWidth="1"/>
    <col min="15369" max="15369" width="35.140625" style="260" customWidth="1"/>
    <col min="15370" max="15370" width="12.85546875" style="260" customWidth="1"/>
    <col min="15371" max="15372" width="18.140625" style="260" customWidth="1"/>
    <col min="15373" max="15373" width="19.140625" style="260" customWidth="1"/>
    <col min="15374" max="15374" width="21.85546875" style="260" customWidth="1"/>
    <col min="15375" max="15623" width="9.140625" style="260"/>
    <col min="15624" max="15624" width="17.140625" style="260" customWidth="1"/>
    <col min="15625" max="15625" width="35.140625" style="260" customWidth="1"/>
    <col min="15626" max="15626" width="12.85546875" style="260" customWidth="1"/>
    <col min="15627" max="15628" width="18.140625" style="260" customWidth="1"/>
    <col min="15629" max="15629" width="19.140625" style="260" customWidth="1"/>
    <col min="15630" max="15630" width="21.85546875" style="260" customWidth="1"/>
    <col min="15631" max="15879" width="9.140625" style="260"/>
    <col min="15880" max="15880" width="17.140625" style="260" customWidth="1"/>
    <col min="15881" max="15881" width="35.140625" style="260" customWidth="1"/>
    <col min="15882" max="15882" width="12.85546875" style="260" customWidth="1"/>
    <col min="15883" max="15884" width="18.140625" style="260" customWidth="1"/>
    <col min="15885" max="15885" width="19.140625" style="260" customWidth="1"/>
    <col min="15886" max="15886" width="21.85546875" style="260" customWidth="1"/>
    <col min="15887" max="16135" width="9.140625" style="260"/>
    <col min="16136" max="16136" width="17.140625" style="260" customWidth="1"/>
    <col min="16137" max="16137" width="35.140625" style="260" customWidth="1"/>
    <col min="16138" max="16138" width="12.85546875" style="260" customWidth="1"/>
    <col min="16139" max="16140" width="18.140625" style="260" customWidth="1"/>
    <col min="16141" max="16141" width="19.140625" style="260" customWidth="1"/>
    <col min="16142" max="16142" width="21.85546875" style="260" customWidth="1"/>
    <col min="16143" max="16384" width="9.140625" style="260"/>
  </cols>
  <sheetData>
    <row r="1" spans="1:17" x14ac:dyDescent="0.2">
      <c r="N1" s="259" t="s">
        <v>459</v>
      </c>
    </row>
    <row r="2" spans="1:17" ht="18.75" customHeight="1" x14ac:dyDescent="0.2">
      <c r="A2" s="473" t="s">
        <v>127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</row>
    <row r="3" spans="1:17" s="261" customFormat="1" ht="21.75" customHeight="1" x14ac:dyDescent="0.2">
      <c r="A3" s="474" t="s">
        <v>262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</row>
    <row r="4" spans="1:17" s="261" customFormat="1" ht="18.75" customHeight="1" x14ac:dyDescent="0.2">
      <c r="A4" s="474" t="s">
        <v>461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</row>
    <row r="5" spans="1:17" ht="19.5" thickBot="1" x14ac:dyDescent="0.25">
      <c r="A5" s="262"/>
      <c r="B5" s="263" t="s">
        <v>128</v>
      </c>
      <c r="C5" s="264"/>
      <c r="D5" s="264"/>
      <c r="E5" s="262"/>
      <c r="F5" s="262"/>
      <c r="G5" s="265"/>
      <c r="H5" s="265"/>
      <c r="I5" s="265"/>
      <c r="J5" s="265"/>
      <c r="K5" s="265"/>
      <c r="L5" s="265"/>
      <c r="M5" s="265"/>
      <c r="N5" s="266" t="s">
        <v>129</v>
      </c>
    </row>
    <row r="6" spans="1:17" s="267" customFormat="1" ht="18" customHeight="1" thickBot="1" x14ac:dyDescent="0.25">
      <c r="A6" s="475" t="s">
        <v>15</v>
      </c>
      <c r="B6" s="477" t="s">
        <v>130</v>
      </c>
      <c r="C6" s="477" t="s">
        <v>131</v>
      </c>
      <c r="D6" s="479" t="s">
        <v>132</v>
      </c>
      <c r="E6" s="481" t="s">
        <v>133</v>
      </c>
      <c r="F6" s="477" t="s">
        <v>134</v>
      </c>
      <c r="G6" s="479" t="s">
        <v>135</v>
      </c>
      <c r="H6" s="483" t="s">
        <v>136</v>
      </c>
      <c r="I6" s="484"/>
      <c r="J6" s="485"/>
      <c r="K6" s="483" t="s">
        <v>137</v>
      </c>
      <c r="L6" s="484"/>
      <c r="M6" s="485"/>
      <c r="N6" s="477" t="s">
        <v>138</v>
      </c>
    </row>
    <row r="7" spans="1:17" s="267" customFormat="1" ht="76.5" customHeight="1" thickBot="1" x14ac:dyDescent="0.25">
      <c r="A7" s="476"/>
      <c r="B7" s="478"/>
      <c r="C7" s="478"/>
      <c r="D7" s="480"/>
      <c r="E7" s="482"/>
      <c r="F7" s="478"/>
      <c r="G7" s="480"/>
      <c r="H7" s="268" t="s">
        <v>69</v>
      </c>
      <c r="I7" s="268" t="s">
        <v>139</v>
      </c>
      <c r="J7" s="371" t="s">
        <v>140</v>
      </c>
      <c r="K7" s="268" t="s">
        <v>141</v>
      </c>
      <c r="L7" s="268" t="s">
        <v>142</v>
      </c>
      <c r="M7" s="371" t="s">
        <v>143</v>
      </c>
      <c r="N7" s="478"/>
    </row>
    <row r="8" spans="1:17" s="275" customFormat="1" ht="11.25" customHeight="1" thickBot="1" x14ac:dyDescent="0.25">
      <c r="A8" s="269">
        <v>1</v>
      </c>
      <c r="B8" s="270">
        <v>2</v>
      </c>
      <c r="C8" s="271">
        <v>3</v>
      </c>
      <c r="D8" s="270">
        <v>4</v>
      </c>
      <c r="E8" s="272">
        <v>5</v>
      </c>
      <c r="F8" s="271">
        <v>6</v>
      </c>
      <c r="G8" s="270">
        <v>7</v>
      </c>
      <c r="H8" s="270">
        <v>8</v>
      </c>
      <c r="I8" s="273">
        <v>9</v>
      </c>
      <c r="J8" s="273">
        <v>10</v>
      </c>
      <c r="K8" s="270">
        <v>11</v>
      </c>
      <c r="L8" s="273">
        <v>12</v>
      </c>
      <c r="M8" s="273">
        <v>13</v>
      </c>
      <c r="N8" s="274">
        <v>14</v>
      </c>
    </row>
    <row r="9" spans="1:17" s="279" customFormat="1" ht="17.25" customHeight="1" thickBot="1" x14ac:dyDescent="0.25">
      <c r="A9" s="372"/>
      <c r="B9" s="276"/>
      <c r="C9" s="276"/>
      <c r="D9" s="276"/>
      <c r="E9" s="276"/>
      <c r="F9" s="276"/>
      <c r="G9" s="276"/>
      <c r="H9" s="277" t="s">
        <v>173</v>
      </c>
      <c r="I9" s="276"/>
      <c r="J9" s="276"/>
      <c r="K9" s="277"/>
      <c r="L9" s="276"/>
      <c r="M9" s="276"/>
      <c r="N9" s="278"/>
    </row>
    <row r="10" spans="1:17" s="287" customFormat="1" ht="19.5" customHeight="1" x14ac:dyDescent="0.2">
      <c r="A10" s="471">
        <v>1</v>
      </c>
      <c r="B10" s="280" t="s">
        <v>174</v>
      </c>
      <c r="C10" s="281">
        <v>1</v>
      </c>
      <c r="D10" s="282"/>
      <c r="E10" s="283"/>
      <c r="F10" s="281"/>
      <c r="G10" s="282"/>
      <c r="H10" s="284"/>
      <c r="I10" s="285"/>
      <c r="J10" s="285">
        <f>H10-I10</f>
        <v>0</v>
      </c>
      <c r="K10" s="284" t="e">
        <f>G10*H10/F10</f>
        <v>#DIV/0!</v>
      </c>
      <c r="L10" s="285" t="e">
        <f>G10*I10/F10</f>
        <v>#DIV/0!</v>
      </c>
      <c r="M10" s="285" t="e">
        <f>K10-L10</f>
        <v>#DIV/0!</v>
      </c>
      <c r="N10" s="286" t="e">
        <f>E10*M10</f>
        <v>#DIV/0!</v>
      </c>
      <c r="P10" s="288"/>
    </row>
    <row r="11" spans="1:17" s="287" customFormat="1" ht="19.5" customHeight="1" x14ac:dyDescent="0.2">
      <c r="A11" s="471"/>
      <c r="B11" s="289" t="s">
        <v>174</v>
      </c>
      <c r="C11" s="290">
        <v>2</v>
      </c>
      <c r="D11" s="291"/>
      <c r="E11" s="292"/>
      <c r="F11" s="290"/>
      <c r="G11" s="292"/>
      <c r="H11" s="373"/>
      <c r="I11" s="285"/>
      <c r="J11" s="285">
        <f t="shared" ref="J11:J27" si="0">H11-I11</f>
        <v>0</v>
      </c>
      <c r="K11" s="284" t="e">
        <f t="shared" ref="K11:K12" si="1">G11*H11/F11</f>
        <v>#DIV/0!</v>
      </c>
      <c r="L11" s="285" t="e">
        <f t="shared" ref="L11:L12" si="2">G11*I11/F11</f>
        <v>#DIV/0!</v>
      </c>
      <c r="M11" s="285" t="e">
        <f t="shared" ref="M11:M12" si="3">K11-L11</f>
        <v>#DIV/0!</v>
      </c>
      <c r="N11" s="286" t="e">
        <f t="shared" ref="N11:N12" si="4">E11*M11</f>
        <v>#DIV/0!</v>
      </c>
    </row>
    <row r="12" spans="1:17" s="287" customFormat="1" ht="19.5" customHeight="1" thickBot="1" x14ac:dyDescent="0.25">
      <c r="A12" s="472"/>
      <c r="B12" s="293" t="s">
        <v>174</v>
      </c>
      <c r="C12" s="294">
        <v>3</v>
      </c>
      <c r="D12" s="295"/>
      <c r="E12" s="296"/>
      <c r="F12" s="294"/>
      <c r="G12" s="374"/>
      <c r="H12" s="375"/>
      <c r="I12" s="285"/>
      <c r="J12" s="285">
        <f t="shared" si="0"/>
        <v>0</v>
      </c>
      <c r="K12" s="284" t="e">
        <f t="shared" si="1"/>
        <v>#DIV/0!</v>
      </c>
      <c r="L12" s="285" t="e">
        <f t="shared" si="2"/>
        <v>#DIV/0!</v>
      </c>
      <c r="M12" s="285" t="e">
        <f t="shared" si="3"/>
        <v>#DIV/0!</v>
      </c>
      <c r="N12" s="286" t="e">
        <f t="shared" si="4"/>
        <v>#DIV/0!</v>
      </c>
      <c r="Q12" s="297"/>
    </row>
    <row r="13" spans="1:17" s="287" customFormat="1" ht="18" customHeight="1" thickBot="1" x14ac:dyDescent="0.25">
      <c r="A13" s="298"/>
      <c r="B13" s="299" t="s">
        <v>144</v>
      </c>
      <c r="C13" s="300"/>
      <c r="D13" s="301"/>
      <c r="E13" s="302"/>
      <c r="F13" s="300"/>
      <c r="G13" s="303"/>
      <c r="H13" s="304"/>
      <c r="I13" s="305"/>
      <c r="J13" s="305"/>
      <c r="K13" s="304"/>
      <c r="L13" s="305"/>
      <c r="M13" s="305"/>
      <c r="N13" s="306" t="e">
        <f>SUM(N10:N12)</f>
        <v>#DIV/0!</v>
      </c>
    </row>
    <row r="14" spans="1:17" s="287" customFormat="1" ht="18" customHeight="1" thickBot="1" x14ac:dyDescent="0.25">
      <c r="A14" s="376"/>
      <c r="B14" s="307"/>
      <c r="C14" s="307"/>
      <c r="D14" s="307"/>
      <c r="E14" s="307"/>
      <c r="F14" s="307"/>
      <c r="G14" s="307"/>
      <c r="H14" s="308" t="s">
        <v>145</v>
      </c>
      <c r="I14" s="307"/>
      <c r="J14" s="307"/>
      <c r="K14" s="308"/>
      <c r="L14" s="307"/>
      <c r="M14" s="307"/>
      <c r="N14" s="309"/>
    </row>
    <row r="15" spans="1:17" s="287" customFormat="1" ht="19.5" customHeight="1" x14ac:dyDescent="0.2">
      <c r="A15" s="471">
        <v>2</v>
      </c>
      <c r="B15" s="280" t="s">
        <v>146</v>
      </c>
      <c r="C15" s="281">
        <v>1</v>
      </c>
      <c r="D15" s="377"/>
      <c r="E15" s="284"/>
      <c r="F15" s="281"/>
      <c r="G15" s="377"/>
      <c r="H15" s="378"/>
      <c r="I15" s="379"/>
      <c r="J15" s="285">
        <f t="shared" si="0"/>
        <v>0</v>
      </c>
      <c r="K15" s="284" t="e">
        <f>G15*H15/F15</f>
        <v>#DIV/0!</v>
      </c>
      <c r="L15" s="285" t="e">
        <f>G15*I15/F15</f>
        <v>#DIV/0!</v>
      </c>
      <c r="M15" s="285" t="e">
        <f t="shared" ref="M15:M17" si="5">K15-L15</f>
        <v>#DIV/0!</v>
      </c>
      <c r="N15" s="286" t="e">
        <f t="shared" ref="N15:N17" si="6">E15*M15</f>
        <v>#DIV/0!</v>
      </c>
      <c r="Q15" s="297"/>
    </row>
    <row r="16" spans="1:17" s="287" customFormat="1" ht="19.5" customHeight="1" x14ac:dyDescent="0.2">
      <c r="A16" s="471"/>
      <c r="B16" s="289" t="str">
        <f>B15</f>
        <v>Щебень</v>
      </c>
      <c r="C16" s="290">
        <v>2</v>
      </c>
      <c r="D16" s="310"/>
      <c r="E16" s="311"/>
      <c r="F16" s="290"/>
      <c r="G16" s="310"/>
      <c r="H16" s="312"/>
      <c r="I16" s="380"/>
      <c r="J16" s="285">
        <f t="shared" si="0"/>
        <v>0</v>
      </c>
      <c r="K16" s="284" t="e">
        <f t="shared" ref="K16:K17" si="7">G16*H16/F16</f>
        <v>#DIV/0!</v>
      </c>
      <c r="L16" s="285" t="e">
        <f t="shared" ref="L16:L17" si="8">G16*I16/F16</f>
        <v>#DIV/0!</v>
      </c>
      <c r="M16" s="285" t="e">
        <f t="shared" si="5"/>
        <v>#DIV/0!</v>
      </c>
      <c r="N16" s="286" t="e">
        <f t="shared" si="6"/>
        <v>#DIV/0!</v>
      </c>
    </row>
    <row r="17" spans="1:15" s="287" customFormat="1" ht="19.5" customHeight="1" thickBot="1" x14ac:dyDescent="0.25">
      <c r="A17" s="471"/>
      <c r="B17" s="313" t="str">
        <f>B16</f>
        <v>Щебень</v>
      </c>
      <c r="C17" s="314">
        <v>3</v>
      </c>
      <c r="D17" s="315"/>
      <c r="E17" s="381"/>
      <c r="F17" s="314"/>
      <c r="G17" s="315"/>
      <c r="H17" s="316"/>
      <c r="I17" s="382"/>
      <c r="J17" s="285">
        <f t="shared" si="0"/>
        <v>0</v>
      </c>
      <c r="K17" s="284" t="e">
        <f t="shared" si="7"/>
        <v>#DIV/0!</v>
      </c>
      <c r="L17" s="285" t="e">
        <f t="shared" si="8"/>
        <v>#DIV/0!</v>
      </c>
      <c r="M17" s="285" t="e">
        <f t="shared" si="5"/>
        <v>#DIV/0!</v>
      </c>
      <c r="N17" s="286" t="e">
        <f t="shared" si="6"/>
        <v>#DIV/0!</v>
      </c>
    </row>
    <row r="18" spans="1:15" s="287" customFormat="1" ht="18" customHeight="1" thickBot="1" x14ac:dyDescent="0.25">
      <c r="A18" s="317"/>
      <c r="B18" s="299" t="s">
        <v>147</v>
      </c>
      <c r="C18" s="300"/>
      <c r="D18" s="301"/>
      <c r="E18" s="304"/>
      <c r="F18" s="300"/>
      <c r="G18" s="301"/>
      <c r="H18" s="304"/>
      <c r="I18" s="305"/>
      <c r="J18" s="305"/>
      <c r="K18" s="304"/>
      <c r="L18" s="305"/>
      <c r="M18" s="305"/>
      <c r="N18" s="306" t="e">
        <f>SUM(N15:N17)</f>
        <v>#DIV/0!</v>
      </c>
    </row>
    <row r="19" spans="1:15" s="287" customFormat="1" ht="18" customHeight="1" thickBot="1" x14ac:dyDescent="0.25">
      <c r="A19" s="383"/>
      <c r="B19" s="318"/>
      <c r="C19" s="318"/>
      <c r="D19" s="318"/>
      <c r="E19" s="318"/>
      <c r="F19" s="318"/>
      <c r="G19" s="318"/>
      <c r="H19" s="319" t="s">
        <v>175</v>
      </c>
      <c r="I19" s="318"/>
      <c r="J19" s="318"/>
      <c r="K19" s="319"/>
      <c r="L19" s="318"/>
      <c r="M19" s="318"/>
      <c r="N19" s="320"/>
    </row>
    <row r="20" spans="1:15" s="287" customFormat="1" ht="18" customHeight="1" x14ac:dyDescent="0.2">
      <c r="A20" s="471">
        <v>3</v>
      </c>
      <c r="B20" s="280" t="s">
        <v>176</v>
      </c>
      <c r="C20" s="281">
        <v>1</v>
      </c>
      <c r="D20" s="377"/>
      <c r="E20" s="283"/>
      <c r="F20" s="281"/>
      <c r="G20" s="377"/>
      <c r="H20" s="378"/>
      <c r="I20" s="384"/>
      <c r="J20" s="285">
        <f t="shared" si="0"/>
        <v>0</v>
      </c>
      <c r="K20" s="284" t="e">
        <f>G20*H20/F20</f>
        <v>#DIV/0!</v>
      </c>
      <c r="L20" s="285" t="e">
        <f>G20*I20/F20</f>
        <v>#DIV/0!</v>
      </c>
      <c r="M20" s="285" t="e">
        <f t="shared" ref="M20:M22" si="9">K20-L20</f>
        <v>#DIV/0!</v>
      </c>
      <c r="N20" s="286" t="e">
        <f t="shared" ref="N20:N22" si="10">E20*M20</f>
        <v>#DIV/0!</v>
      </c>
    </row>
    <row r="21" spans="1:15" s="287" customFormat="1" ht="18" customHeight="1" x14ac:dyDescent="0.2">
      <c r="A21" s="471"/>
      <c r="B21" s="289" t="str">
        <f>B20</f>
        <v xml:space="preserve">Лесоматериалы </v>
      </c>
      <c r="C21" s="290">
        <v>2</v>
      </c>
      <c r="D21" s="321"/>
      <c r="E21" s="385"/>
      <c r="F21" s="386"/>
      <c r="G21" s="387"/>
      <c r="H21" s="312"/>
      <c r="I21" s="380"/>
      <c r="J21" s="285">
        <f t="shared" si="0"/>
        <v>0</v>
      </c>
      <c r="K21" s="284" t="e">
        <f t="shared" ref="K21:K22" si="11">G21*H21/F21</f>
        <v>#DIV/0!</v>
      </c>
      <c r="L21" s="285" t="e">
        <f t="shared" ref="L21:L22" si="12">G21*I21/F21</f>
        <v>#DIV/0!</v>
      </c>
      <c r="M21" s="285" t="e">
        <f t="shared" si="9"/>
        <v>#DIV/0!</v>
      </c>
      <c r="N21" s="286" t="e">
        <f t="shared" si="10"/>
        <v>#DIV/0!</v>
      </c>
    </row>
    <row r="22" spans="1:15" s="287" customFormat="1" ht="18" customHeight="1" thickBot="1" x14ac:dyDescent="0.25">
      <c r="A22" s="472"/>
      <c r="B22" s="293" t="str">
        <f>B21</f>
        <v xml:space="preserve">Лесоматериалы </v>
      </c>
      <c r="C22" s="294">
        <v>3</v>
      </c>
      <c r="D22" s="322"/>
      <c r="E22" s="388"/>
      <c r="F22" s="389"/>
      <c r="G22" s="387"/>
      <c r="H22" s="375"/>
      <c r="I22" s="390"/>
      <c r="J22" s="285">
        <f t="shared" si="0"/>
        <v>0</v>
      </c>
      <c r="K22" s="284" t="e">
        <f t="shared" si="11"/>
        <v>#DIV/0!</v>
      </c>
      <c r="L22" s="285" t="e">
        <f t="shared" si="12"/>
        <v>#DIV/0!</v>
      </c>
      <c r="M22" s="285" t="e">
        <f t="shared" si="9"/>
        <v>#DIV/0!</v>
      </c>
      <c r="N22" s="286" t="e">
        <f t="shared" si="10"/>
        <v>#DIV/0!</v>
      </c>
    </row>
    <row r="23" spans="1:15" s="287" customFormat="1" ht="19.5" customHeight="1" thickBot="1" x14ac:dyDescent="0.25">
      <c r="A23" s="317"/>
      <c r="B23" s="299" t="s">
        <v>148</v>
      </c>
      <c r="C23" s="300"/>
      <c r="D23" s="301"/>
      <c r="E23" s="302"/>
      <c r="F23" s="300"/>
      <c r="G23" s="301"/>
      <c r="H23" s="323"/>
      <c r="I23" s="324"/>
      <c r="J23" s="324"/>
      <c r="K23" s="323"/>
      <c r="L23" s="324"/>
      <c r="M23" s="324"/>
      <c r="N23" s="306" t="e">
        <f>SUM(N20:N22)</f>
        <v>#DIV/0!</v>
      </c>
    </row>
    <row r="24" spans="1:15" s="287" customFormat="1" ht="19.5" customHeight="1" thickBot="1" x14ac:dyDescent="0.25">
      <c r="A24" s="383"/>
      <c r="B24" s="318"/>
      <c r="C24" s="318"/>
      <c r="D24" s="318"/>
      <c r="E24" s="318"/>
      <c r="F24" s="318"/>
      <c r="G24" s="318"/>
      <c r="H24" s="319" t="s">
        <v>149</v>
      </c>
      <c r="I24" s="318"/>
      <c r="J24" s="318"/>
      <c r="K24" s="319"/>
      <c r="L24" s="318"/>
      <c r="M24" s="318"/>
      <c r="N24" s="320"/>
    </row>
    <row r="25" spans="1:15" s="287" customFormat="1" ht="18.75" customHeight="1" x14ac:dyDescent="0.2">
      <c r="A25" s="471">
        <v>4</v>
      </c>
      <c r="B25" s="280" t="s">
        <v>150</v>
      </c>
      <c r="C25" s="281">
        <v>1</v>
      </c>
      <c r="D25" s="325"/>
      <c r="E25" s="284"/>
      <c r="F25" s="281"/>
      <c r="G25" s="325"/>
      <c r="H25" s="378"/>
      <c r="I25" s="384"/>
      <c r="J25" s="285">
        <f t="shared" si="0"/>
        <v>0</v>
      </c>
      <c r="K25" s="284" t="e">
        <f>G25*H25/F25</f>
        <v>#DIV/0!</v>
      </c>
      <c r="L25" s="285" t="e">
        <f>G25*I25/F25</f>
        <v>#DIV/0!</v>
      </c>
      <c r="M25" s="285" t="e">
        <f t="shared" ref="M25:M27" si="13">K25-L25</f>
        <v>#DIV/0!</v>
      </c>
      <c r="N25" s="286" t="e">
        <f t="shared" ref="N25:N27" si="14">E25*M25</f>
        <v>#DIV/0!</v>
      </c>
    </row>
    <row r="26" spans="1:15" s="287" customFormat="1" ht="18.75" customHeight="1" x14ac:dyDescent="0.2">
      <c r="A26" s="471"/>
      <c r="B26" s="289" t="str">
        <f>B25</f>
        <v>Прочие материалы</v>
      </c>
      <c r="C26" s="290">
        <v>2</v>
      </c>
      <c r="D26" s="310"/>
      <c r="E26" s="311"/>
      <c r="F26" s="290"/>
      <c r="G26" s="310"/>
      <c r="H26" s="373"/>
      <c r="I26" s="391"/>
      <c r="J26" s="285">
        <f t="shared" si="0"/>
        <v>0</v>
      </c>
      <c r="K26" s="284" t="e">
        <f t="shared" ref="K26:K27" si="15">G26*H26/F26</f>
        <v>#DIV/0!</v>
      </c>
      <c r="L26" s="285" t="e">
        <f t="shared" ref="L26:L27" si="16">G26*I26/F26</f>
        <v>#DIV/0!</v>
      </c>
      <c r="M26" s="285" t="e">
        <f t="shared" si="13"/>
        <v>#DIV/0!</v>
      </c>
      <c r="N26" s="286" t="e">
        <f t="shared" si="14"/>
        <v>#DIV/0!</v>
      </c>
    </row>
    <row r="27" spans="1:15" s="287" customFormat="1" ht="18.75" customHeight="1" thickBot="1" x14ac:dyDescent="0.25">
      <c r="A27" s="472"/>
      <c r="B27" s="313" t="str">
        <f>B25</f>
        <v>Прочие материалы</v>
      </c>
      <c r="C27" s="314">
        <v>3</v>
      </c>
      <c r="D27" s="392"/>
      <c r="E27" s="381"/>
      <c r="F27" s="314"/>
      <c r="G27" s="392"/>
      <c r="H27" s="393"/>
      <c r="I27" s="382"/>
      <c r="J27" s="285">
        <f t="shared" si="0"/>
        <v>0</v>
      </c>
      <c r="K27" s="284" t="e">
        <f t="shared" si="15"/>
        <v>#DIV/0!</v>
      </c>
      <c r="L27" s="285" t="e">
        <f t="shared" si="16"/>
        <v>#DIV/0!</v>
      </c>
      <c r="M27" s="285" t="e">
        <f t="shared" si="13"/>
        <v>#DIV/0!</v>
      </c>
      <c r="N27" s="286" t="e">
        <f t="shared" si="14"/>
        <v>#DIV/0!</v>
      </c>
    </row>
    <row r="28" spans="1:15" s="287" customFormat="1" ht="19.5" customHeight="1" thickBot="1" x14ac:dyDescent="0.25">
      <c r="A28" s="317"/>
      <c r="B28" s="299" t="s">
        <v>151</v>
      </c>
      <c r="C28" s="300"/>
      <c r="D28" s="304"/>
      <c r="E28" s="304"/>
      <c r="F28" s="300"/>
      <c r="G28" s="304"/>
      <c r="H28" s="304"/>
      <c r="I28" s="305"/>
      <c r="J28" s="305"/>
      <c r="K28" s="304"/>
      <c r="L28" s="305"/>
      <c r="M28" s="305"/>
      <c r="N28" s="306" t="e">
        <f>SUM(N25:N27)</f>
        <v>#DIV/0!</v>
      </c>
    </row>
    <row r="29" spans="1:15" ht="23.25" customHeight="1" thickBot="1" x14ac:dyDescent="0.25">
      <c r="A29" s="326"/>
      <c r="B29" s="327" t="s">
        <v>152</v>
      </c>
      <c r="C29" s="328"/>
      <c r="D29" s="329"/>
      <c r="E29" s="329">
        <f>E12+E16</f>
        <v>0</v>
      </c>
      <c r="F29" s="328"/>
      <c r="G29" s="329"/>
      <c r="H29" s="329"/>
      <c r="I29" s="330"/>
      <c r="J29" s="330"/>
      <c r="K29" s="329"/>
      <c r="L29" s="330"/>
      <c r="M29" s="330"/>
      <c r="N29" s="331" t="e">
        <f>N13+N18+N23+N28</f>
        <v>#DIV/0!</v>
      </c>
      <c r="O29" s="287"/>
    </row>
    <row r="30" spans="1:15" x14ac:dyDescent="0.2">
      <c r="A30" s="332"/>
      <c r="E30" s="333"/>
      <c r="F30" s="333"/>
      <c r="N30" s="334"/>
      <c r="O30" s="287"/>
    </row>
    <row r="31" spans="1:15" x14ac:dyDescent="0.2">
      <c r="A31" s="335"/>
      <c r="E31" s="333"/>
      <c r="F31" s="333"/>
      <c r="N31" s="334"/>
      <c r="O31" s="287"/>
    </row>
    <row r="32" spans="1:15" ht="27" customHeight="1" x14ac:dyDescent="0.2">
      <c r="A32" s="486" t="s">
        <v>153</v>
      </c>
      <c r="B32" s="486"/>
      <c r="C32" s="486"/>
      <c r="D32" s="486"/>
      <c r="E32" s="486"/>
      <c r="F32" s="486"/>
      <c r="G32" s="486"/>
      <c r="H32" s="486"/>
      <c r="I32" s="486"/>
      <c r="J32" s="486"/>
      <c r="K32" s="486"/>
      <c r="L32" s="486"/>
      <c r="M32" s="486"/>
      <c r="N32" s="486"/>
    </row>
    <row r="33" spans="1:14" ht="28.5" customHeight="1" x14ac:dyDescent="0.2">
      <c r="A33" s="487" t="s">
        <v>154</v>
      </c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487"/>
    </row>
    <row r="34" spans="1:14" ht="27.75" customHeight="1" x14ac:dyDescent="0.2">
      <c r="A34" s="488" t="s">
        <v>155</v>
      </c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</row>
    <row r="35" spans="1:14" x14ac:dyDescent="0.2">
      <c r="N35" s="259"/>
    </row>
    <row r="36" spans="1:14" s="338" customFormat="1" ht="34.5" customHeight="1" x14ac:dyDescent="0.2">
      <c r="A36" s="489" t="s">
        <v>156</v>
      </c>
      <c r="B36" s="489"/>
      <c r="C36" s="336"/>
      <c r="D36" s="336"/>
      <c r="E36" s="337"/>
      <c r="F36" s="337"/>
      <c r="H36" s="339"/>
      <c r="K36" s="339"/>
    </row>
    <row r="37" spans="1:14" s="338" customFormat="1" x14ac:dyDescent="0.2">
      <c r="A37" s="337"/>
      <c r="B37" s="337"/>
      <c r="C37" s="337"/>
      <c r="D37" s="337"/>
      <c r="E37" s="337"/>
      <c r="F37" s="337"/>
      <c r="H37" s="336"/>
      <c r="K37" s="336"/>
    </row>
    <row r="38" spans="1:14" x14ac:dyDescent="0.2">
      <c r="A38" s="340"/>
      <c r="N38" s="259"/>
    </row>
    <row r="41" spans="1:14" x14ac:dyDescent="0.2">
      <c r="D41" s="394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197"/>
  <sheetViews>
    <sheetView showGridLines="0" tabSelected="1" view="pageBreakPreview" zoomScale="70" zoomScaleNormal="100" zoomScaleSheetLayoutView="70" workbookViewId="0">
      <selection activeCell="E31" sqref="E31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75" customWidth="1"/>
    <col min="4" max="4" width="10" style="14" customWidth="1"/>
    <col min="5" max="5" width="12.28515625" style="12" customWidth="1"/>
    <col min="6" max="6" width="13.5703125" style="15" customWidth="1"/>
    <col min="7" max="7" width="13.42578125" style="15" customWidth="1"/>
    <col min="8" max="8" width="12.28515625" style="16" customWidth="1"/>
    <col min="9" max="9" width="13.140625" style="15" customWidth="1"/>
    <col min="10" max="10" width="13.42578125" style="17" customWidth="1"/>
    <col min="11" max="11" width="10.7109375" style="66" customWidth="1"/>
    <col min="12" max="16384" width="9.140625" style="5"/>
  </cols>
  <sheetData>
    <row r="1" spans="1:11" x14ac:dyDescent="0.2">
      <c r="B1" s="77"/>
      <c r="J1" s="18" t="s">
        <v>460</v>
      </c>
    </row>
    <row r="2" spans="1:11" x14ac:dyDescent="0.2">
      <c r="A2" s="501" t="s">
        <v>35</v>
      </c>
      <c r="B2" s="501"/>
      <c r="C2" s="501"/>
      <c r="D2" s="501"/>
      <c r="E2" s="501"/>
      <c r="F2" s="501"/>
      <c r="G2" s="501"/>
      <c r="H2" s="501"/>
      <c r="I2" s="501"/>
      <c r="J2" s="501"/>
    </row>
    <row r="3" spans="1:11" ht="16.5" customHeight="1" x14ac:dyDescent="0.2">
      <c r="B3" s="19" t="s">
        <v>16</v>
      </c>
      <c r="C3" s="246" t="str">
        <f>'Форма 8.2'!C2:W2</f>
        <v>Реконструкция ЦППН-1 Ватинского месторождения нефти.</v>
      </c>
      <c r="D3" s="176"/>
      <c r="E3" s="176"/>
      <c r="F3" s="176"/>
      <c r="G3" s="176"/>
      <c r="H3" s="176"/>
      <c r="I3" s="20"/>
      <c r="J3" s="176"/>
    </row>
    <row r="4" spans="1:11" x14ac:dyDescent="0.2">
      <c r="B4" s="20" t="s">
        <v>17</v>
      </c>
      <c r="C4" s="247" t="str">
        <f>'Форма 8.2'!C3:W3</f>
        <v>Технологический трубопровод нефти от ПО 1-3 до ПТБ 1-3 изм.</v>
      </c>
      <c r="D4" s="21"/>
      <c r="E4" s="21"/>
      <c r="F4" s="21"/>
      <c r="G4" s="21"/>
      <c r="H4" s="21"/>
      <c r="I4" s="245"/>
      <c r="J4" s="21"/>
    </row>
    <row r="5" spans="1:11" ht="17.25" thickBot="1" x14ac:dyDescent="0.25"/>
    <row r="6" spans="1:11" ht="17.25" thickBot="1" x14ac:dyDescent="0.25">
      <c r="A6" s="502" t="s">
        <v>15</v>
      </c>
      <c r="B6" s="505" t="s">
        <v>36</v>
      </c>
      <c r="C6" s="508" t="s">
        <v>37</v>
      </c>
      <c r="D6" s="511" t="s">
        <v>21</v>
      </c>
      <c r="E6" s="514" t="s">
        <v>38</v>
      </c>
      <c r="F6" s="515"/>
      <c r="G6" s="515"/>
      <c r="H6" s="505"/>
      <c r="I6" s="505"/>
      <c r="J6" s="516"/>
    </row>
    <row r="7" spans="1:11" x14ac:dyDescent="0.2">
      <c r="A7" s="503"/>
      <c r="B7" s="506"/>
      <c r="C7" s="509"/>
      <c r="D7" s="512"/>
      <c r="E7" s="517" t="s">
        <v>40</v>
      </c>
      <c r="F7" s="505"/>
      <c r="G7" s="516"/>
      <c r="H7" s="518" t="s">
        <v>39</v>
      </c>
      <c r="I7" s="506"/>
      <c r="J7" s="519"/>
    </row>
    <row r="8" spans="1:11" ht="33.75" thickBot="1" x14ac:dyDescent="0.25">
      <c r="A8" s="504"/>
      <c r="B8" s="507"/>
      <c r="C8" s="510"/>
      <c r="D8" s="513"/>
      <c r="E8" s="22" t="s">
        <v>20</v>
      </c>
      <c r="F8" s="403" t="s">
        <v>41</v>
      </c>
      <c r="G8" s="23" t="s">
        <v>42</v>
      </c>
      <c r="H8" s="368" t="s">
        <v>20</v>
      </c>
      <c r="I8" s="403" t="s">
        <v>43</v>
      </c>
      <c r="J8" s="23" t="s">
        <v>42</v>
      </c>
    </row>
    <row r="9" spans="1:11" ht="17.25" thickBot="1" x14ac:dyDescent="0.25">
      <c r="A9" s="402">
        <v>1</v>
      </c>
      <c r="B9" s="24">
        <v>2</v>
      </c>
      <c r="C9" s="248">
        <v>3</v>
      </c>
      <c r="D9" s="25">
        <v>4</v>
      </c>
      <c r="E9" s="26">
        <v>5</v>
      </c>
      <c r="F9" s="24">
        <v>6</v>
      </c>
      <c r="G9" s="27">
        <v>7</v>
      </c>
      <c r="H9" s="369">
        <v>8</v>
      </c>
      <c r="I9" s="24">
        <v>9</v>
      </c>
      <c r="J9" s="27">
        <v>10</v>
      </c>
    </row>
    <row r="10" spans="1:11" x14ac:dyDescent="0.2">
      <c r="A10" s="28">
        <v>1</v>
      </c>
      <c r="B10" s="397" t="s">
        <v>264</v>
      </c>
      <c r="C10" s="398" t="s">
        <v>338</v>
      </c>
      <c r="D10" s="399" t="s">
        <v>22</v>
      </c>
      <c r="E10" s="249"/>
      <c r="F10" s="250"/>
      <c r="G10" s="251"/>
      <c r="H10" s="400">
        <v>8.0000000000000004E-4</v>
      </c>
      <c r="I10" s="401">
        <v>137304.69</v>
      </c>
      <c r="J10" s="34">
        <f>H10*I10</f>
        <v>110</v>
      </c>
      <c r="K10" s="5"/>
    </row>
    <row r="11" spans="1:11" x14ac:dyDescent="0.2">
      <c r="A11" s="28">
        <v>2</v>
      </c>
      <c r="B11" s="397" t="s">
        <v>44</v>
      </c>
      <c r="C11" s="398" t="s">
        <v>339</v>
      </c>
      <c r="D11" s="399" t="s">
        <v>23</v>
      </c>
      <c r="E11" s="252"/>
      <c r="F11" s="253"/>
      <c r="G11" s="254"/>
      <c r="H11" s="400">
        <v>401.88299999999998</v>
      </c>
      <c r="I11" s="401">
        <v>47.09</v>
      </c>
      <c r="J11" s="29">
        <f>H11*I11</f>
        <v>18925</v>
      </c>
      <c r="K11" s="5"/>
    </row>
    <row r="12" spans="1:11" ht="30" x14ac:dyDescent="0.2">
      <c r="A12" s="28">
        <v>3</v>
      </c>
      <c r="B12" s="397" t="s">
        <v>110</v>
      </c>
      <c r="C12" s="398" t="s">
        <v>111</v>
      </c>
      <c r="D12" s="399" t="s">
        <v>22</v>
      </c>
      <c r="E12" s="252"/>
      <c r="F12" s="253"/>
      <c r="G12" s="254"/>
      <c r="H12" s="400">
        <v>3.6799999999999999E-2</v>
      </c>
      <c r="I12" s="401">
        <v>27503.38</v>
      </c>
      <c r="J12" s="29">
        <f t="shared" ref="J12:J165" si="0">H12*I12</f>
        <v>1012</v>
      </c>
      <c r="K12" s="5"/>
    </row>
    <row r="13" spans="1:11" x14ac:dyDescent="0.2">
      <c r="A13" s="28">
        <v>4</v>
      </c>
      <c r="B13" s="397" t="s">
        <v>61</v>
      </c>
      <c r="C13" s="398" t="s">
        <v>112</v>
      </c>
      <c r="D13" s="399" t="s">
        <v>22</v>
      </c>
      <c r="E13" s="252"/>
      <c r="F13" s="253"/>
      <c r="G13" s="254"/>
      <c r="H13" s="400">
        <v>0.27360000000000001</v>
      </c>
      <c r="I13" s="401">
        <v>44103.49</v>
      </c>
      <c r="J13" s="29">
        <f t="shared" si="0"/>
        <v>12067</v>
      </c>
      <c r="K13" s="5"/>
    </row>
    <row r="14" spans="1:11" ht="30" x14ac:dyDescent="0.2">
      <c r="A14" s="28">
        <v>5</v>
      </c>
      <c r="B14" s="397" t="s">
        <v>178</v>
      </c>
      <c r="C14" s="398" t="s">
        <v>223</v>
      </c>
      <c r="D14" s="399" t="s">
        <v>22</v>
      </c>
      <c r="E14" s="252"/>
      <c r="F14" s="253"/>
      <c r="G14" s="254"/>
      <c r="H14" s="400">
        <v>2.8999999999999998E-3</v>
      </c>
      <c r="I14" s="401">
        <v>61533.79</v>
      </c>
      <c r="J14" s="29">
        <f t="shared" si="0"/>
        <v>178</v>
      </c>
      <c r="K14" s="5"/>
    </row>
    <row r="15" spans="1:11" ht="30" x14ac:dyDescent="0.2">
      <c r="A15" s="28">
        <v>6</v>
      </c>
      <c r="B15" s="397" t="s">
        <v>179</v>
      </c>
      <c r="C15" s="398" t="s">
        <v>224</v>
      </c>
      <c r="D15" s="399" t="s">
        <v>22</v>
      </c>
      <c r="E15" s="252"/>
      <c r="F15" s="253"/>
      <c r="G15" s="254"/>
      <c r="H15" s="400">
        <v>3.5999999999999999E-3</v>
      </c>
      <c r="I15" s="401">
        <v>49224.41</v>
      </c>
      <c r="J15" s="29">
        <f t="shared" si="0"/>
        <v>177</v>
      </c>
      <c r="K15" s="5"/>
    </row>
    <row r="16" spans="1:11" x14ac:dyDescent="0.2">
      <c r="A16" s="28">
        <v>7</v>
      </c>
      <c r="B16" s="397" t="s">
        <v>265</v>
      </c>
      <c r="C16" s="398" t="s">
        <v>340</v>
      </c>
      <c r="D16" s="399" t="s">
        <v>22</v>
      </c>
      <c r="E16" s="400">
        <v>1.26E-2</v>
      </c>
      <c r="F16" s="401">
        <v>40000</v>
      </c>
      <c r="G16" s="29">
        <f t="shared" ref="G16:G17" si="1">E16*F16</f>
        <v>504</v>
      </c>
      <c r="H16" s="400"/>
      <c r="I16" s="401"/>
      <c r="J16" s="29"/>
      <c r="K16" s="5"/>
    </row>
    <row r="17" spans="1:11" x14ac:dyDescent="0.2">
      <c r="A17" s="28">
        <v>8</v>
      </c>
      <c r="B17" s="397" t="s">
        <v>180</v>
      </c>
      <c r="C17" s="398" t="s">
        <v>225</v>
      </c>
      <c r="D17" s="399" t="s">
        <v>22</v>
      </c>
      <c r="E17" s="400">
        <v>0.72240000000000004</v>
      </c>
      <c r="F17" s="401">
        <v>40000</v>
      </c>
      <c r="G17" s="29">
        <f t="shared" si="1"/>
        <v>28896</v>
      </c>
      <c r="H17" s="400"/>
      <c r="I17" s="401"/>
      <c r="J17" s="29"/>
      <c r="K17" s="5"/>
    </row>
    <row r="18" spans="1:11" x14ac:dyDescent="0.2">
      <c r="A18" s="28">
        <v>9</v>
      </c>
      <c r="B18" s="397" t="s">
        <v>45</v>
      </c>
      <c r="C18" s="398" t="s">
        <v>226</v>
      </c>
      <c r="D18" s="399" t="s">
        <v>22</v>
      </c>
      <c r="E18" s="252"/>
      <c r="F18" s="253"/>
      <c r="G18" s="254"/>
      <c r="H18" s="400">
        <v>2.1000000000000001E-2</v>
      </c>
      <c r="I18" s="401">
        <v>51280.93</v>
      </c>
      <c r="J18" s="29">
        <f t="shared" si="0"/>
        <v>1077</v>
      </c>
      <c r="K18" s="5"/>
    </row>
    <row r="19" spans="1:11" x14ac:dyDescent="0.2">
      <c r="A19" s="28">
        <v>10</v>
      </c>
      <c r="B19" s="397" t="s">
        <v>46</v>
      </c>
      <c r="C19" s="398" t="s">
        <v>113</v>
      </c>
      <c r="D19" s="399" t="s">
        <v>22</v>
      </c>
      <c r="E19" s="252"/>
      <c r="F19" s="253"/>
      <c r="G19" s="254"/>
      <c r="H19" s="400">
        <v>4.6699999999999998E-2</v>
      </c>
      <c r="I19" s="401">
        <v>130000</v>
      </c>
      <c r="J19" s="29">
        <f t="shared" si="0"/>
        <v>6071</v>
      </c>
      <c r="K19" s="5"/>
    </row>
    <row r="20" spans="1:11" x14ac:dyDescent="0.2">
      <c r="A20" s="28">
        <v>11</v>
      </c>
      <c r="B20" s="397" t="s">
        <v>266</v>
      </c>
      <c r="C20" s="398" t="s">
        <v>341</v>
      </c>
      <c r="D20" s="399" t="s">
        <v>22</v>
      </c>
      <c r="E20" s="252"/>
      <c r="F20" s="253"/>
      <c r="G20" s="254"/>
      <c r="H20" s="400">
        <v>1.5599999999999999E-2</v>
      </c>
      <c r="I20" s="401">
        <v>130000</v>
      </c>
      <c r="J20" s="29">
        <f t="shared" si="0"/>
        <v>2028</v>
      </c>
      <c r="K20" s="5"/>
    </row>
    <row r="21" spans="1:11" x14ac:dyDescent="0.2">
      <c r="A21" s="28">
        <v>12</v>
      </c>
      <c r="B21" s="397" t="s">
        <v>267</v>
      </c>
      <c r="C21" s="398" t="s">
        <v>342</v>
      </c>
      <c r="D21" s="399" t="s">
        <v>22</v>
      </c>
      <c r="E21" s="400">
        <v>3.0000000000000001E-3</v>
      </c>
      <c r="F21" s="401">
        <v>130000</v>
      </c>
      <c r="G21" s="29">
        <f t="shared" ref="G21" si="2">E21*F21</f>
        <v>390</v>
      </c>
      <c r="H21" s="400"/>
      <c r="I21" s="401"/>
      <c r="J21" s="29"/>
      <c r="K21" s="5"/>
    </row>
    <row r="22" spans="1:11" x14ac:dyDescent="0.2">
      <c r="A22" s="28">
        <v>13</v>
      </c>
      <c r="B22" s="397" t="s">
        <v>56</v>
      </c>
      <c r="C22" s="398" t="s">
        <v>114</v>
      </c>
      <c r="D22" s="399" t="s">
        <v>22</v>
      </c>
      <c r="E22" s="252"/>
      <c r="F22" s="253"/>
      <c r="G22" s="254"/>
      <c r="H22" s="400">
        <v>0.73229999999999995</v>
      </c>
      <c r="I22" s="401">
        <v>130000</v>
      </c>
      <c r="J22" s="29">
        <f t="shared" si="0"/>
        <v>95199</v>
      </c>
      <c r="K22" s="5"/>
    </row>
    <row r="23" spans="1:11" x14ac:dyDescent="0.2">
      <c r="A23" s="28">
        <v>14</v>
      </c>
      <c r="B23" s="397" t="s">
        <v>181</v>
      </c>
      <c r="C23" s="398" t="s">
        <v>227</v>
      </c>
      <c r="D23" s="399" t="s">
        <v>22</v>
      </c>
      <c r="E23" s="252"/>
      <c r="F23" s="253"/>
      <c r="G23" s="254"/>
      <c r="H23" s="400">
        <v>0.22059999999999999</v>
      </c>
      <c r="I23" s="401">
        <v>130000</v>
      </c>
      <c r="J23" s="29">
        <f t="shared" si="0"/>
        <v>28678</v>
      </c>
      <c r="K23" s="5"/>
    </row>
    <row r="24" spans="1:11" x14ac:dyDescent="0.2">
      <c r="A24" s="28">
        <v>15</v>
      </c>
      <c r="B24" s="397" t="s">
        <v>57</v>
      </c>
      <c r="C24" s="398" t="s">
        <v>78</v>
      </c>
      <c r="D24" s="399" t="s">
        <v>22</v>
      </c>
      <c r="E24" s="370"/>
      <c r="F24" s="367"/>
      <c r="G24" s="254"/>
      <c r="H24" s="400">
        <v>1.1000000000000001E-3</v>
      </c>
      <c r="I24" s="401">
        <v>130000</v>
      </c>
      <c r="J24" s="29">
        <f t="shared" si="0"/>
        <v>143</v>
      </c>
      <c r="K24" s="5"/>
    </row>
    <row r="25" spans="1:11" x14ac:dyDescent="0.2">
      <c r="A25" s="28">
        <v>16</v>
      </c>
      <c r="B25" s="397" t="s">
        <v>182</v>
      </c>
      <c r="C25" s="398" t="s">
        <v>228</v>
      </c>
      <c r="D25" s="399" t="s">
        <v>48</v>
      </c>
      <c r="E25" s="252"/>
      <c r="F25" s="255"/>
      <c r="G25" s="254"/>
      <c r="H25" s="400">
        <v>1.9599999999999999E-2</v>
      </c>
      <c r="I25" s="401">
        <v>144.87</v>
      </c>
      <c r="J25" s="29">
        <f t="shared" si="0"/>
        <v>3</v>
      </c>
      <c r="K25" s="5"/>
    </row>
    <row r="26" spans="1:11" x14ac:dyDescent="0.2">
      <c r="A26" s="28">
        <v>17</v>
      </c>
      <c r="B26" s="397" t="s">
        <v>268</v>
      </c>
      <c r="C26" s="398" t="s">
        <v>123</v>
      </c>
      <c r="D26" s="399" t="s">
        <v>23</v>
      </c>
      <c r="E26" s="252"/>
      <c r="F26" s="253"/>
      <c r="G26" s="254"/>
      <c r="H26" s="400">
        <v>1.034</v>
      </c>
      <c r="I26" s="401">
        <v>358.31</v>
      </c>
      <c r="J26" s="29">
        <f t="shared" si="0"/>
        <v>370</v>
      </c>
      <c r="K26" s="5"/>
    </row>
    <row r="27" spans="1:11" ht="30" x14ac:dyDescent="0.2">
      <c r="A27" s="28">
        <v>18</v>
      </c>
      <c r="B27" s="397" t="s">
        <v>183</v>
      </c>
      <c r="C27" s="398" t="s">
        <v>229</v>
      </c>
      <c r="D27" s="399" t="s">
        <v>22</v>
      </c>
      <c r="E27" s="400">
        <v>0.50219999999999998</v>
      </c>
      <c r="F27" s="401">
        <v>34000</v>
      </c>
      <c r="G27" s="29">
        <f t="shared" ref="G27" si="3">E27*F27</f>
        <v>17075</v>
      </c>
      <c r="H27" s="400"/>
      <c r="I27" s="401"/>
      <c r="J27" s="29"/>
      <c r="K27" s="5"/>
    </row>
    <row r="28" spans="1:11" x14ac:dyDescent="0.2">
      <c r="A28" s="28">
        <v>19</v>
      </c>
      <c r="B28" s="397" t="s">
        <v>62</v>
      </c>
      <c r="C28" s="398" t="s">
        <v>115</v>
      </c>
      <c r="D28" s="399" t="s">
        <v>22</v>
      </c>
      <c r="E28" s="252"/>
      <c r="F28" s="253"/>
      <c r="G28" s="254"/>
      <c r="H28" s="400">
        <v>0.2142</v>
      </c>
      <c r="I28" s="401">
        <v>15484.83</v>
      </c>
      <c r="J28" s="29">
        <f t="shared" si="0"/>
        <v>3317</v>
      </c>
      <c r="K28" s="5"/>
    </row>
    <row r="29" spans="1:11" x14ac:dyDescent="0.2">
      <c r="A29" s="28">
        <v>20</v>
      </c>
      <c r="B29" s="397" t="s">
        <v>117</v>
      </c>
      <c r="C29" s="398" t="s">
        <v>230</v>
      </c>
      <c r="D29" s="399" t="s">
        <v>24</v>
      </c>
      <c r="E29" s="252"/>
      <c r="F29" s="253"/>
      <c r="G29" s="254"/>
      <c r="H29" s="400">
        <v>24.09</v>
      </c>
      <c r="I29" s="401">
        <v>106.76</v>
      </c>
      <c r="J29" s="29">
        <f t="shared" si="0"/>
        <v>2572</v>
      </c>
      <c r="K29" s="5"/>
    </row>
    <row r="30" spans="1:11" x14ac:dyDescent="0.2">
      <c r="A30" s="28">
        <v>21</v>
      </c>
      <c r="B30" s="397" t="s">
        <v>184</v>
      </c>
      <c r="C30" s="398" t="s">
        <v>231</v>
      </c>
      <c r="D30" s="399" t="s">
        <v>22</v>
      </c>
      <c r="E30" s="252"/>
      <c r="F30" s="255"/>
      <c r="G30" s="254"/>
      <c r="H30" s="400">
        <v>2.0000000000000001E-4</v>
      </c>
      <c r="I30" s="401">
        <v>38922.76</v>
      </c>
      <c r="J30" s="29">
        <f t="shared" si="0"/>
        <v>8</v>
      </c>
      <c r="K30" s="5"/>
    </row>
    <row r="31" spans="1:11" x14ac:dyDescent="0.2">
      <c r="A31" s="28">
        <v>22</v>
      </c>
      <c r="B31" s="397" t="s">
        <v>269</v>
      </c>
      <c r="C31" s="398" t="s">
        <v>58</v>
      </c>
      <c r="D31" s="399" t="s">
        <v>22</v>
      </c>
      <c r="E31" s="252"/>
      <c r="F31" s="253"/>
      <c r="G31" s="254"/>
      <c r="H31" s="400">
        <v>1.1900000000000001E-2</v>
      </c>
      <c r="I31" s="401">
        <v>64245.66</v>
      </c>
      <c r="J31" s="29">
        <f t="shared" si="0"/>
        <v>765</v>
      </c>
      <c r="K31" s="5"/>
    </row>
    <row r="32" spans="1:11" x14ac:dyDescent="0.2">
      <c r="A32" s="28">
        <v>23</v>
      </c>
      <c r="B32" s="397" t="s">
        <v>185</v>
      </c>
      <c r="C32" s="398" t="s">
        <v>232</v>
      </c>
      <c r="D32" s="399" t="s">
        <v>257</v>
      </c>
      <c r="E32" s="252"/>
      <c r="F32" s="253"/>
      <c r="G32" s="254"/>
      <c r="H32" s="400">
        <v>3.8E-3</v>
      </c>
      <c r="I32" s="401">
        <v>612.55999999999995</v>
      </c>
      <c r="J32" s="29">
        <f t="shared" si="0"/>
        <v>2</v>
      </c>
      <c r="K32" s="5"/>
    </row>
    <row r="33" spans="1:11" x14ac:dyDescent="0.2">
      <c r="A33" s="28">
        <v>24</v>
      </c>
      <c r="B33" s="397" t="s">
        <v>186</v>
      </c>
      <c r="C33" s="398" t="s">
        <v>233</v>
      </c>
      <c r="D33" s="399" t="s">
        <v>22</v>
      </c>
      <c r="E33" s="252"/>
      <c r="F33" s="253"/>
      <c r="G33" s="254"/>
      <c r="H33" s="400">
        <v>6.7000000000000002E-3</v>
      </c>
      <c r="I33" s="401">
        <v>92886</v>
      </c>
      <c r="J33" s="29">
        <f t="shared" si="0"/>
        <v>622</v>
      </c>
      <c r="K33" s="5"/>
    </row>
    <row r="34" spans="1:11" ht="30" x14ac:dyDescent="0.2">
      <c r="A34" s="28">
        <v>25</v>
      </c>
      <c r="B34" s="397" t="s">
        <v>187</v>
      </c>
      <c r="C34" s="398" t="s">
        <v>234</v>
      </c>
      <c r="D34" s="399" t="s">
        <v>22</v>
      </c>
      <c r="E34" s="252"/>
      <c r="F34" s="253"/>
      <c r="G34" s="254"/>
      <c r="H34" s="400">
        <v>8.9999999999999998E-4</v>
      </c>
      <c r="I34" s="401">
        <v>125287.31</v>
      </c>
      <c r="J34" s="29">
        <f t="shared" si="0"/>
        <v>113</v>
      </c>
      <c r="K34" s="5"/>
    </row>
    <row r="35" spans="1:11" x14ac:dyDescent="0.2">
      <c r="A35" s="28">
        <v>26</v>
      </c>
      <c r="B35" s="397" t="s">
        <v>188</v>
      </c>
      <c r="C35" s="398" t="s">
        <v>235</v>
      </c>
      <c r="D35" s="399" t="s">
        <v>22</v>
      </c>
      <c r="E35" s="252"/>
      <c r="F35" s="253"/>
      <c r="G35" s="254"/>
      <c r="H35" s="400">
        <v>9.9099999999999994E-2</v>
      </c>
      <c r="I35" s="401">
        <v>36856.19</v>
      </c>
      <c r="J35" s="29">
        <f t="shared" si="0"/>
        <v>3652</v>
      </c>
      <c r="K35" s="5"/>
    </row>
    <row r="36" spans="1:11" x14ac:dyDescent="0.2">
      <c r="A36" s="28">
        <v>27</v>
      </c>
      <c r="B36" s="397" t="s">
        <v>189</v>
      </c>
      <c r="C36" s="398" t="s">
        <v>236</v>
      </c>
      <c r="D36" s="399" t="s">
        <v>22</v>
      </c>
      <c r="E36" s="400">
        <v>0.32240000000000002</v>
      </c>
      <c r="F36" s="401">
        <v>38000</v>
      </c>
      <c r="G36" s="29">
        <f t="shared" ref="G36" si="4">E36*F36</f>
        <v>12251</v>
      </c>
      <c r="H36" s="400"/>
      <c r="I36" s="401"/>
      <c r="J36" s="29"/>
      <c r="K36" s="5"/>
    </row>
    <row r="37" spans="1:11" x14ac:dyDescent="0.2">
      <c r="A37" s="28">
        <v>28</v>
      </c>
      <c r="B37" s="397" t="s">
        <v>190</v>
      </c>
      <c r="C37" s="398" t="s">
        <v>237</v>
      </c>
      <c r="D37" s="399" t="s">
        <v>24</v>
      </c>
      <c r="E37" s="252"/>
      <c r="F37" s="253"/>
      <c r="G37" s="254"/>
      <c r="H37" s="400">
        <v>7.0679999999999996</v>
      </c>
      <c r="I37" s="401">
        <v>130</v>
      </c>
      <c r="J37" s="29">
        <f t="shared" si="0"/>
        <v>919</v>
      </c>
      <c r="K37" s="5"/>
    </row>
    <row r="38" spans="1:11" x14ac:dyDescent="0.2">
      <c r="A38" s="28">
        <v>29</v>
      </c>
      <c r="B38" s="397" t="s">
        <v>191</v>
      </c>
      <c r="C38" s="398" t="s">
        <v>238</v>
      </c>
      <c r="D38" s="399" t="s">
        <v>22</v>
      </c>
      <c r="E38" s="400">
        <v>3.5999999999999999E-3</v>
      </c>
      <c r="F38" s="401">
        <v>132000</v>
      </c>
      <c r="G38" s="29">
        <f t="shared" ref="G38" si="5">E38*F38</f>
        <v>475</v>
      </c>
      <c r="H38" s="400"/>
      <c r="I38" s="401"/>
      <c r="J38" s="29"/>
      <c r="K38" s="5"/>
    </row>
    <row r="39" spans="1:11" x14ac:dyDescent="0.2">
      <c r="A39" s="28">
        <v>30</v>
      </c>
      <c r="B39" s="397" t="s">
        <v>118</v>
      </c>
      <c r="C39" s="398" t="s">
        <v>239</v>
      </c>
      <c r="D39" s="399" t="s">
        <v>24</v>
      </c>
      <c r="E39" s="252"/>
      <c r="F39" s="253"/>
      <c r="G39" s="254"/>
      <c r="H39" s="400">
        <v>181.49</v>
      </c>
      <c r="I39" s="401">
        <v>64.239999999999995</v>
      </c>
      <c r="J39" s="29">
        <f t="shared" si="0"/>
        <v>11659</v>
      </c>
      <c r="K39" s="5"/>
    </row>
    <row r="40" spans="1:11" x14ac:dyDescent="0.2">
      <c r="A40" s="28">
        <v>31</v>
      </c>
      <c r="B40" s="397" t="s">
        <v>47</v>
      </c>
      <c r="C40" s="398" t="s">
        <v>124</v>
      </c>
      <c r="D40" s="399" t="s">
        <v>24</v>
      </c>
      <c r="E40" s="252"/>
      <c r="F40" s="253"/>
      <c r="G40" s="254"/>
      <c r="H40" s="400">
        <v>96.380499999999998</v>
      </c>
      <c r="I40" s="401">
        <v>29.69</v>
      </c>
      <c r="J40" s="29">
        <f t="shared" si="0"/>
        <v>2862</v>
      </c>
      <c r="K40" s="5"/>
    </row>
    <row r="41" spans="1:11" x14ac:dyDescent="0.2">
      <c r="A41" s="28">
        <v>32</v>
      </c>
      <c r="B41" s="397" t="s">
        <v>270</v>
      </c>
      <c r="C41" s="398" t="s">
        <v>343</v>
      </c>
      <c r="D41" s="399" t="s">
        <v>22</v>
      </c>
      <c r="E41" s="252"/>
      <c r="F41" s="253"/>
      <c r="G41" s="254"/>
      <c r="H41" s="400">
        <v>4.0000000000000001E-3</v>
      </c>
      <c r="I41" s="401">
        <v>60937.81</v>
      </c>
      <c r="J41" s="29">
        <f t="shared" si="0"/>
        <v>244</v>
      </c>
      <c r="K41" s="5"/>
    </row>
    <row r="42" spans="1:11" x14ac:dyDescent="0.2">
      <c r="A42" s="28">
        <v>33</v>
      </c>
      <c r="B42" s="397" t="s">
        <v>192</v>
      </c>
      <c r="C42" s="398" t="s">
        <v>240</v>
      </c>
      <c r="D42" s="399" t="s">
        <v>22</v>
      </c>
      <c r="E42" s="252"/>
      <c r="F42" s="253"/>
      <c r="G42" s="254"/>
      <c r="H42" s="400">
        <v>4.7300000000000002E-2</v>
      </c>
      <c r="I42" s="401">
        <v>59085.599999999999</v>
      </c>
      <c r="J42" s="29">
        <f t="shared" si="0"/>
        <v>2795</v>
      </c>
      <c r="K42" s="5"/>
    </row>
    <row r="43" spans="1:11" x14ac:dyDescent="0.2">
      <c r="A43" s="28">
        <v>34</v>
      </c>
      <c r="B43" s="397" t="s">
        <v>271</v>
      </c>
      <c r="C43" s="398" t="s">
        <v>344</v>
      </c>
      <c r="D43" s="399" t="s">
        <v>51</v>
      </c>
      <c r="E43" s="252"/>
      <c r="F43" s="253"/>
      <c r="G43" s="254"/>
      <c r="H43" s="400">
        <v>2.1999999999999999E-2</v>
      </c>
      <c r="I43" s="401">
        <v>141.41</v>
      </c>
      <c r="J43" s="29">
        <f t="shared" si="0"/>
        <v>3</v>
      </c>
      <c r="K43" s="5"/>
    </row>
    <row r="44" spans="1:11" x14ac:dyDescent="0.2">
      <c r="A44" s="28">
        <v>35</v>
      </c>
      <c r="B44" s="397" t="s">
        <v>272</v>
      </c>
      <c r="C44" s="398" t="s">
        <v>345</v>
      </c>
      <c r="D44" s="399" t="s">
        <v>51</v>
      </c>
      <c r="E44" s="252"/>
      <c r="F44" s="253"/>
      <c r="G44" s="254"/>
      <c r="H44" s="400">
        <v>0.04</v>
      </c>
      <c r="I44" s="401">
        <v>319.2</v>
      </c>
      <c r="J44" s="29">
        <f t="shared" si="0"/>
        <v>13</v>
      </c>
      <c r="K44" s="5"/>
    </row>
    <row r="45" spans="1:11" x14ac:dyDescent="0.2">
      <c r="A45" s="28">
        <v>36</v>
      </c>
      <c r="B45" s="397" t="s">
        <v>273</v>
      </c>
      <c r="C45" s="398" t="s">
        <v>346</v>
      </c>
      <c r="D45" s="399" t="s">
        <v>22</v>
      </c>
      <c r="E45" s="252"/>
      <c r="F45" s="253"/>
      <c r="G45" s="254"/>
      <c r="H45" s="400">
        <v>3.1002999999999998</v>
      </c>
      <c r="I45" s="401">
        <v>130000</v>
      </c>
      <c r="J45" s="29">
        <f t="shared" si="0"/>
        <v>403039</v>
      </c>
      <c r="K45" s="5"/>
    </row>
    <row r="46" spans="1:11" x14ac:dyDescent="0.2">
      <c r="A46" s="28">
        <v>38</v>
      </c>
      <c r="B46" s="397" t="s">
        <v>274</v>
      </c>
      <c r="C46" s="398" t="s">
        <v>347</v>
      </c>
      <c r="D46" s="399" t="s">
        <v>51</v>
      </c>
      <c r="E46" s="252"/>
      <c r="F46" s="253"/>
      <c r="G46" s="254"/>
      <c r="H46" s="400">
        <v>0.8</v>
      </c>
      <c r="I46" s="401">
        <v>1500</v>
      </c>
      <c r="J46" s="29">
        <f t="shared" si="0"/>
        <v>1200</v>
      </c>
      <c r="K46" s="5"/>
    </row>
    <row r="47" spans="1:11" ht="30" x14ac:dyDescent="0.2">
      <c r="A47" s="28">
        <v>39</v>
      </c>
      <c r="B47" s="397" t="s">
        <v>59</v>
      </c>
      <c r="C47" s="398" t="s">
        <v>116</v>
      </c>
      <c r="D47" s="399" t="s">
        <v>23</v>
      </c>
      <c r="E47" s="252"/>
      <c r="F47" s="253"/>
      <c r="G47" s="254"/>
      <c r="H47" s="400">
        <v>7.9000000000000008E-3</v>
      </c>
      <c r="I47" s="401">
        <v>2365.3000000000002</v>
      </c>
      <c r="J47" s="29">
        <f t="shared" si="0"/>
        <v>19</v>
      </c>
      <c r="K47" s="5"/>
    </row>
    <row r="48" spans="1:11" ht="30" x14ac:dyDescent="0.2">
      <c r="A48" s="28">
        <v>40</v>
      </c>
      <c r="B48" s="397" t="s">
        <v>275</v>
      </c>
      <c r="C48" s="398" t="s">
        <v>348</v>
      </c>
      <c r="D48" s="399" t="s">
        <v>23</v>
      </c>
      <c r="E48" s="252"/>
      <c r="F48" s="253"/>
      <c r="G48" s="254"/>
      <c r="H48" s="400">
        <v>6.7000000000000002E-3</v>
      </c>
      <c r="I48" s="401">
        <v>7001.47</v>
      </c>
      <c r="J48" s="29">
        <f t="shared" si="0"/>
        <v>47</v>
      </c>
      <c r="K48" s="5"/>
    </row>
    <row r="49" spans="1:11" ht="30" x14ac:dyDescent="0.2">
      <c r="A49" s="28">
        <v>41</v>
      </c>
      <c r="B49" s="397" t="s">
        <v>276</v>
      </c>
      <c r="C49" s="398" t="s">
        <v>349</v>
      </c>
      <c r="D49" s="399" t="s">
        <v>23</v>
      </c>
      <c r="E49" s="252"/>
      <c r="F49" s="253"/>
      <c r="G49" s="254"/>
      <c r="H49" s="400">
        <v>5.1999999999999998E-2</v>
      </c>
      <c r="I49" s="401">
        <v>5759.56</v>
      </c>
      <c r="J49" s="29">
        <f t="shared" si="0"/>
        <v>299</v>
      </c>
      <c r="K49" s="5"/>
    </row>
    <row r="50" spans="1:11" ht="45" x14ac:dyDescent="0.2">
      <c r="A50" s="28">
        <v>43</v>
      </c>
      <c r="B50" s="397" t="s">
        <v>277</v>
      </c>
      <c r="C50" s="398" t="s">
        <v>350</v>
      </c>
      <c r="D50" s="399" t="s">
        <v>52</v>
      </c>
      <c r="E50" s="400">
        <v>30.12</v>
      </c>
      <c r="F50" s="401">
        <v>3000</v>
      </c>
      <c r="G50" s="29">
        <f t="shared" ref="G50:G51" si="6">E50*F50</f>
        <v>90360</v>
      </c>
      <c r="H50" s="400"/>
      <c r="I50" s="401"/>
      <c r="J50" s="29"/>
      <c r="K50" s="5"/>
    </row>
    <row r="51" spans="1:11" ht="45" x14ac:dyDescent="0.2">
      <c r="A51" s="28">
        <v>44</v>
      </c>
      <c r="B51" s="397" t="s">
        <v>193</v>
      </c>
      <c r="C51" s="398" t="s">
        <v>351</v>
      </c>
      <c r="D51" s="399" t="s">
        <v>52</v>
      </c>
      <c r="E51" s="400">
        <v>8.1199999999999992</v>
      </c>
      <c r="F51" s="401">
        <v>8500</v>
      </c>
      <c r="G51" s="29">
        <f t="shared" si="6"/>
        <v>69020</v>
      </c>
      <c r="H51" s="400"/>
      <c r="I51" s="401"/>
      <c r="J51" s="29"/>
      <c r="K51" s="5"/>
    </row>
    <row r="52" spans="1:11" ht="45" x14ac:dyDescent="0.2">
      <c r="A52" s="28">
        <v>45</v>
      </c>
      <c r="B52" s="397" t="s">
        <v>278</v>
      </c>
      <c r="C52" s="398" t="s">
        <v>352</v>
      </c>
      <c r="D52" s="399" t="s">
        <v>52</v>
      </c>
      <c r="E52" s="252"/>
      <c r="F52" s="253"/>
      <c r="G52" s="254"/>
      <c r="H52" s="400">
        <v>0.84</v>
      </c>
      <c r="I52" s="401">
        <v>10000</v>
      </c>
      <c r="J52" s="29">
        <f t="shared" si="0"/>
        <v>8400</v>
      </c>
      <c r="K52" s="5"/>
    </row>
    <row r="53" spans="1:11" x14ac:dyDescent="0.2">
      <c r="A53" s="28">
        <v>46</v>
      </c>
      <c r="B53" s="397" t="s">
        <v>194</v>
      </c>
      <c r="C53" s="398" t="s">
        <v>241</v>
      </c>
      <c r="D53" s="399" t="s">
        <v>23</v>
      </c>
      <c r="E53" s="252"/>
      <c r="F53" s="253"/>
      <c r="G53" s="254"/>
      <c r="H53" s="400">
        <v>3.6080000000000001</v>
      </c>
      <c r="I53" s="401">
        <v>3745.18</v>
      </c>
      <c r="J53" s="29">
        <f t="shared" si="0"/>
        <v>13513</v>
      </c>
      <c r="K53" s="5"/>
    </row>
    <row r="54" spans="1:11" ht="45" x14ac:dyDescent="0.2">
      <c r="A54" s="28">
        <v>47</v>
      </c>
      <c r="B54" s="397" t="s">
        <v>195</v>
      </c>
      <c r="C54" s="398" t="s">
        <v>242</v>
      </c>
      <c r="D54" s="399" t="s">
        <v>48</v>
      </c>
      <c r="E54" s="252"/>
      <c r="F54" s="253"/>
      <c r="G54" s="254"/>
      <c r="H54" s="400">
        <v>62.65</v>
      </c>
      <c r="I54" s="401">
        <v>484.18</v>
      </c>
      <c r="J54" s="29">
        <f t="shared" si="0"/>
        <v>30334</v>
      </c>
      <c r="K54" s="5"/>
    </row>
    <row r="55" spans="1:11" x14ac:dyDescent="0.2">
      <c r="A55" s="28">
        <v>48</v>
      </c>
      <c r="B55" s="397" t="s">
        <v>196</v>
      </c>
      <c r="C55" s="398" t="s">
        <v>243</v>
      </c>
      <c r="D55" s="399" t="s">
        <v>53</v>
      </c>
      <c r="E55" s="252"/>
      <c r="F55" s="253"/>
      <c r="G55" s="254"/>
      <c r="H55" s="400">
        <v>11</v>
      </c>
      <c r="I55" s="401">
        <v>103.97</v>
      </c>
      <c r="J55" s="29">
        <f t="shared" si="0"/>
        <v>1144</v>
      </c>
      <c r="K55" s="5"/>
    </row>
    <row r="56" spans="1:11" x14ac:dyDescent="0.2">
      <c r="A56" s="28">
        <v>49</v>
      </c>
      <c r="B56" s="397" t="s">
        <v>49</v>
      </c>
      <c r="C56" s="398" t="s">
        <v>125</v>
      </c>
      <c r="D56" s="399" t="s">
        <v>22</v>
      </c>
      <c r="E56" s="252"/>
      <c r="F56" s="253"/>
      <c r="G56" s="254"/>
      <c r="H56" s="400">
        <v>4.8000000000000001E-2</v>
      </c>
      <c r="I56" s="401">
        <v>60359.23</v>
      </c>
      <c r="J56" s="29">
        <f t="shared" si="0"/>
        <v>2897</v>
      </c>
      <c r="K56" s="5"/>
    </row>
    <row r="57" spans="1:11" x14ac:dyDescent="0.2">
      <c r="A57" s="28">
        <v>50</v>
      </c>
      <c r="B57" s="397" t="s">
        <v>197</v>
      </c>
      <c r="C57" s="398" t="s">
        <v>244</v>
      </c>
      <c r="D57" s="399" t="s">
        <v>22</v>
      </c>
      <c r="E57" s="252"/>
      <c r="F57" s="253"/>
      <c r="G57" s="254"/>
      <c r="H57" s="400">
        <v>5.9999999999999995E-4</v>
      </c>
      <c r="I57" s="401">
        <v>181949.15</v>
      </c>
      <c r="J57" s="29">
        <f t="shared" si="0"/>
        <v>109</v>
      </c>
      <c r="K57" s="5"/>
    </row>
    <row r="58" spans="1:11" x14ac:dyDescent="0.2">
      <c r="A58" s="28">
        <v>51</v>
      </c>
      <c r="B58" s="397" t="s">
        <v>50</v>
      </c>
      <c r="C58" s="398" t="s">
        <v>70</v>
      </c>
      <c r="D58" s="399" t="s">
        <v>22</v>
      </c>
      <c r="E58" s="252"/>
      <c r="F58" s="253"/>
      <c r="G58" s="254"/>
      <c r="H58" s="400">
        <v>2.6100000000000002E-2</v>
      </c>
      <c r="I58" s="401">
        <v>66708.31</v>
      </c>
      <c r="J58" s="29">
        <f t="shared" si="0"/>
        <v>1741</v>
      </c>
      <c r="K58" s="5"/>
    </row>
    <row r="59" spans="1:11" x14ac:dyDescent="0.2">
      <c r="A59" s="28">
        <v>52</v>
      </c>
      <c r="B59" s="397" t="s">
        <v>279</v>
      </c>
      <c r="C59" s="398" t="s">
        <v>353</v>
      </c>
      <c r="D59" s="399" t="s">
        <v>22</v>
      </c>
      <c r="E59" s="252"/>
      <c r="F59" s="253"/>
      <c r="G59" s="254"/>
      <c r="H59" s="400">
        <v>0.1318</v>
      </c>
      <c r="I59" s="401">
        <v>85497.45</v>
      </c>
      <c r="J59" s="29">
        <f t="shared" si="0"/>
        <v>11269</v>
      </c>
      <c r="K59" s="5"/>
    </row>
    <row r="60" spans="1:11" x14ac:dyDescent="0.2">
      <c r="A60" s="28">
        <v>53</v>
      </c>
      <c r="B60" s="397" t="s">
        <v>198</v>
      </c>
      <c r="C60" s="398" t="s">
        <v>245</v>
      </c>
      <c r="D60" s="399" t="s">
        <v>22</v>
      </c>
      <c r="E60" s="252"/>
      <c r="F60" s="253"/>
      <c r="G60" s="254"/>
      <c r="H60" s="400">
        <v>2.1600000000000001E-2</v>
      </c>
      <c r="I60" s="401">
        <v>55542.37</v>
      </c>
      <c r="J60" s="29">
        <f t="shared" si="0"/>
        <v>1200</v>
      </c>
      <c r="K60" s="5"/>
    </row>
    <row r="61" spans="1:11" ht="45" x14ac:dyDescent="0.2">
      <c r="A61" s="28">
        <v>54</v>
      </c>
      <c r="B61" s="397" t="s">
        <v>280</v>
      </c>
      <c r="C61" s="398" t="s">
        <v>354</v>
      </c>
      <c r="D61" s="399" t="s">
        <v>22</v>
      </c>
      <c r="E61" s="252"/>
      <c r="F61" s="253"/>
      <c r="G61" s="254"/>
      <c r="H61" s="400">
        <v>1.7399999999999999E-2</v>
      </c>
      <c r="I61" s="401">
        <v>52842.71</v>
      </c>
      <c r="J61" s="29">
        <f t="shared" si="0"/>
        <v>919</v>
      </c>
      <c r="K61" s="5"/>
    </row>
    <row r="62" spans="1:11" x14ac:dyDescent="0.2">
      <c r="A62" s="28">
        <v>55</v>
      </c>
      <c r="B62" s="397" t="s">
        <v>199</v>
      </c>
      <c r="C62" s="398" t="s">
        <v>246</v>
      </c>
      <c r="D62" s="399" t="s">
        <v>53</v>
      </c>
      <c r="E62" s="252"/>
      <c r="F62" s="253"/>
      <c r="G62" s="254"/>
      <c r="H62" s="400">
        <v>11</v>
      </c>
      <c r="I62" s="401">
        <v>17.78</v>
      </c>
      <c r="J62" s="29">
        <f t="shared" si="0"/>
        <v>196</v>
      </c>
      <c r="K62" s="5"/>
    </row>
    <row r="63" spans="1:11" x14ac:dyDescent="0.2">
      <c r="A63" s="28">
        <v>56</v>
      </c>
      <c r="B63" s="397" t="s">
        <v>281</v>
      </c>
      <c r="C63" s="398" t="s">
        <v>355</v>
      </c>
      <c r="D63" s="399" t="s">
        <v>23</v>
      </c>
      <c r="E63" s="252"/>
      <c r="F63" s="253"/>
      <c r="G63" s="254"/>
      <c r="H63" s="400">
        <v>0.23769999999999999</v>
      </c>
      <c r="I63" s="401">
        <v>5154.05</v>
      </c>
      <c r="J63" s="29">
        <f t="shared" si="0"/>
        <v>1225</v>
      </c>
      <c r="K63" s="5"/>
    </row>
    <row r="64" spans="1:11" x14ac:dyDescent="0.2">
      <c r="A64" s="28">
        <v>57</v>
      </c>
      <c r="B64" s="397" t="s">
        <v>282</v>
      </c>
      <c r="C64" s="398" t="s">
        <v>356</v>
      </c>
      <c r="D64" s="399" t="s">
        <v>23</v>
      </c>
      <c r="E64" s="252"/>
      <c r="F64" s="253"/>
      <c r="G64" s="254"/>
      <c r="H64" s="400">
        <v>0.63149999999999995</v>
      </c>
      <c r="I64" s="401">
        <v>3890.96</v>
      </c>
      <c r="J64" s="29">
        <f t="shared" si="0"/>
        <v>2457</v>
      </c>
      <c r="K64" s="5"/>
    </row>
    <row r="65" spans="1:11" ht="30" x14ac:dyDescent="0.2">
      <c r="A65" s="28">
        <v>58</v>
      </c>
      <c r="B65" s="397" t="s">
        <v>283</v>
      </c>
      <c r="C65" s="398" t="s">
        <v>357</v>
      </c>
      <c r="D65" s="399" t="s">
        <v>23</v>
      </c>
      <c r="E65" s="252"/>
      <c r="F65" s="253"/>
      <c r="G65" s="254"/>
      <c r="H65" s="400">
        <v>8.6969999999999992</v>
      </c>
      <c r="I65" s="401">
        <v>1690.38</v>
      </c>
      <c r="J65" s="29">
        <f t="shared" si="0"/>
        <v>14701</v>
      </c>
      <c r="K65" s="5"/>
    </row>
    <row r="66" spans="1:11" x14ac:dyDescent="0.2">
      <c r="A66" s="28">
        <v>59</v>
      </c>
      <c r="B66" s="397" t="s">
        <v>120</v>
      </c>
      <c r="C66" s="398" t="s">
        <v>358</v>
      </c>
      <c r="D66" s="399" t="s">
        <v>23</v>
      </c>
      <c r="E66" s="252"/>
      <c r="F66" s="253"/>
      <c r="G66" s="254"/>
      <c r="H66" s="400">
        <v>24.523499999999999</v>
      </c>
      <c r="I66" s="401">
        <v>26.61</v>
      </c>
      <c r="J66" s="29">
        <f t="shared" si="0"/>
        <v>653</v>
      </c>
      <c r="K66" s="5"/>
    </row>
    <row r="67" spans="1:11" x14ac:dyDescent="0.2">
      <c r="A67" s="28">
        <v>60</v>
      </c>
      <c r="B67" s="397" t="s">
        <v>121</v>
      </c>
      <c r="C67" s="398" t="s">
        <v>126</v>
      </c>
      <c r="D67" s="399" t="s">
        <v>23</v>
      </c>
      <c r="E67" s="252"/>
      <c r="F67" s="253"/>
      <c r="G67" s="254"/>
      <c r="H67" s="400">
        <v>73.194999999999993</v>
      </c>
      <c r="I67" s="401">
        <v>26.61</v>
      </c>
      <c r="J67" s="29">
        <f t="shared" si="0"/>
        <v>1948</v>
      </c>
      <c r="K67" s="5"/>
    </row>
    <row r="68" spans="1:11" x14ac:dyDescent="0.2">
      <c r="A68" s="28">
        <v>61</v>
      </c>
      <c r="B68" s="397" t="s">
        <v>200</v>
      </c>
      <c r="C68" s="398" t="s">
        <v>247</v>
      </c>
      <c r="D68" s="399" t="s">
        <v>24</v>
      </c>
      <c r="E68" s="252"/>
      <c r="F68" s="253"/>
      <c r="G68" s="254"/>
      <c r="H68" s="400">
        <v>1.63</v>
      </c>
      <c r="I68" s="401">
        <v>167.55</v>
      </c>
      <c r="J68" s="29">
        <f t="shared" si="0"/>
        <v>273</v>
      </c>
      <c r="K68" s="5"/>
    </row>
    <row r="69" spans="1:11" ht="30" x14ac:dyDescent="0.2">
      <c r="A69" s="28">
        <v>62</v>
      </c>
      <c r="B69" s="397" t="s">
        <v>284</v>
      </c>
      <c r="C69" s="398" t="s">
        <v>359</v>
      </c>
      <c r="D69" s="399" t="s">
        <v>53</v>
      </c>
      <c r="E69" s="252"/>
      <c r="F69" s="253"/>
      <c r="G69" s="254"/>
      <c r="H69" s="400">
        <v>25</v>
      </c>
      <c r="I69" s="401">
        <v>174.02</v>
      </c>
      <c r="J69" s="29">
        <f t="shared" si="0"/>
        <v>4351</v>
      </c>
      <c r="K69" s="5"/>
    </row>
    <row r="70" spans="1:11" ht="30" x14ac:dyDescent="0.2">
      <c r="A70" s="28">
        <v>63</v>
      </c>
      <c r="B70" s="397" t="s">
        <v>285</v>
      </c>
      <c r="C70" s="398" t="s">
        <v>360</v>
      </c>
      <c r="D70" s="399" t="s">
        <v>53</v>
      </c>
      <c r="E70" s="252"/>
      <c r="F70" s="253"/>
      <c r="G70" s="254"/>
      <c r="H70" s="400">
        <v>1</v>
      </c>
      <c r="I70" s="401">
        <v>632.72</v>
      </c>
      <c r="J70" s="29">
        <f t="shared" si="0"/>
        <v>633</v>
      </c>
      <c r="K70" s="5"/>
    </row>
    <row r="71" spans="1:11" ht="30" x14ac:dyDescent="0.2">
      <c r="A71" s="28">
        <v>64</v>
      </c>
      <c r="B71" s="397" t="s">
        <v>286</v>
      </c>
      <c r="C71" s="398" t="s">
        <v>361</v>
      </c>
      <c r="D71" s="399" t="s">
        <v>53</v>
      </c>
      <c r="E71" s="252"/>
      <c r="F71" s="253"/>
      <c r="G71" s="254"/>
      <c r="H71" s="400">
        <v>5</v>
      </c>
      <c r="I71" s="401">
        <v>844.49</v>
      </c>
      <c r="J71" s="29">
        <f t="shared" si="0"/>
        <v>4222</v>
      </c>
      <c r="K71" s="5"/>
    </row>
    <row r="72" spans="1:11" ht="30" x14ac:dyDescent="0.2">
      <c r="A72" s="28">
        <v>65</v>
      </c>
      <c r="B72" s="397" t="s">
        <v>287</v>
      </c>
      <c r="C72" s="398" t="s">
        <v>362</v>
      </c>
      <c r="D72" s="399" t="s">
        <v>53</v>
      </c>
      <c r="E72" s="252"/>
      <c r="F72" s="253"/>
      <c r="G72" s="254"/>
      <c r="H72" s="400">
        <v>16</v>
      </c>
      <c r="I72" s="401">
        <v>1491.67</v>
      </c>
      <c r="J72" s="29">
        <f t="shared" si="0"/>
        <v>23867</v>
      </c>
      <c r="K72" s="5"/>
    </row>
    <row r="73" spans="1:11" ht="30" x14ac:dyDescent="0.2">
      <c r="A73" s="28">
        <v>66</v>
      </c>
      <c r="B73" s="397" t="s">
        <v>288</v>
      </c>
      <c r="C73" s="398" t="s">
        <v>363</v>
      </c>
      <c r="D73" s="399" t="s">
        <v>53</v>
      </c>
      <c r="E73" s="252"/>
      <c r="F73" s="253"/>
      <c r="G73" s="254"/>
      <c r="H73" s="400">
        <v>10</v>
      </c>
      <c r="I73" s="401">
        <v>2660.91</v>
      </c>
      <c r="J73" s="29">
        <f t="shared" si="0"/>
        <v>26609</v>
      </c>
      <c r="K73" s="5"/>
    </row>
    <row r="74" spans="1:11" x14ac:dyDescent="0.2">
      <c r="A74" s="28">
        <v>67</v>
      </c>
      <c r="B74" s="397" t="s">
        <v>201</v>
      </c>
      <c r="C74" s="398" t="s">
        <v>248</v>
      </c>
      <c r="D74" s="399" t="s">
        <v>53</v>
      </c>
      <c r="E74" s="252"/>
      <c r="F74" s="253"/>
      <c r="G74" s="254"/>
      <c r="H74" s="400">
        <v>11</v>
      </c>
      <c r="I74" s="401">
        <v>28.56</v>
      </c>
      <c r="J74" s="29">
        <f t="shared" si="0"/>
        <v>314</v>
      </c>
      <c r="K74" s="5"/>
    </row>
    <row r="75" spans="1:11" ht="45" x14ac:dyDescent="0.2">
      <c r="A75" s="28">
        <v>68</v>
      </c>
      <c r="B75" s="397" t="s">
        <v>289</v>
      </c>
      <c r="C75" s="398" t="s">
        <v>364</v>
      </c>
      <c r="D75" s="399" t="s">
        <v>446</v>
      </c>
      <c r="E75" s="252"/>
      <c r="F75" s="253"/>
      <c r="G75" s="254"/>
      <c r="H75" s="400">
        <v>0.12690000000000001</v>
      </c>
      <c r="I75" s="401">
        <v>239.93</v>
      </c>
      <c r="J75" s="29">
        <f t="shared" si="0"/>
        <v>30</v>
      </c>
      <c r="K75" s="5"/>
    </row>
    <row r="76" spans="1:11" ht="30" x14ac:dyDescent="0.2">
      <c r="A76" s="28">
        <v>69</v>
      </c>
      <c r="B76" s="397" t="s">
        <v>290</v>
      </c>
      <c r="C76" s="398" t="s">
        <v>365</v>
      </c>
      <c r="D76" s="399" t="s">
        <v>446</v>
      </c>
      <c r="E76" s="252"/>
      <c r="F76" s="253"/>
      <c r="G76" s="254"/>
      <c r="H76" s="400">
        <v>0.22800000000000001</v>
      </c>
      <c r="I76" s="401">
        <v>4989.6000000000004</v>
      </c>
      <c r="J76" s="29">
        <f t="shared" si="0"/>
        <v>1138</v>
      </c>
      <c r="K76" s="5"/>
    </row>
    <row r="77" spans="1:11" x14ac:dyDescent="0.2">
      <c r="A77" s="28">
        <v>70</v>
      </c>
      <c r="B77" s="397" t="s">
        <v>71</v>
      </c>
      <c r="C77" s="398" t="s">
        <v>124</v>
      </c>
      <c r="D77" s="399" t="s">
        <v>24</v>
      </c>
      <c r="E77" s="252"/>
      <c r="F77" s="253"/>
      <c r="G77" s="254"/>
      <c r="H77" s="400">
        <v>0.16</v>
      </c>
      <c r="I77" s="401">
        <v>29.69</v>
      </c>
      <c r="J77" s="29">
        <f t="shared" si="0"/>
        <v>5</v>
      </c>
      <c r="K77" s="5"/>
    </row>
    <row r="78" spans="1:11" x14ac:dyDescent="0.2">
      <c r="A78" s="28">
        <v>71</v>
      </c>
      <c r="B78" s="397" t="s">
        <v>291</v>
      </c>
      <c r="C78" s="398" t="s">
        <v>366</v>
      </c>
      <c r="D78" s="399" t="s">
        <v>22</v>
      </c>
      <c r="E78" s="400">
        <v>9.1999999999999998E-3</v>
      </c>
      <c r="F78" s="401">
        <v>132000</v>
      </c>
      <c r="G78" s="29">
        <f t="shared" ref="G78:G80" si="7">E78*F78</f>
        <v>1214</v>
      </c>
      <c r="H78" s="400"/>
      <c r="I78" s="401"/>
      <c r="J78" s="29"/>
      <c r="K78" s="5"/>
    </row>
    <row r="79" spans="1:11" ht="30" x14ac:dyDescent="0.2">
      <c r="A79" s="28">
        <v>72</v>
      </c>
      <c r="B79" s="397" t="s">
        <v>292</v>
      </c>
      <c r="C79" s="398" t="s">
        <v>367</v>
      </c>
      <c r="D79" s="399" t="s">
        <v>48</v>
      </c>
      <c r="E79" s="400">
        <v>90.47</v>
      </c>
      <c r="F79" s="401">
        <v>125</v>
      </c>
      <c r="G79" s="29">
        <f t="shared" si="7"/>
        <v>11309</v>
      </c>
      <c r="H79" s="400"/>
      <c r="I79" s="401"/>
      <c r="J79" s="29"/>
      <c r="K79" s="5"/>
    </row>
    <row r="80" spans="1:11" x14ac:dyDescent="0.2">
      <c r="A80" s="28">
        <v>73</v>
      </c>
      <c r="B80" s="397" t="s">
        <v>293</v>
      </c>
      <c r="C80" s="398" t="s">
        <v>368</v>
      </c>
      <c r="D80" s="399" t="s">
        <v>48</v>
      </c>
      <c r="E80" s="400">
        <v>42.32</v>
      </c>
      <c r="F80" s="401">
        <v>125</v>
      </c>
      <c r="G80" s="29">
        <f t="shared" si="7"/>
        <v>5290</v>
      </c>
      <c r="H80" s="400"/>
      <c r="I80" s="401"/>
      <c r="J80" s="29"/>
      <c r="K80" s="5"/>
    </row>
    <row r="81" spans="1:11" ht="30" x14ac:dyDescent="0.2">
      <c r="A81" s="28">
        <v>74</v>
      </c>
      <c r="B81" s="397" t="s">
        <v>294</v>
      </c>
      <c r="C81" s="398" t="s">
        <v>369</v>
      </c>
      <c r="D81" s="399" t="s">
        <v>51</v>
      </c>
      <c r="E81" s="252"/>
      <c r="F81" s="253"/>
      <c r="G81" s="254"/>
      <c r="H81" s="400">
        <v>2</v>
      </c>
      <c r="I81" s="401">
        <v>4220.16</v>
      </c>
      <c r="J81" s="29">
        <f t="shared" si="0"/>
        <v>8440</v>
      </c>
      <c r="K81" s="5"/>
    </row>
    <row r="82" spans="1:11" ht="30" x14ac:dyDescent="0.2">
      <c r="A82" s="28">
        <v>75</v>
      </c>
      <c r="B82" s="397" t="s">
        <v>295</v>
      </c>
      <c r="C82" s="398" t="s">
        <v>370</v>
      </c>
      <c r="D82" s="399" t="s">
        <v>51</v>
      </c>
      <c r="E82" s="252"/>
      <c r="F82" s="253"/>
      <c r="G82" s="254"/>
      <c r="H82" s="400">
        <v>2</v>
      </c>
      <c r="I82" s="401">
        <v>5275.2</v>
      </c>
      <c r="J82" s="29">
        <f t="shared" si="0"/>
        <v>10550</v>
      </c>
      <c r="K82" s="5"/>
    </row>
    <row r="83" spans="1:11" x14ac:dyDescent="0.2">
      <c r="A83" s="28">
        <v>76</v>
      </c>
      <c r="B83" s="397" t="s">
        <v>296</v>
      </c>
      <c r="C83" s="398" t="s">
        <v>371</v>
      </c>
      <c r="D83" s="399" t="s">
        <v>51</v>
      </c>
      <c r="E83" s="252"/>
      <c r="F83" s="253"/>
      <c r="G83" s="254"/>
      <c r="H83" s="400">
        <v>10</v>
      </c>
      <c r="I83" s="401">
        <v>4485.6000000000004</v>
      </c>
      <c r="J83" s="29">
        <f t="shared" si="0"/>
        <v>44856</v>
      </c>
      <c r="K83" s="5"/>
    </row>
    <row r="84" spans="1:11" x14ac:dyDescent="0.2">
      <c r="A84" s="28">
        <v>79</v>
      </c>
      <c r="B84" s="397" t="s">
        <v>202</v>
      </c>
      <c r="C84" s="398" t="s">
        <v>249</v>
      </c>
      <c r="D84" s="399" t="s">
        <v>24</v>
      </c>
      <c r="E84" s="400">
        <v>58.6</v>
      </c>
      <c r="F84" s="401">
        <v>132</v>
      </c>
      <c r="G84" s="29">
        <f t="shared" ref="G84" si="8">E84*F84</f>
        <v>7735</v>
      </c>
      <c r="H84" s="400"/>
      <c r="I84" s="401"/>
      <c r="J84" s="29"/>
      <c r="K84" s="5"/>
    </row>
    <row r="85" spans="1:11" ht="30" x14ac:dyDescent="0.2">
      <c r="A85" s="28">
        <v>80</v>
      </c>
      <c r="B85" s="397" t="s">
        <v>60</v>
      </c>
      <c r="C85" s="398" t="s">
        <v>372</v>
      </c>
      <c r="D85" s="399" t="s">
        <v>447</v>
      </c>
      <c r="E85" s="252"/>
      <c r="F85" s="253"/>
      <c r="G85" s="254"/>
      <c r="H85" s="400">
        <v>14</v>
      </c>
      <c r="I85" s="401">
        <v>2125</v>
      </c>
      <c r="J85" s="29">
        <f t="shared" si="0"/>
        <v>29750</v>
      </c>
      <c r="K85" s="5"/>
    </row>
    <row r="86" spans="1:11" x14ac:dyDescent="0.2">
      <c r="A86" s="28">
        <v>81</v>
      </c>
      <c r="B86" s="397" t="s">
        <v>60</v>
      </c>
      <c r="C86" s="398" t="s">
        <v>373</v>
      </c>
      <c r="D86" s="399" t="s">
        <v>447</v>
      </c>
      <c r="E86" s="400">
        <v>5</v>
      </c>
      <c r="F86" s="401">
        <v>31000</v>
      </c>
      <c r="G86" s="29">
        <f t="shared" ref="G86:G88" si="9">E86*F86</f>
        <v>155000</v>
      </c>
      <c r="H86" s="400"/>
      <c r="I86" s="401"/>
      <c r="J86" s="29"/>
      <c r="K86" s="5"/>
    </row>
    <row r="87" spans="1:11" x14ac:dyDescent="0.2">
      <c r="A87" s="28">
        <v>82</v>
      </c>
      <c r="B87" s="397" t="s">
        <v>60</v>
      </c>
      <c r="C87" s="398" t="s">
        <v>374</v>
      </c>
      <c r="D87" s="399" t="s">
        <v>447</v>
      </c>
      <c r="E87" s="400">
        <v>15</v>
      </c>
      <c r="F87" s="401">
        <v>9000</v>
      </c>
      <c r="G87" s="29">
        <f t="shared" si="9"/>
        <v>135000</v>
      </c>
      <c r="H87" s="400"/>
      <c r="I87" s="401"/>
      <c r="J87" s="29"/>
      <c r="K87" s="5"/>
    </row>
    <row r="88" spans="1:11" x14ac:dyDescent="0.2">
      <c r="A88" s="28">
        <v>83</v>
      </c>
      <c r="B88" s="397" t="s">
        <v>60</v>
      </c>
      <c r="C88" s="398" t="s">
        <v>375</v>
      </c>
      <c r="D88" s="399" t="s">
        <v>447</v>
      </c>
      <c r="E88" s="400">
        <v>1</v>
      </c>
      <c r="F88" s="401">
        <v>33000</v>
      </c>
      <c r="G88" s="29">
        <f t="shared" si="9"/>
        <v>33000</v>
      </c>
      <c r="H88" s="400"/>
      <c r="I88" s="401"/>
      <c r="J88" s="29"/>
      <c r="K88" s="5"/>
    </row>
    <row r="89" spans="1:11" x14ac:dyDescent="0.2">
      <c r="A89" s="28">
        <v>84</v>
      </c>
      <c r="B89" s="397" t="s">
        <v>60</v>
      </c>
      <c r="C89" s="398" t="s">
        <v>376</v>
      </c>
      <c r="D89" s="399" t="s">
        <v>51</v>
      </c>
      <c r="E89" s="252"/>
      <c r="F89" s="253"/>
      <c r="G89" s="254"/>
      <c r="H89" s="400">
        <v>2</v>
      </c>
      <c r="I89" s="397">
        <v>4412.6899999999996</v>
      </c>
      <c r="J89" s="29">
        <f t="shared" si="0"/>
        <v>8825</v>
      </c>
      <c r="K89" s="5"/>
    </row>
    <row r="90" spans="1:11" x14ac:dyDescent="0.2">
      <c r="A90" s="28">
        <v>85</v>
      </c>
      <c r="B90" s="397" t="s">
        <v>60</v>
      </c>
      <c r="C90" s="398" t="s">
        <v>377</v>
      </c>
      <c r="D90" s="399" t="s">
        <v>51</v>
      </c>
      <c r="E90" s="252"/>
      <c r="F90" s="253"/>
      <c r="G90" s="254"/>
      <c r="H90" s="400">
        <v>4</v>
      </c>
      <c r="I90" s="397">
        <v>528.95000000000005</v>
      </c>
      <c r="J90" s="29">
        <f t="shared" si="0"/>
        <v>2116</v>
      </c>
      <c r="K90" s="5"/>
    </row>
    <row r="91" spans="1:11" x14ac:dyDescent="0.2">
      <c r="A91" s="28">
        <v>86</v>
      </c>
      <c r="B91" s="397" t="s">
        <v>60</v>
      </c>
      <c r="C91" s="398" t="s">
        <v>378</v>
      </c>
      <c r="D91" s="399" t="s">
        <v>51</v>
      </c>
      <c r="E91" s="252"/>
      <c r="F91" s="253"/>
      <c r="G91" s="254"/>
      <c r="H91" s="400">
        <v>4</v>
      </c>
      <c r="I91" s="397">
        <v>528.95000000000005</v>
      </c>
      <c r="J91" s="29">
        <f t="shared" si="0"/>
        <v>2116</v>
      </c>
      <c r="K91" s="5"/>
    </row>
    <row r="92" spans="1:11" x14ac:dyDescent="0.2">
      <c r="A92" s="28">
        <v>87</v>
      </c>
      <c r="B92" s="397" t="s">
        <v>60</v>
      </c>
      <c r="C92" s="398" t="s">
        <v>379</v>
      </c>
      <c r="D92" s="399" t="s">
        <v>51</v>
      </c>
      <c r="E92" s="252"/>
      <c r="F92" s="253"/>
      <c r="G92" s="254"/>
      <c r="H92" s="400">
        <v>8</v>
      </c>
      <c r="I92" s="397">
        <v>231.67</v>
      </c>
      <c r="J92" s="29">
        <f t="shared" si="0"/>
        <v>1853</v>
      </c>
      <c r="K92" s="5"/>
    </row>
    <row r="93" spans="1:11" x14ac:dyDescent="0.2">
      <c r="A93" s="28">
        <v>88</v>
      </c>
      <c r="B93" s="397" t="s">
        <v>60</v>
      </c>
      <c r="C93" s="398" t="s">
        <v>380</v>
      </c>
      <c r="D93" s="399" t="s">
        <v>51</v>
      </c>
      <c r="E93" s="252"/>
      <c r="F93" s="253"/>
      <c r="G93" s="254"/>
      <c r="H93" s="400">
        <v>2</v>
      </c>
      <c r="I93" s="397">
        <v>5848.08</v>
      </c>
      <c r="J93" s="29">
        <f t="shared" si="0"/>
        <v>11696</v>
      </c>
      <c r="K93" s="5"/>
    </row>
    <row r="94" spans="1:11" x14ac:dyDescent="0.2">
      <c r="A94" s="28">
        <v>89</v>
      </c>
      <c r="B94" s="397" t="s">
        <v>60</v>
      </c>
      <c r="C94" s="398" t="s">
        <v>381</v>
      </c>
      <c r="D94" s="399" t="s">
        <v>51</v>
      </c>
      <c r="E94" s="252"/>
      <c r="F94" s="253"/>
      <c r="G94" s="254"/>
      <c r="H94" s="400">
        <v>4</v>
      </c>
      <c r="I94" s="397">
        <v>4253.34</v>
      </c>
      <c r="J94" s="29">
        <f t="shared" si="0"/>
        <v>17013</v>
      </c>
      <c r="K94" s="5"/>
    </row>
    <row r="95" spans="1:11" x14ac:dyDescent="0.2">
      <c r="A95" s="28">
        <v>90</v>
      </c>
      <c r="B95" s="397" t="s">
        <v>60</v>
      </c>
      <c r="C95" s="398" t="s">
        <v>382</v>
      </c>
      <c r="D95" s="399" t="s">
        <v>51</v>
      </c>
      <c r="E95" s="252"/>
      <c r="F95" s="253"/>
      <c r="G95" s="254"/>
      <c r="H95" s="400">
        <v>1</v>
      </c>
      <c r="I95" s="397">
        <v>3083.64</v>
      </c>
      <c r="J95" s="29">
        <f t="shared" si="0"/>
        <v>3084</v>
      </c>
      <c r="K95" s="5"/>
    </row>
    <row r="96" spans="1:11" x14ac:dyDescent="0.2">
      <c r="A96" s="28">
        <v>91</v>
      </c>
      <c r="B96" s="397" t="s">
        <v>60</v>
      </c>
      <c r="C96" s="398" t="s">
        <v>383</v>
      </c>
      <c r="D96" s="399" t="s">
        <v>51</v>
      </c>
      <c r="E96" s="400">
        <v>2</v>
      </c>
      <c r="F96" s="397" t="s">
        <v>457</v>
      </c>
      <c r="G96" s="29">
        <f t="shared" ref="G96:G97" si="10">E96*F96</f>
        <v>56000</v>
      </c>
      <c r="H96" s="400"/>
      <c r="I96" s="397"/>
      <c r="J96" s="29"/>
      <c r="K96" s="5"/>
    </row>
    <row r="97" spans="1:11" x14ac:dyDescent="0.2">
      <c r="A97" s="28">
        <v>92</v>
      </c>
      <c r="B97" s="397" t="s">
        <v>60</v>
      </c>
      <c r="C97" s="398" t="s">
        <v>384</v>
      </c>
      <c r="D97" s="399" t="s">
        <v>51</v>
      </c>
      <c r="E97" s="400">
        <v>1</v>
      </c>
      <c r="F97" s="397" t="s">
        <v>457</v>
      </c>
      <c r="G97" s="29">
        <f t="shared" si="10"/>
        <v>28000</v>
      </c>
      <c r="H97" s="400"/>
      <c r="I97" s="397"/>
      <c r="J97" s="29"/>
      <c r="K97" s="5"/>
    </row>
    <row r="98" spans="1:11" x14ac:dyDescent="0.2">
      <c r="A98" s="28">
        <v>93</v>
      </c>
      <c r="B98" s="397" t="s">
        <v>60</v>
      </c>
      <c r="C98" s="398" t="s">
        <v>385</v>
      </c>
      <c r="D98" s="399" t="s">
        <v>51</v>
      </c>
      <c r="E98" s="252"/>
      <c r="F98" s="253"/>
      <c r="G98" s="254"/>
      <c r="H98" s="400">
        <v>25</v>
      </c>
      <c r="I98" s="397">
        <v>1286.46</v>
      </c>
      <c r="J98" s="29">
        <f t="shared" si="0"/>
        <v>32162</v>
      </c>
      <c r="K98" s="5"/>
    </row>
    <row r="99" spans="1:11" x14ac:dyDescent="0.2">
      <c r="A99" s="28">
        <v>94</v>
      </c>
      <c r="B99" s="397" t="s">
        <v>60</v>
      </c>
      <c r="C99" s="398" t="s">
        <v>386</v>
      </c>
      <c r="D99" s="399" t="s">
        <v>51</v>
      </c>
      <c r="E99" s="252"/>
      <c r="F99" s="253"/>
      <c r="G99" s="254"/>
      <c r="H99" s="400">
        <v>25</v>
      </c>
      <c r="I99" s="397">
        <v>905.94</v>
      </c>
      <c r="J99" s="29">
        <f t="shared" si="0"/>
        <v>22649</v>
      </c>
      <c r="K99" s="5"/>
    </row>
    <row r="100" spans="1:11" x14ac:dyDescent="0.2">
      <c r="A100" s="28">
        <v>95</v>
      </c>
      <c r="B100" s="397" t="s">
        <v>60</v>
      </c>
      <c r="C100" s="398" t="s">
        <v>387</v>
      </c>
      <c r="D100" s="399" t="s">
        <v>51</v>
      </c>
      <c r="E100" s="252"/>
      <c r="F100" s="253"/>
      <c r="G100" s="254"/>
      <c r="H100" s="400">
        <v>7</v>
      </c>
      <c r="I100" s="397">
        <v>159.6</v>
      </c>
      <c r="J100" s="29">
        <f t="shared" si="0"/>
        <v>1117</v>
      </c>
      <c r="K100" s="5"/>
    </row>
    <row r="101" spans="1:11" x14ac:dyDescent="0.2">
      <c r="A101" s="28">
        <v>96</v>
      </c>
      <c r="B101" s="397" t="s">
        <v>60</v>
      </c>
      <c r="C101" s="398" t="s">
        <v>388</v>
      </c>
      <c r="D101" s="399" t="s">
        <v>51</v>
      </c>
      <c r="E101" s="252"/>
      <c r="F101" s="253"/>
      <c r="G101" s="254"/>
      <c r="H101" s="400">
        <v>2</v>
      </c>
      <c r="I101" s="397">
        <v>354.06</v>
      </c>
      <c r="J101" s="29">
        <f t="shared" si="0"/>
        <v>708</v>
      </c>
      <c r="K101" s="5"/>
    </row>
    <row r="102" spans="1:11" ht="30" x14ac:dyDescent="0.2">
      <c r="A102" s="28">
        <v>97</v>
      </c>
      <c r="B102" s="397" t="s">
        <v>60</v>
      </c>
      <c r="C102" s="398" t="s">
        <v>389</v>
      </c>
      <c r="D102" s="399" t="s">
        <v>51</v>
      </c>
      <c r="E102" s="252"/>
      <c r="F102" s="253"/>
      <c r="G102" s="254"/>
      <c r="H102" s="400">
        <v>10</v>
      </c>
      <c r="I102" s="401">
        <v>2232.7199999999998</v>
      </c>
      <c r="J102" s="29">
        <f t="shared" si="0"/>
        <v>22327</v>
      </c>
      <c r="K102" s="5"/>
    </row>
    <row r="103" spans="1:11" x14ac:dyDescent="0.2">
      <c r="A103" s="28">
        <v>98</v>
      </c>
      <c r="B103" s="397" t="s">
        <v>60</v>
      </c>
      <c r="C103" s="398" t="s">
        <v>390</v>
      </c>
      <c r="D103" s="399" t="s">
        <v>51</v>
      </c>
      <c r="E103" s="252"/>
      <c r="F103" s="253"/>
      <c r="G103" s="254"/>
      <c r="H103" s="400">
        <v>3</v>
      </c>
      <c r="I103" s="397">
        <v>1796.76</v>
      </c>
      <c r="J103" s="29">
        <f t="shared" si="0"/>
        <v>5390</v>
      </c>
      <c r="K103" s="5"/>
    </row>
    <row r="104" spans="1:11" ht="30" x14ac:dyDescent="0.2">
      <c r="A104" s="28">
        <v>99</v>
      </c>
      <c r="B104" s="397" t="s">
        <v>60</v>
      </c>
      <c r="C104" s="398" t="s">
        <v>391</v>
      </c>
      <c r="D104" s="399" t="s">
        <v>51</v>
      </c>
      <c r="E104" s="252"/>
      <c r="F104" s="253"/>
      <c r="G104" s="254"/>
      <c r="H104" s="400">
        <v>1</v>
      </c>
      <c r="I104" s="397">
        <v>9357.6</v>
      </c>
      <c r="J104" s="29">
        <f t="shared" si="0"/>
        <v>9358</v>
      </c>
      <c r="K104" s="5"/>
    </row>
    <row r="105" spans="1:11" x14ac:dyDescent="0.2">
      <c r="A105" s="28">
        <v>100</v>
      </c>
      <c r="B105" s="397" t="s">
        <v>60</v>
      </c>
      <c r="C105" s="398" t="s">
        <v>392</v>
      </c>
      <c r="D105" s="399" t="s">
        <v>22</v>
      </c>
      <c r="E105" s="252"/>
      <c r="F105" s="253"/>
      <c r="G105" s="254"/>
      <c r="H105" s="400">
        <v>0.09</v>
      </c>
      <c r="I105" s="401">
        <v>17544.240000000002</v>
      </c>
      <c r="J105" s="29">
        <f t="shared" si="0"/>
        <v>1579</v>
      </c>
      <c r="K105" s="5"/>
    </row>
    <row r="106" spans="1:11" ht="30" x14ac:dyDescent="0.2">
      <c r="A106" s="28">
        <v>101</v>
      </c>
      <c r="B106" s="397" t="s">
        <v>60</v>
      </c>
      <c r="C106" s="398" t="s">
        <v>393</v>
      </c>
      <c r="D106" s="399" t="s">
        <v>24</v>
      </c>
      <c r="E106" s="252"/>
      <c r="F106" s="253"/>
      <c r="G106" s="254"/>
      <c r="H106" s="400">
        <v>656</v>
      </c>
      <c r="I106" s="401">
        <v>552.92999999999995</v>
      </c>
      <c r="J106" s="29">
        <f t="shared" si="0"/>
        <v>362722</v>
      </c>
      <c r="K106" s="5"/>
    </row>
    <row r="107" spans="1:11" ht="30" x14ac:dyDescent="0.2">
      <c r="A107" s="28">
        <v>102</v>
      </c>
      <c r="B107" s="397" t="s">
        <v>60</v>
      </c>
      <c r="C107" s="398" t="s">
        <v>394</v>
      </c>
      <c r="D107" s="399" t="s">
        <v>24</v>
      </c>
      <c r="E107" s="252"/>
      <c r="F107" s="253"/>
      <c r="G107" s="254"/>
      <c r="H107" s="400">
        <v>819.9</v>
      </c>
      <c r="I107" s="401">
        <v>457.25</v>
      </c>
      <c r="J107" s="29">
        <f t="shared" si="0"/>
        <v>374899</v>
      </c>
      <c r="K107" s="5"/>
    </row>
    <row r="108" spans="1:11" ht="30" x14ac:dyDescent="0.2">
      <c r="A108" s="28">
        <v>103</v>
      </c>
      <c r="B108" s="397" t="s">
        <v>60</v>
      </c>
      <c r="C108" s="398" t="s">
        <v>395</v>
      </c>
      <c r="D108" s="399" t="s">
        <v>52</v>
      </c>
      <c r="E108" s="400">
        <v>26.78</v>
      </c>
      <c r="F108" s="401">
        <v>2500</v>
      </c>
      <c r="G108" s="29">
        <f t="shared" ref="G108:G110" si="11">E108*F108</f>
        <v>66950</v>
      </c>
      <c r="H108" s="400"/>
      <c r="I108" s="401"/>
      <c r="J108" s="29"/>
      <c r="K108" s="5"/>
    </row>
    <row r="109" spans="1:11" ht="30" x14ac:dyDescent="0.2">
      <c r="A109" s="28">
        <v>104</v>
      </c>
      <c r="B109" s="397" t="s">
        <v>60</v>
      </c>
      <c r="C109" s="398" t="s">
        <v>396</v>
      </c>
      <c r="D109" s="399" t="s">
        <v>52</v>
      </c>
      <c r="E109" s="400">
        <v>286.33999999999997</v>
      </c>
      <c r="F109" s="401">
        <v>5200</v>
      </c>
      <c r="G109" s="29">
        <f t="shared" si="11"/>
        <v>1488968</v>
      </c>
      <c r="H109" s="400"/>
      <c r="I109" s="401"/>
      <c r="J109" s="29"/>
      <c r="K109" s="5"/>
    </row>
    <row r="110" spans="1:11" ht="30" x14ac:dyDescent="0.2">
      <c r="A110" s="28">
        <v>105</v>
      </c>
      <c r="B110" s="397" t="s">
        <v>60</v>
      </c>
      <c r="C110" s="398" t="s">
        <v>397</v>
      </c>
      <c r="D110" s="399" t="s">
        <v>52</v>
      </c>
      <c r="E110" s="400">
        <v>278.10000000000002</v>
      </c>
      <c r="F110" s="401">
        <v>7000</v>
      </c>
      <c r="G110" s="29">
        <f t="shared" si="11"/>
        <v>1946700</v>
      </c>
      <c r="H110" s="400"/>
      <c r="I110" s="401"/>
      <c r="J110" s="29"/>
      <c r="K110" s="5"/>
    </row>
    <row r="111" spans="1:11" ht="30" x14ac:dyDescent="0.2">
      <c r="A111" s="28">
        <v>106</v>
      </c>
      <c r="B111" s="397" t="s">
        <v>60</v>
      </c>
      <c r="C111" s="398" t="s">
        <v>398</v>
      </c>
      <c r="D111" s="399" t="s">
        <v>52</v>
      </c>
      <c r="E111" s="252"/>
      <c r="F111" s="253"/>
      <c r="G111" s="254"/>
      <c r="H111" s="400">
        <v>7.7249999999999996</v>
      </c>
      <c r="I111" s="401">
        <v>1531.32</v>
      </c>
      <c r="J111" s="29">
        <f t="shared" si="0"/>
        <v>11829</v>
      </c>
      <c r="K111" s="5"/>
    </row>
    <row r="112" spans="1:11" ht="30" x14ac:dyDescent="0.2">
      <c r="A112" s="28">
        <v>107</v>
      </c>
      <c r="B112" s="397" t="s">
        <v>60</v>
      </c>
      <c r="C112" s="398" t="s">
        <v>399</v>
      </c>
      <c r="D112" s="399" t="s">
        <v>52</v>
      </c>
      <c r="E112" s="400">
        <v>72.099999999999994</v>
      </c>
      <c r="F112" s="401">
        <v>3500</v>
      </c>
      <c r="G112" s="29">
        <f t="shared" ref="G112" si="12">E112*F112</f>
        <v>252350</v>
      </c>
      <c r="H112" s="400"/>
      <c r="I112" s="401"/>
      <c r="J112" s="29"/>
      <c r="K112" s="5"/>
    </row>
    <row r="113" spans="1:11" ht="30" x14ac:dyDescent="0.2">
      <c r="A113" s="28">
        <v>108</v>
      </c>
      <c r="B113" s="397" t="s">
        <v>60</v>
      </c>
      <c r="C113" s="398" t="s">
        <v>400</v>
      </c>
      <c r="D113" s="399" t="s">
        <v>448</v>
      </c>
      <c r="E113" s="252"/>
      <c r="F113" s="253"/>
      <c r="G113" s="254"/>
      <c r="H113" s="400">
        <v>5</v>
      </c>
      <c r="I113" s="401">
        <v>7655.76</v>
      </c>
      <c r="J113" s="29">
        <f t="shared" si="0"/>
        <v>38279</v>
      </c>
      <c r="K113" s="5"/>
    </row>
    <row r="114" spans="1:11" x14ac:dyDescent="0.2">
      <c r="A114" s="28">
        <v>109</v>
      </c>
      <c r="B114" s="397" t="s">
        <v>297</v>
      </c>
      <c r="C114" s="398" t="s">
        <v>338</v>
      </c>
      <c r="D114" s="399" t="s">
        <v>22</v>
      </c>
      <c r="E114" s="252"/>
      <c r="F114" s="253"/>
      <c r="G114" s="254"/>
      <c r="H114" s="400">
        <v>1E-4</v>
      </c>
      <c r="I114" s="401">
        <v>137304.69</v>
      </c>
      <c r="J114" s="29">
        <f t="shared" si="0"/>
        <v>14</v>
      </c>
      <c r="K114" s="5"/>
    </row>
    <row r="115" spans="1:11" x14ac:dyDescent="0.2">
      <c r="A115" s="28">
        <v>110</v>
      </c>
      <c r="B115" s="397" t="s">
        <v>203</v>
      </c>
      <c r="C115" s="398" t="s">
        <v>122</v>
      </c>
      <c r="D115" s="399" t="s">
        <v>23</v>
      </c>
      <c r="E115" s="252"/>
      <c r="F115" s="253"/>
      <c r="G115" s="254"/>
      <c r="H115" s="400">
        <v>6.3213999999999997</v>
      </c>
      <c r="I115" s="401">
        <v>47.09</v>
      </c>
      <c r="J115" s="29">
        <f t="shared" si="0"/>
        <v>298</v>
      </c>
      <c r="K115" s="5"/>
    </row>
    <row r="116" spans="1:11" x14ac:dyDescent="0.2">
      <c r="A116" s="28">
        <v>111</v>
      </c>
      <c r="B116" s="397" t="s">
        <v>298</v>
      </c>
      <c r="C116" s="398" t="s">
        <v>401</v>
      </c>
      <c r="D116" s="399" t="s">
        <v>22</v>
      </c>
      <c r="E116" s="252"/>
      <c r="F116" s="253"/>
      <c r="G116" s="254"/>
      <c r="H116" s="400">
        <v>3.0249999999999999E-2</v>
      </c>
      <c r="I116" s="401">
        <v>45102.35</v>
      </c>
      <c r="J116" s="29">
        <f t="shared" si="0"/>
        <v>1364</v>
      </c>
      <c r="K116" s="5"/>
    </row>
    <row r="117" spans="1:11" x14ac:dyDescent="0.2">
      <c r="A117" s="28">
        <v>112</v>
      </c>
      <c r="B117" s="397" t="s">
        <v>299</v>
      </c>
      <c r="C117" s="398" t="s">
        <v>340</v>
      </c>
      <c r="D117" s="399" t="s">
        <v>22</v>
      </c>
      <c r="E117" s="400">
        <v>4.8999999999999998E-3</v>
      </c>
      <c r="F117" s="401">
        <v>40000</v>
      </c>
      <c r="G117" s="29">
        <f t="shared" ref="G117:G119" si="13">E117*F117</f>
        <v>196</v>
      </c>
      <c r="H117" s="400"/>
      <c r="I117" s="401"/>
      <c r="J117" s="29"/>
      <c r="K117" s="5"/>
    </row>
    <row r="118" spans="1:11" x14ac:dyDescent="0.2">
      <c r="A118" s="28">
        <v>113</v>
      </c>
      <c r="B118" s="397" t="s">
        <v>300</v>
      </c>
      <c r="C118" s="398" t="s">
        <v>402</v>
      </c>
      <c r="D118" s="399" t="s">
        <v>22</v>
      </c>
      <c r="E118" s="400">
        <v>0.97203200000000001</v>
      </c>
      <c r="F118" s="401">
        <v>43000</v>
      </c>
      <c r="G118" s="29">
        <f t="shared" si="13"/>
        <v>41797</v>
      </c>
      <c r="H118" s="400"/>
      <c r="I118" s="401"/>
      <c r="J118" s="29"/>
      <c r="K118" s="5"/>
    </row>
    <row r="119" spans="1:11" x14ac:dyDescent="0.2">
      <c r="A119" s="28">
        <v>114</v>
      </c>
      <c r="B119" s="397" t="s">
        <v>301</v>
      </c>
      <c r="C119" s="398" t="s">
        <v>403</v>
      </c>
      <c r="D119" s="399" t="s">
        <v>22</v>
      </c>
      <c r="E119" s="400">
        <v>0.52025200000000005</v>
      </c>
      <c r="F119" s="401">
        <v>37000</v>
      </c>
      <c r="G119" s="29">
        <f t="shared" si="13"/>
        <v>19249</v>
      </c>
      <c r="H119" s="400"/>
      <c r="I119" s="401"/>
      <c r="J119" s="29"/>
      <c r="K119" s="5"/>
    </row>
    <row r="120" spans="1:11" x14ac:dyDescent="0.2">
      <c r="A120" s="28">
        <v>115</v>
      </c>
      <c r="B120" s="397" t="s">
        <v>204</v>
      </c>
      <c r="C120" s="398" t="s">
        <v>113</v>
      </c>
      <c r="D120" s="399" t="s">
        <v>22</v>
      </c>
      <c r="E120" s="252"/>
      <c r="F120" s="253"/>
      <c r="G120" s="254"/>
      <c r="H120" s="400">
        <v>2.01E-2</v>
      </c>
      <c r="I120" s="401">
        <v>130000</v>
      </c>
      <c r="J120" s="29">
        <f t="shared" si="0"/>
        <v>2613</v>
      </c>
      <c r="K120" s="5"/>
    </row>
    <row r="121" spans="1:11" x14ac:dyDescent="0.2">
      <c r="A121" s="28">
        <v>116</v>
      </c>
      <c r="B121" s="397" t="s">
        <v>302</v>
      </c>
      <c r="C121" s="398" t="s">
        <v>341</v>
      </c>
      <c r="D121" s="399" t="s">
        <v>22</v>
      </c>
      <c r="E121" s="252"/>
      <c r="F121" s="253"/>
      <c r="G121" s="254"/>
      <c r="H121" s="400">
        <v>0.01</v>
      </c>
      <c r="I121" s="401">
        <v>130000</v>
      </c>
      <c r="J121" s="29">
        <f t="shared" si="0"/>
        <v>1300</v>
      </c>
      <c r="K121" s="5"/>
    </row>
    <row r="122" spans="1:11" x14ac:dyDescent="0.2">
      <c r="A122" s="28">
        <v>117</v>
      </c>
      <c r="B122" s="397" t="s">
        <v>205</v>
      </c>
      <c r="C122" s="398" t="s">
        <v>123</v>
      </c>
      <c r="D122" s="399" t="s">
        <v>23</v>
      </c>
      <c r="E122" s="252"/>
      <c r="F122" s="253"/>
      <c r="G122" s="254"/>
      <c r="H122" s="400">
        <v>4.7000000000000002E-3</v>
      </c>
      <c r="I122" s="401">
        <v>358.31</v>
      </c>
      <c r="J122" s="29">
        <f t="shared" si="0"/>
        <v>2</v>
      </c>
      <c r="K122" s="5"/>
    </row>
    <row r="123" spans="1:11" x14ac:dyDescent="0.2">
      <c r="A123" s="28">
        <v>118</v>
      </c>
      <c r="B123" s="397" t="s">
        <v>303</v>
      </c>
      <c r="C123" s="398" t="s">
        <v>404</v>
      </c>
      <c r="D123" s="399" t="s">
        <v>22</v>
      </c>
      <c r="E123" s="400">
        <v>0.98087199999999997</v>
      </c>
      <c r="F123" s="401">
        <v>33000</v>
      </c>
      <c r="G123" s="29">
        <f t="shared" ref="G123" si="14">E123*F123</f>
        <v>32369</v>
      </c>
      <c r="H123" s="400"/>
      <c r="I123" s="401"/>
      <c r="J123" s="29"/>
      <c r="K123" s="5"/>
    </row>
    <row r="124" spans="1:11" x14ac:dyDescent="0.2">
      <c r="A124" s="28">
        <v>119</v>
      </c>
      <c r="B124" s="397" t="s">
        <v>304</v>
      </c>
      <c r="C124" s="398" t="s">
        <v>58</v>
      </c>
      <c r="D124" s="399" t="s">
        <v>22</v>
      </c>
      <c r="E124" s="252"/>
      <c r="F124" s="253"/>
      <c r="G124" s="254"/>
      <c r="H124" s="400">
        <v>0.01</v>
      </c>
      <c r="I124" s="401">
        <v>64245.66</v>
      </c>
      <c r="J124" s="29">
        <f t="shared" si="0"/>
        <v>642</v>
      </c>
      <c r="K124" s="5"/>
    </row>
    <row r="125" spans="1:11" x14ac:dyDescent="0.2">
      <c r="A125" s="28">
        <v>120</v>
      </c>
      <c r="B125" s="397" t="s">
        <v>305</v>
      </c>
      <c r="C125" s="398" t="s">
        <v>405</v>
      </c>
      <c r="D125" s="399" t="s">
        <v>22</v>
      </c>
      <c r="E125" s="400">
        <v>0.35260799999999998</v>
      </c>
      <c r="F125" s="401">
        <v>33000</v>
      </c>
      <c r="G125" s="29">
        <f t="shared" ref="G125:G126" si="15">E125*F125</f>
        <v>11636</v>
      </c>
      <c r="H125" s="400"/>
      <c r="I125" s="401"/>
      <c r="J125" s="29"/>
      <c r="K125" s="5"/>
    </row>
    <row r="126" spans="1:11" x14ac:dyDescent="0.2">
      <c r="A126" s="28">
        <v>121</v>
      </c>
      <c r="B126" s="397" t="s">
        <v>306</v>
      </c>
      <c r="C126" s="398" t="s">
        <v>406</v>
      </c>
      <c r="D126" s="399" t="s">
        <v>22</v>
      </c>
      <c r="E126" s="400">
        <v>6.2539999999999998E-2</v>
      </c>
      <c r="F126" s="401">
        <v>33000</v>
      </c>
      <c r="G126" s="29">
        <f t="shared" si="15"/>
        <v>2064</v>
      </c>
      <c r="H126" s="400"/>
      <c r="I126" s="401"/>
      <c r="J126" s="29"/>
      <c r="K126" s="5"/>
    </row>
    <row r="127" spans="1:11" x14ac:dyDescent="0.2">
      <c r="A127" s="28">
        <v>122</v>
      </c>
      <c r="B127" s="397" t="s">
        <v>206</v>
      </c>
      <c r="C127" s="398" t="s">
        <v>58</v>
      </c>
      <c r="D127" s="399" t="s">
        <v>24</v>
      </c>
      <c r="E127" s="252"/>
      <c r="F127" s="253"/>
      <c r="G127" s="254"/>
      <c r="H127" s="400">
        <v>495.06150000000002</v>
      </c>
      <c r="I127" s="401">
        <v>64.239999999999995</v>
      </c>
      <c r="J127" s="29">
        <f t="shared" si="0"/>
        <v>31803</v>
      </c>
      <c r="K127" s="5"/>
    </row>
    <row r="128" spans="1:11" x14ac:dyDescent="0.2">
      <c r="A128" s="28">
        <v>123</v>
      </c>
      <c r="B128" s="397" t="s">
        <v>307</v>
      </c>
      <c r="C128" s="398" t="s">
        <v>343</v>
      </c>
      <c r="D128" s="399" t="s">
        <v>22</v>
      </c>
      <c r="E128" s="252"/>
      <c r="F128" s="253"/>
      <c r="G128" s="254"/>
      <c r="H128" s="400">
        <v>1.4E-3</v>
      </c>
      <c r="I128" s="401">
        <v>60937.81</v>
      </c>
      <c r="J128" s="29">
        <f t="shared" si="0"/>
        <v>85</v>
      </c>
      <c r="K128" s="5"/>
    </row>
    <row r="129" spans="1:14" x14ac:dyDescent="0.2">
      <c r="A129" s="28">
        <v>124</v>
      </c>
      <c r="B129" s="397" t="s">
        <v>308</v>
      </c>
      <c r="C129" s="398" t="s">
        <v>407</v>
      </c>
      <c r="D129" s="399" t="s">
        <v>48</v>
      </c>
      <c r="E129" s="400">
        <v>63.91</v>
      </c>
      <c r="F129" s="401">
        <v>125</v>
      </c>
      <c r="G129" s="29">
        <f t="shared" ref="G129:G131" si="16">E129*F129</f>
        <v>7989</v>
      </c>
      <c r="H129" s="400"/>
      <c r="I129" s="401"/>
      <c r="J129" s="29"/>
      <c r="K129" s="5"/>
    </row>
    <row r="130" spans="1:14" x14ac:dyDescent="0.2">
      <c r="A130" s="28">
        <v>125</v>
      </c>
      <c r="B130" s="397" t="s">
        <v>309</v>
      </c>
      <c r="C130" s="398" t="s">
        <v>408</v>
      </c>
      <c r="D130" s="399" t="s">
        <v>22</v>
      </c>
      <c r="E130" s="400">
        <v>3.3663999999999999E-2</v>
      </c>
      <c r="F130" s="401">
        <v>37000</v>
      </c>
      <c r="G130" s="29">
        <f t="shared" si="16"/>
        <v>1246</v>
      </c>
      <c r="H130" s="400"/>
      <c r="I130" s="401"/>
      <c r="J130" s="29"/>
      <c r="K130" s="5"/>
      <c r="N130" s="5" t="s">
        <v>119</v>
      </c>
    </row>
    <row r="131" spans="1:14" x14ac:dyDescent="0.2">
      <c r="A131" s="28">
        <v>126</v>
      </c>
      <c r="B131" s="397" t="s">
        <v>310</v>
      </c>
      <c r="C131" s="398" t="s">
        <v>409</v>
      </c>
      <c r="D131" s="399" t="s">
        <v>22</v>
      </c>
      <c r="E131" s="400">
        <v>0.15428</v>
      </c>
      <c r="F131" s="401">
        <v>37000</v>
      </c>
      <c r="G131" s="29">
        <f t="shared" si="16"/>
        <v>5708</v>
      </c>
      <c r="H131" s="400"/>
      <c r="I131" s="401"/>
      <c r="J131" s="29"/>
      <c r="K131" s="5"/>
    </row>
    <row r="132" spans="1:14" x14ac:dyDescent="0.2">
      <c r="A132" s="28">
        <v>127</v>
      </c>
      <c r="B132" s="397" t="s">
        <v>311</v>
      </c>
      <c r="C132" s="398" t="s">
        <v>410</v>
      </c>
      <c r="D132" s="399" t="s">
        <v>22</v>
      </c>
      <c r="E132" s="252"/>
      <c r="F132" s="253"/>
      <c r="G132" s="254"/>
      <c r="H132" s="400">
        <v>1.2800000000000001E-2</v>
      </c>
      <c r="I132" s="401">
        <v>91001.97</v>
      </c>
      <c r="J132" s="29">
        <f t="shared" si="0"/>
        <v>1165</v>
      </c>
      <c r="K132" s="5"/>
    </row>
    <row r="133" spans="1:14" x14ac:dyDescent="0.2">
      <c r="A133" s="28">
        <v>128</v>
      </c>
      <c r="B133" s="397" t="s">
        <v>312</v>
      </c>
      <c r="C133" s="398" t="s">
        <v>411</v>
      </c>
      <c r="D133" s="399" t="s">
        <v>22</v>
      </c>
      <c r="E133" s="400">
        <v>0.42505999999999999</v>
      </c>
      <c r="F133" s="401">
        <v>43000</v>
      </c>
      <c r="G133" s="29">
        <f t="shared" ref="G133:G135" si="17">E133*F133</f>
        <v>18278</v>
      </c>
      <c r="H133" s="400"/>
      <c r="I133" s="401"/>
      <c r="J133" s="29"/>
      <c r="K133" s="5"/>
    </row>
    <row r="134" spans="1:14" x14ac:dyDescent="0.2">
      <c r="A134" s="28">
        <v>129</v>
      </c>
      <c r="B134" s="397" t="s">
        <v>313</v>
      </c>
      <c r="C134" s="398" t="s">
        <v>412</v>
      </c>
      <c r="D134" s="399" t="s">
        <v>22</v>
      </c>
      <c r="E134" s="400">
        <v>0.268592</v>
      </c>
      <c r="F134" s="401">
        <v>38000</v>
      </c>
      <c r="G134" s="29">
        <f t="shared" si="17"/>
        <v>10206</v>
      </c>
      <c r="H134" s="400"/>
      <c r="I134" s="401"/>
      <c r="J134" s="29"/>
      <c r="K134" s="5"/>
    </row>
    <row r="135" spans="1:14" x14ac:dyDescent="0.2">
      <c r="A135" s="28">
        <v>130</v>
      </c>
      <c r="B135" s="397" t="s">
        <v>314</v>
      </c>
      <c r="C135" s="398" t="s">
        <v>413</v>
      </c>
      <c r="D135" s="399" t="s">
        <v>22</v>
      </c>
      <c r="E135" s="400">
        <v>0.157416</v>
      </c>
      <c r="F135" s="401">
        <v>33000</v>
      </c>
      <c r="G135" s="29">
        <f t="shared" si="17"/>
        <v>5195</v>
      </c>
      <c r="H135" s="400"/>
      <c r="I135" s="401"/>
      <c r="J135" s="29"/>
      <c r="K135" s="5"/>
    </row>
    <row r="136" spans="1:14" ht="30" x14ac:dyDescent="0.2">
      <c r="A136" s="28">
        <v>131</v>
      </c>
      <c r="B136" s="397" t="s">
        <v>315</v>
      </c>
      <c r="C136" s="398" t="s">
        <v>348</v>
      </c>
      <c r="D136" s="399" t="s">
        <v>23</v>
      </c>
      <c r="E136" s="252"/>
      <c r="F136" s="253"/>
      <c r="G136" s="254"/>
      <c r="H136" s="400">
        <v>2.5000000000000001E-3</v>
      </c>
      <c r="I136" s="401">
        <v>7001.47</v>
      </c>
      <c r="J136" s="29">
        <f t="shared" si="0"/>
        <v>18</v>
      </c>
      <c r="K136" s="5"/>
    </row>
    <row r="137" spans="1:14" ht="45" x14ac:dyDescent="0.2">
      <c r="A137" s="28">
        <v>132</v>
      </c>
      <c r="B137" s="397" t="s">
        <v>316</v>
      </c>
      <c r="C137" s="398" t="s">
        <v>414</v>
      </c>
      <c r="D137" s="399" t="s">
        <v>52</v>
      </c>
      <c r="E137" s="252"/>
      <c r="F137" s="253"/>
      <c r="G137" s="254"/>
      <c r="H137" s="400">
        <v>96.82</v>
      </c>
      <c r="I137" s="401">
        <v>130</v>
      </c>
      <c r="J137" s="29">
        <f t="shared" si="0"/>
        <v>12587</v>
      </c>
      <c r="K137" s="5"/>
    </row>
    <row r="138" spans="1:14" x14ac:dyDescent="0.2">
      <c r="A138" s="28">
        <v>133</v>
      </c>
      <c r="B138" s="397" t="s">
        <v>317</v>
      </c>
      <c r="C138" s="398" t="s">
        <v>415</v>
      </c>
      <c r="D138" s="399" t="s">
        <v>52</v>
      </c>
      <c r="E138" s="400">
        <v>142.01009999999999</v>
      </c>
      <c r="F138" s="401">
        <v>850</v>
      </c>
      <c r="G138" s="29">
        <f t="shared" ref="G138:G141" si="18">E138*F138</f>
        <v>120709</v>
      </c>
      <c r="H138" s="400"/>
      <c r="I138" s="401"/>
      <c r="J138" s="29"/>
      <c r="K138" s="5"/>
    </row>
    <row r="139" spans="1:14" x14ac:dyDescent="0.2">
      <c r="A139" s="28">
        <v>134</v>
      </c>
      <c r="B139" s="397" t="s">
        <v>318</v>
      </c>
      <c r="C139" s="398" t="s">
        <v>416</v>
      </c>
      <c r="D139" s="399" t="s">
        <v>52</v>
      </c>
      <c r="E139" s="400">
        <v>7.8056000000000001</v>
      </c>
      <c r="F139" s="401">
        <v>1100</v>
      </c>
      <c r="G139" s="29">
        <f t="shared" si="18"/>
        <v>8586</v>
      </c>
      <c r="H139" s="400"/>
      <c r="I139" s="401"/>
      <c r="J139" s="29"/>
      <c r="K139" s="5"/>
    </row>
    <row r="140" spans="1:14" ht="45" x14ac:dyDescent="0.2">
      <c r="A140" s="28">
        <v>135</v>
      </c>
      <c r="B140" s="397" t="s">
        <v>319</v>
      </c>
      <c r="C140" s="398" t="s">
        <v>417</v>
      </c>
      <c r="D140" s="399" t="s">
        <v>52</v>
      </c>
      <c r="E140" s="400">
        <v>22.66</v>
      </c>
      <c r="F140" s="401">
        <v>10500</v>
      </c>
      <c r="G140" s="29">
        <f t="shared" si="18"/>
        <v>237930</v>
      </c>
      <c r="H140" s="400"/>
      <c r="I140" s="401"/>
      <c r="J140" s="29"/>
      <c r="K140" s="5"/>
    </row>
    <row r="141" spans="1:14" x14ac:dyDescent="0.2">
      <c r="A141" s="28">
        <v>136</v>
      </c>
      <c r="B141" s="397" t="s">
        <v>207</v>
      </c>
      <c r="C141" s="398" t="s">
        <v>418</v>
      </c>
      <c r="D141" s="399" t="s">
        <v>52</v>
      </c>
      <c r="E141" s="400">
        <v>1.6160000000000001</v>
      </c>
      <c r="F141" s="401">
        <v>220</v>
      </c>
      <c r="G141" s="29">
        <f t="shared" si="18"/>
        <v>356</v>
      </c>
      <c r="H141" s="400"/>
      <c r="I141" s="401"/>
      <c r="J141" s="29"/>
      <c r="K141" s="5"/>
    </row>
    <row r="142" spans="1:14" x14ac:dyDescent="0.2">
      <c r="A142" s="28">
        <v>137</v>
      </c>
      <c r="B142" s="397" t="s">
        <v>320</v>
      </c>
      <c r="C142" s="398" t="s">
        <v>125</v>
      </c>
      <c r="D142" s="399" t="s">
        <v>22</v>
      </c>
      <c r="E142" s="252"/>
      <c r="F142" s="253"/>
      <c r="G142" s="254"/>
      <c r="H142" s="400">
        <v>6.9999999999999999E-4</v>
      </c>
      <c r="I142" s="401">
        <v>60359.23</v>
      </c>
      <c r="J142" s="29">
        <f t="shared" si="0"/>
        <v>42</v>
      </c>
      <c r="K142" s="5"/>
    </row>
    <row r="143" spans="1:14" x14ac:dyDescent="0.2">
      <c r="A143" s="28">
        <v>138</v>
      </c>
      <c r="B143" s="397" t="s">
        <v>321</v>
      </c>
      <c r="C143" s="398" t="s">
        <v>419</v>
      </c>
      <c r="D143" s="399" t="s">
        <v>22</v>
      </c>
      <c r="E143" s="252"/>
      <c r="F143" s="253"/>
      <c r="G143" s="254"/>
      <c r="H143" s="400">
        <v>0.66712800000000005</v>
      </c>
      <c r="I143" s="401">
        <v>42000</v>
      </c>
      <c r="J143" s="29">
        <f t="shared" si="0"/>
        <v>28019</v>
      </c>
      <c r="K143" s="5"/>
    </row>
    <row r="144" spans="1:14" x14ac:dyDescent="0.2">
      <c r="A144" s="28">
        <v>139</v>
      </c>
      <c r="B144" s="397" t="s">
        <v>321</v>
      </c>
      <c r="C144" s="398" t="s">
        <v>420</v>
      </c>
      <c r="D144" s="399" t="s">
        <v>22</v>
      </c>
      <c r="E144" s="252"/>
      <c r="F144" s="253"/>
      <c r="G144" s="254"/>
      <c r="H144" s="400">
        <v>1.489628</v>
      </c>
      <c r="I144" s="401">
        <v>42000</v>
      </c>
      <c r="J144" s="29">
        <f t="shared" si="0"/>
        <v>62564</v>
      </c>
      <c r="K144" s="5"/>
    </row>
    <row r="145" spans="1:11" x14ac:dyDescent="0.2">
      <c r="A145" s="28">
        <v>140</v>
      </c>
      <c r="B145" s="397" t="s">
        <v>322</v>
      </c>
      <c r="C145" s="398" t="s">
        <v>421</v>
      </c>
      <c r="D145" s="399" t="s">
        <v>23</v>
      </c>
      <c r="E145" s="252"/>
      <c r="F145" s="253"/>
      <c r="G145" s="254"/>
      <c r="H145" s="400">
        <v>9.0576000000000008</v>
      </c>
      <c r="I145" s="401">
        <v>5208.34</v>
      </c>
      <c r="J145" s="29">
        <f t="shared" si="0"/>
        <v>47175</v>
      </c>
      <c r="K145" s="5"/>
    </row>
    <row r="146" spans="1:11" ht="30" x14ac:dyDescent="0.2">
      <c r="A146" s="28">
        <v>141</v>
      </c>
      <c r="B146" s="397" t="s">
        <v>323</v>
      </c>
      <c r="C146" s="398" t="s">
        <v>422</v>
      </c>
      <c r="D146" s="399" t="s">
        <v>53</v>
      </c>
      <c r="E146" s="252"/>
      <c r="F146" s="253"/>
      <c r="G146" s="254"/>
      <c r="H146" s="400">
        <v>5</v>
      </c>
      <c r="I146" s="401">
        <v>1375.63</v>
      </c>
      <c r="J146" s="29">
        <f t="shared" si="0"/>
        <v>6878</v>
      </c>
      <c r="K146" s="5"/>
    </row>
    <row r="147" spans="1:11" x14ac:dyDescent="0.2">
      <c r="A147" s="28">
        <v>142</v>
      </c>
      <c r="B147" s="397" t="s">
        <v>324</v>
      </c>
      <c r="C147" s="398" t="s">
        <v>423</v>
      </c>
      <c r="D147" s="399" t="s">
        <v>53</v>
      </c>
      <c r="E147" s="252"/>
      <c r="F147" s="253"/>
      <c r="G147" s="254"/>
      <c r="H147" s="400">
        <v>27</v>
      </c>
      <c r="I147" s="401">
        <v>613.14</v>
      </c>
      <c r="J147" s="29">
        <f t="shared" si="0"/>
        <v>16555</v>
      </c>
      <c r="K147" s="5"/>
    </row>
    <row r="148" spans="1:11" x14ac:dyDescent="0.2">
      <c r="A148" s="28">
        <v>143</v>
      </c>
      <c r="B148" s="397" t="s">
        <v>325</v>
      </c>
      <c r="C148" s="398" t="s">
        <v>424</v>
      </c>
      <c r="D148" s="399" t="s">
        <v>53</v>
      </c>
      <c r="E148" s="252"/>
      <c r="F148" s="253"/>
      <c r="G148" s="254"/>
      <c r="H148" s="400">
        <v>14</v>
      </c>
      <c r="I148" s="401">
        <v>1859.55</v>
      </c>
      <c r="J148" s="29">
        <f t="shared" si="0"/>
        <v>26034</v>
      </c>
      <c r="K148" s="5"/>
    </row>
    <row r="149" spans="1:11" x14ac:dyDescent="0.2">
      <c r="A149" s="28">
        <v>144</v>
      </c>
      <c r="B149" s="397" t="s">
        <v>326</v>
      </c>
      <c r="C149" s="398" t="s">
        <v>425</v>
      </c>
      <c r="D149" s="399" t="s">
        <v>53</v>
      </c>
      <c r="E149" s="252"/>
      <c r="F149" s="253"/>
      <c r="G149" s="254"/>
      <c r="H149" s="400">
        <v>1</v>
      </c>
      <c r="I149" s="401">
        <v>3680.99</v>
      </c>
      <c r="J149" s="29">
        <f t="shared" si="0"/>
        <v>3681</v>
      </c>
      <c r="K149" s="5"/>
    </row>
    <row r="150" spans="1:11" x14ac:dyDescent="0.2">
      <c r="A150" s="28">
        <v>145</v>
      </c>
      <c r="B150" s="397" t="s">
        <v>327</v>
      </c>
      <c r="C150" s="398" t="s">
        <v>426</v>
      </c>
      <c r="D150" s="399" t="s">
        <v>23</v>
      </c>
      <c r="E150" s="252"/>
      <c r="F150" s="255"/>
      <c r="G150" s="254"/>
      <c r="H150" s="400">
        <v>12.24</v>
      </c>
      <c r="I150" s="401">
        <v>645.65</v>
      </c>
      <c r="J150" s="29">
        <f t="shared" si="0"/>
        <v>7903</v>
      </c>
      <c r="K150" s="5"/>
    </row>
    <row r="151" spans="1:11" ht="30" x14ac:dyDescent="0.2">
      <c r="A151" s="28">
        <v>146</v>
      </c>
      <c r="B151" s="397" t="s">
        <v>208</v>
      </c>
      <c r="C151" s="398" t="s">
        <v>250</v>
      </c>
      <c r="D151" s="399" t="s">
        <v>258</v>
      </c>
      <c r="E151" s="252"/>
      <c r="F151" s="253"/>
      <c r="G151" s="254"/>
      <c r="H151" s="400">
        <v>1.5810000000000001E-2</v>
      </c>
      <c r="I151" s="401">
        <v>1842107.27</v>
      </c>
      <c r="J151" s="29">
        <f t="shared" si="0"/>
        <v>29124</v>
      </c>
      <c r="K151" s="5"/>
    </row>
    <row r="152" spans="1:11" ht="30" x14ac:dyDescent="0.2">
      <c r="A152" s="28">
        <v>147</v>
      </c>
      <c r="B152" s="397" t="s">
        <v>209</v>
      </c>
      <c r="C152" s="398" t="s">
        <v>251</v>
      </c>
      <c r="D152" s="399" t="s">
        <v>53</v>
      </c>
      <c r="E152" s="252"/>
      <c r="F152" s="253"/>
      <c r="G152" s="254"/>
      <c r="H152" s="400">
        <v>4</v>
      </c>
      <c r="I152" s="401">
        <v>1257.1400000000001</v>
      </c>
      <c r="J152" s="29">
        <f t="shared" si="0"/>
        <v>5029</v>
      </c>
      <c r="K152" s="5"/>
    </row>
    <row r="153" spans="1:11" ht="30" x14ac:dyDescent="0.2">
      <c r="A153" s="28">
        <v>148</v>
      </c>
      <c r="B153" s="397" t="s">
        <v>210</v>
      </c>
      <c r="C153" s="398" t="s">
        <v>427</v>
      </c>
      <c r="D153" s="399" t="s">
        <v>53</v>
      </c>
      <c r="E153" s="252"/>
      <c r="F153" s="253"/>
      <c r="G153" s="254"/>
      <c r="H153" s="400">
        <v>2</v>
      </c>
      <c r="I153" s="401">
        <v>1931.41</v>
      </c>
      <c r="J153" s="29">
        <f t="shared" si="0"/>
        <v>3863</v>
      </c>
      <c r="K153" s="5"/>
    </row>
    <row r="154" spans="1:11" ht="30" x14ac:dyDescent="0.2">
      <c r="A154" s="28">
        <v>149</v>
      </c>
      <c r="B154" s="397" t="s">
        <v>211</v>
      </c>
      <c r="C154" s="398" t="s">
        <v>252</v>
      </c>
      <c r="D154" s="399" t="s">
        <v>53</v>
      </c>
      <c r="E154" s="252"/>
      <c r="F154" s="253"/>
      <c r="G154" s="254"/>
      <c r="H154" s="400">
        <v>1</v>
      </c>
      <c r="I154" s="401">
        <v>6470.31</v>
      </c>
      <c r="J154" s="29">
        <f t="shared" si="0"/>
        <v>6470</v>
      </c>
      <c r="K154" s="5"/>
    </row>
    <row r="155" spans="1:11" x14ac:dyDescent="0.2">
      <c r="A155" s="28">
        <v>150</v>
      </c>
      <c r="B155" s="397" t="s">
        <v>328</v>
      </c>
      <c r="C155" s="398" t="s">
        <v>428</v>
      </c>
      <c r="D155" s="399" t="s">
        <v>53</v>
      </c>
      <c r="E155" s="400">
        <v>7</v>
      </c>
      <c r="F155" s="401">
        <v>2650</v>
      </c>
      <c r="G155" s="29">
        <f t="shared" ref="G155:G158" si="19">E155*F155</f>
        <v>18550</v>
      </c>
      <c r="H155" s="400"/>
      <c r="I155" s="401"/>
      <c r="J155" s="29"/>
      <c r="K155" s="5"/>
    </row>
    <row r="156" spans="1:11" x14ac:dyDescent="0.2">
      <c r="A156" s="28">
        <v>151</v>
      </c>
      <c r="B156" s="397" t="s">
        <v>212</v>
      </c>
      <c r="C156" s="398" t="s">
        <v>429</v>
      </c>
      <c r="D156" s="399" t="s">
        <v>53</v>
      </c>
      <c r="E156" s="400">
        <v>9</v>
      </c>
      <c r="F156" s="401">
        <v>4000</v>
      </c>
      <c r="G156" s="29">
        <f t="shared" si="19"/>
        <v>36000</v>
      </c>
      <c r="H156" s="400"/>
      <c r="I156" s="401"/>
      <c r="J156" s="29"/>
      <c r="K156" s="5"/>
    </row>
    <row r="157" spans="1:11" x14ac:dyDescent="0.2">
      <c r="A157" s="28">
        <v>152</v>
      </c>
      <c r="B157" s="397" t="s">
        <v>213</v>
      </c>
      <c r="C157" s="398" t="s">
        <v>430</v>
      </c>
      <c r="D157" s="399" t="s">
        <v>53</v>
      </c>
      <c r="E157" s="400">
        <v>31</v>
      </c>
      <c r="F157" s="401">
        <v>15500</v>
      </c>
      <c r="G157" s="29">
        <f t="shared" si="19"/>
        <v>480500</v>
      </c>
      <c r="H157" s="400"/>
      <c r="I157" s="401"/>
      <c r="J157" s="29"/>
      <c r="K157" s="5"/>
    </row>
    <row r="158" spans="1:11" x14ac:dyDescent="0.2">
      <c r="A158" s="28">
        <v>153</v>
      </c>
      <c r="B158" s="397" t="s">
        <v>329</v>
      </c>
      <c r="C158" s="398" t="s">
        <v>431</v>
      </c>
      <c r="D158" s="399" t="s">
        <v>53</v>
      </c>
      <c r="E158" s="400">
        <v>36</v>
      </c>
      <c r="F158" s="401">
        <v>30000</v>
      </c>
      <c r="G158" s="29">
        <f t="shared" si="19"/>
        <v>1080000</v>
      </c>
      <c r="H158" s="400"/>
      <c r="I158" s="401"/>
      <c r="J158" s="29"/>
      <c r="K158" s="5"/>
    </row>
    <row r="159" spans="1:11" x14ac:dyDescent="0.2">
      <c r="A159" s="28">
        <v>154</v>
      </c>
      <c r="B159" s="397" t="s">
        <v>330</v>
      </c>
      <c r="C159" s="398" t="s">
        <v>432</v>
      </c>
      <c r="D159" s="399" t="s">
        <v>53</v>
      </c>
      <c r="E159" s="256"/>
      <c r="F159" s="253"/>
      <c r="G159" s="254"/>
      <c r="H159" s="400">
        <v>1</v>
      </c>
      <c r="I159" s="401">
        <v>691.61</v>
      </c>
      <c r="J159" s="29">
        <f t="shared" si="0"/>
        <v>692</v>
      </c>
      <c r="K159" s="5"/>
    </row>
    <row r="160" spans="1:11" ht="30" x14ac:dyDescent="0.2">
      <c r="A160" s="28">
        <v>155</v>
      </c>
      <c r="B160" s="397" t="s">
        <v>214</v>
      </c>
      <c r="C160" s="398" t="s">
        <v>433</v>
      </c>
      <c r="D160" s="399" t="s">
        <v>53</v>
      </c>
      <c r="E160" s="400">
        <v>1</v>
      </c>
      <c r="F160" s="401">
        <v>9500</v>
      </c>
      <c r="G160" s="29">
        <f t="shared" ref="G160:G170" si="20">E160*F160</f>
        <v>9500</v>
      </c>
      <c r="H160" s="400"/>
      <c r="I160" s="401"/>
      <c r="J160" s="29">
        <f t="shared" si="0"/>
        <v>0</v>
      </c>
      <c r="K160" s="5"/>
    </row>
    <row r="161" spans="1:11" ht="30" x14ac:dyDescent="0.2">
      <c r="A161" s="28">
        <v>156</v>
      </c>
      <c r="B161" s="397" t="s">
        <v>215</v>
      </c>
      <c r="C161" s="398" t="s">
        <v>434</v>
      </c>
      <c r="D161" s="399" t="s">
        <v>53</v>
      </c>
      <c r="E161" s="400">
        <v>10</v>
      </c>
      <c r="F161" s="401">
        <v>22000</v>
      </c>
      <c r="G161" s="29">
        <f t="shared" si="20"/>
        <v>220000</v>
      </c>
      <c r="H161" s="400"/>
      <c r="I161" s="401"/>
      <c r="J161" s="29">
        <f t="shared" si="0"/>
        <v>0</v>
      </c>
      <c r="K161" s="5"/>
    </row>
    <row r="162" spans="1:11" x14ac:dyDescent="0.2">
      <c r="A162" s="28">
        <v>157</v>
      </c>
      <c r="B162" s="397" t="s">
        <v>331</v>
      </c>
      <c r="C162" s="398" t="s">
        <v>435</v>
      </c>
      <c r="D162" s="399" t="s">
        <v>53</v>
      </c>
      <c r="E162" s="400">
        <v>10</v>
      </c>
      <c r="F162" s="401">
        <v>36000</v>
      </c>
      <c r="G162" s="29">
        <f t="shared" si="20"/>
        <v>360000</v>
      </c>
      <c r="H162" s="400"/>
      <c r="I162" s="401"/>
      <c r="J162" s="29">
        <f t="shared" si="0"/>
        <v>0</v>
      </c>
      <c r="K162" s="5"/>
    </row>
    <row r="163" spans="1:11" x14ac:dyDescent="0.2">
      <c r="A163" s="28">
        <v>158</v>
      </c>
      <c r="B163" s="397" t="s">
        <v>332</v>
      </c>
      <c r="C163" s="398" t="s">
        <v>436</v>
      </c>
      <c r="D163" s="399" t="s">
        <v>53</v>
      </c>
      <c r="E163" s="400">
        <v>3</v>
      </c>
      <c r="F163" s="401">
        <v>21000</v>
      </c>
      <c r="G163" s="29">
        <f t="shared" si="20"/>
        <v>63000</v>
      </c>
      <c r="H163" s="400"/>
      <c r="I163" s="401"/>
      <c r="J163" s="29">
        <f t="shared" si="0"/>
        <v>0</v>
      </c>
      <c r="K163" s="5"/>
    </row>
    <row r="164" spans="1:11" ht="30" x14ac:dyDescent="0.2">
      <c r="A164" s="28">
        <v>159</v>
      </c>
      <c r="B164" s="397" t="s">
        <v>216</v>
      </c>
      <c r="C164" s="398" t="s">
        <v>437</v>
      </c>
      <c r="D164" s="399" t="s">
        <v>53</v>
      </c>
      <c r="E164" s="400">
        <v>3</v>
      </c>
      <c r="F164" s="401">
        <v>23000</v>
      </c>
      <c r="G164" s="29">
        <f t="shared" si="20"/>
        <v>69000</v>
      </c>
      <c r="H164" s="400"/>
      <c r="I164" s="401"/>
      <c r="J164" s="29">
        <f t="shared" si="0"/>
        <v>0</v>
      </c>
      <c r="K164" s="5"/>
    </row>
    <row r="165" spans="1:11" ht="30" x14ac:dyDescent="0.2">
      <c r="A165" s="28">
        <v>160</v>
      </c>
      <c r="B165" s="397" t="s">
        <v>333</v>
      </c>
      <c r="C165" s="398" t="s">
        <v>438</v>
      </c>
      <c r="D165" s="399" t="s">
        <v>53</v>
      </c>
      <c r="E165" s="400">
        <v>2</v>
      </c>
      <c r="F165" s="401">
        <v>35000</v>
      </c>
      <c r="G165" s="29">
        <f t="shared" si="20"/>
        <v>70000</v>
      </c>
      <c r="H165" s="400"/>
      <c r="I165" s="401"/>
      <c r="J165" s="29">
        <f t="shared" si="0"/>
        <v>0</v>
      </c>
      <c r="K165" s="5"/>
    </row>
    <row r="166" spans="1:11" ht="30" x14ac:dyDescent="0.2">
      <c r="A166" s="28">
        <v>161</v>
      </c>
      <c r="B166" s="397" t="s">
        <v>334</v>
      </c>
      <c r="C166" s="398" t="s">
        <v>439</v>
      </c>
      <c r="D166" s="399" t="s">
        <v>53</v>
      </c>
      <c r="E166" s="400">
        <v>3</v>
      </c>
      <c r="F166" s="401">
        <v>65000</v>
      </c>
      <c r="G166" s="29">
        <f t="shared" si="20"/>
        <v>195000</v>
      </c>
      <c r="H166" s="400"/>
      <c r="I166" s="401"/>
      <c r="J166" s="29">
        <f t="shared" ref="J166:J176" si="21">H166*I166</f>
        <v>0</v>
      </c>
      <c r="K166" s="5"/>
    </row>
    <row r="167" spans="1:11" ht="30" x14ac:dyDescent="0.2">
      <c r="A167" s="28">
        <v>162</v>
      </c>
      <c r="B167" s="397" t="s">
        <v>334</v>
      </c>
      <c r="C167" s="398" t="s">
        <v>440</v>
      </c>
      <c r="D167" s="399" t="s">
        <v>53</v>
      </c>
      <c r="E167" s="400">
        <v>9</v>
      </c>
      <c r="F167" s="401">
        <v>38000</v>
      </c>
      <c r="G167" s="29">
        <f t="shared" si="20"/>
        <v>342000</v>
      </c>
      <c r="H167" s="400"/>
      <c r="I167" s="401"/>
      <c r="J167" s="29">
        <f t="shared" si="21"/>
        <v>0</v>
      </c>
      <c r="K167" s="5"/>
    </row>
    <row r="168" spans="1:11" ht="30" x14ac:dyDescent="0.2">
      <c r="A168" s="28">
        <v>163</v>
      </c>
      <c r="B168" s="397" t="s">
        <v>335</v>
      </c>
      <c r="C168" s="398" t="s">
        <v>441</v>
      </c>
      <c r="D168" s="399" t="s">
        <v>53</v>
      </c>
      <c r="E168" s="400">
        <v>2</v>
      </c>
      <c r="F168" s="401">
        <v>2000</v>
      </c>
      <c r="G168" s="29">
        <f t="shared" si="20"/>
        <v>4000</v>
      </c>
      <c r="H168" s="400"/>
      <c r="I168" s="401"/>
      <c r="J168" s="29">
        <f t="shared" si="21"/>
        <v>0</v>
      </c>
      <c r="K168" s="5"/>
    </row>
    <row r="169" spans="1:11" ht="30" x14ac:dyDescent="0.2">
      <c r="A169" s="28">
        <v>164</v>
      </c>
      <c r="B169" s="397" t="s">
        <v>336</v>
      </c>
      <c r="C169" s="398" t="s">
        <v>442</v>
      </c>
      <c r="D169" s="399" t="s">
        <v>53</v>
      </c>
      <c r="E169" s="400">
        <v>7</v>
      </c>
      <c r="F169" s="401">
        <v>9000</v>
      </c>
      <c r="G169" s="29">
        <f t="shared" si="20"/>
        <v>63000</v>
      </c>
      <c r="H169" s="400"/>
      <c r="I169" s="401"/>
      <c r="J169" s="29">
        <f t="shared" si="21"/>
        <v>0</v>
      </c>
      <c r="K169" s="5"/>
    </row>
    <row r="170" spans="1:11" ht="30" x14ac:dyDescent="0.2">
      <c r="A170" s="28">
        <v>165</v>
      </c>
      <c r="B170" s="397" t="s">
        <v>217</v>
      </c>
      <c r="C170" s="398" t="s">
        <v>443</v>
      </c>
      <c r="D170" s="399" t="s">
        <v>53</v>
      </c>
      <c r="E170" s="400">
        <v>1</v>
      </c>
      <c r="F170" s="401">
        <v>13500</v>
      </c>
      <c r="G170" s="29">
        <f t="shared" si="20"/>
        <v>13500</v>
      </c>
      <c r="H170" s="400"/>
      <c r="I170" s="401"/>
      <c r="J170" s="29">
        <f t="shared" si="21"/>
        <v>0</v>
      </c>
      <c r="K170" s="5"/>
    </row>
    <row r="171" spans="1:11" ht="45" x14ac:dyDescent="0.2">
      <c r="A171" s="28">
        <v>166</v>
      </c>
      <c r="B171" s="397" t="s">
        <v>337</v>
      </c>
      <c r="C171" s="398" t="s">
        <v>444</v>
      </c>
      <c r="D171" s="399" t="s">
        <v>446</v>
      </c>
      <c r="E171" s="252"/>
      <c r="F171" s="253"/>
      <c r="G171" s="254"/>
      <c r="H171" s="400">
        <v>4.6399999999999997E-2</v>
      </c>
      <c r="I171" s="401">
        <v>239.93</v>
      </c>
      <c r="J171" s="29">
        <f t="shared" si="21"/>
        <v>11</v>
      </c>
      <c r="K171" s="5"/>
    </row>
    <row r="172" spans="1:11" x14ac:dyDescent="0.2">
      <c r="A172" s="28">
        <v>167</v>
      </c>
      <c r="B172" s="397" t="s">
        <v>218</v>
      </c>
      <c r="C172" s="398" t="s">
        <v>445</v>
      </c>
      <c r="D172" s="399" t="s">
        <v>48</v>
      </c>
      <c r="E172" s="252"/>
      <c r="F172" s="253"/>
      <c r="G172" s="254"/>
      <c r="H172" s="400">
        <v>63.91</v>
      </c>
      <c r="I172" s="401">
        <v>125</v>
      </c>
      <c r="J172" s="29">
        <f t="shared" si="21"/>
        <v>7989</v>
      </c>
      <c r="K172" s="5"/>
    </row>
    <row r="173" spans="1:11" ht="30" x14ac:dyDescent="0.2">
      <c r="A173" s="28">
        <v>168</v>
      </c>
      <c r="B173" s="397" t="s">
        <v>219</v>
      </c>
      <c r="C173" s="398" t="s">
        <v>253</v>
      </c>
      <c r="D173" s="399" t="s">
        <v>259</v>
      </c>
      <c r="E173" s="252"/>
      <c r="F173" s="253"/>
      <c r="G173" s="254"/>
      <c r="H173" s="400">
        <v>4.0000000000000001E-3</v>
      </c>
      <c r="I173" s="401">
        <v>33915.550000000003</v>
      </c>
      <c r="J173" s="29">
        <f t="shared" si="21"/>
        <v>136</v>
      </c>
      <c r="K173" s="5"/>
    </row>
    <row r="174" spans="1:11" ht="30" x14ac:dyDescent="0.2">
      <c r="A174" s="28">
        <v>169</v>
      </c>
      <c r="B174" s="397" t="s">
        <v>220</v>
      </c>
      <c r="C174" s="398" t="s">
        <v>254</v>
      </c>
      <c r="D174" s="399" t="s">
        <v>259</v>
      </c>
      <c r="E174" s="252"/>
      <c r="F174" s="253"/>
      <c r="G174" s="254"/>
      <c r="H174" s="400">
        <v>3.0000000000000001E-3</v>
      </c>
      <c r="I174" s="401">
        <v>44092.74</v>
      </c>
      <c r="J174" s="29">
        <f t="shared" si="21"/>
        <v>132</v>
      </c>
      <c r="K174" s="5"/>
    </row>
    <row r="175" spans="1:11" ht="30" x14ac:dyDescent="0.2">
      <c r="A175" s="28">
        <v>170</v>
      </c>
      <c r="B175" s="397" t="s">
        <v>221</v>
      </c>
      <c r="C175" s="398" t="s">
        <v>255</v>
      </c>
      <c r="D175" s="399" t="s">
        <v>259</v>
      </c>
      <c r="E175" s="252"/>
      <c r="F175" s="253"/>
      <c r="G175" s="254"/>
      <c r="H175" s="400">
        <v>1.7999999999999999E-2</v>
      </c>
      <c r="I175" s="401">
        <v>64892</v>
      </c>
      <c r="J175" s="29">
        <f t="shared" si="21"/>
        <v>1168</v>
      </c>
      <c r="K175" s="5"/>
    </row>
    <row r="176" spans="1:11" ht="30.75" thickBot="1" x14ac:dyDescent="0.25">
      <c r="A176" s="28">
        <v>171</v>
      </c>
      <c r="B176" s="397" t="s">
        <v>222</v>
      </c>
      <c r="C176" s="398" t="s">
        <v>256</v>
      </c>
      <c r="D176" s="399" t="s">
        <v>259</v>
      </c>
      <c r="E176" s="252"/>
      <c r="F176" s="253"/>
      <c r="G176" s="254"/>
      <c r="H176" s="400">
        <v>6.0000000000000001E-3</v>
      </c>
      <c r="I176" s="401">
        <v>131761.82999999999</v>
      </c>
      <c r="J176" s="29">
        <f t="shared" si="21"/>
        <v>791</v>
      </c>
      <c r="K176" s="5"/>
    </row>
    <row r="177" spans="1:13" ht="17.25" customHeight="1" thickBot="1" x14ac:dyDescent="0.25">
      <c r="A177" s="490"/>
      <c r="B177" s="491"/>
      <c r="C177" s="491"/>
      <c r="D177" s="492"/>
      <c r="E177" s="33" t="s">
        <v>54</v>
      </c>
      <c r="F177" s="30"/>
      <c r="G177" s="31">
        <f>SUM(G10:G176)</f>
        <v>7954051</v>
      </c>
      <c r="H177" s="493" t="s">
        <v>54</v>
      </c>
      <c r="I177" s="494"/>
      <c r="J177" s="31">
        <f>SUM(J10:J176)</f>
        <v>2083801</v>
      </c>
      <c r="K177" s="5"/>
    </row>
    <row r="178" spans="1:13" ht="17.25" customHeight="1" thickBot="1" x14ac:dyDescent="0.25">
      <c r="A178" s="495" t="s">
        <v>55</v>
      </c>
      <c r="B178" s="496"/>
      <c r="C178" s="496"/>
      <c r="D178" s="497"/>
      <c r="E178" s="498">
        <f>G177+J177</f>
        <v>10037852</v>
      </c>
      <c r="F178" s="499"/>
      <c r="G178" s="499"/>
      <c r="H178" s="499"/>
      <c r="I178" s="499"/>
      <c r="J178" s="500"/>
      <c r="K178" s="5"/>
    </row>
    <row r="179" spans="1:13" x14ac:dyDescent="0.2">
      <c r="A179" s="67"/>
      <c r="C179" s="14"/>
      <c r="D179" s="17"/>
      <c r="E179" s="17"/>
      <c r="F179" s="17"/>
      <c r="G179" s="17"/>
      <c r="H179" s="17"/>
      <c r="I179" s="13"/>
    </row>
    <row r="180" spans="1:13" x14ac:dyDescent="0.2">
      <c r="A180" s="67"/>
      <c r="C180" s="14"/>
      <c r="D180" s="17"/>
      <c r="E180" s="17"/>
      <c r="F180" s="17"/>
      <c r="G180" s="17"/>
      <c r="H180" s="17"/>
      <c r="I180" s="13"/>
    </row>
    <row r="181" spans="1:13" x14ac:dyDescent="0.2">
      <c r="A181" s="67"/>
      <c r="C181" s="14"/>
      <c r="D181" s="17"/>
      <c r="E181" s="17"/>
      <c r="F181" s="17"/>
      <c r="G181" s="17"/>
      <c r="H181" s="17"/>
      <c r="I181" s="13"/>
    </row>
    <row r="182" spans="1:13" x14ac:dyDescent="0.2">
      <c r="A182" s="67"/>
      <c r="C182" s="14"/>
      <c r="D182" s="17"/>
      <c r="E182" s="17"/>
      <c r="F182" s="17"/>
      <c r="G182" s="17"/>
      <c r="H182" s="17"/>
      <c r="I182" s="13"/>
    </row>
    <row r="183" spans="1:13" x14ac:dyDescent="0.2">
      <c r="A183" s="67"/>
      <c r="C183" s="68"/>
      <c r="D183" s="67"/>
      <c r="E183" s="69"/>
      <c r="F183" s="70"/>
      <c r="G183" s="70"/>
      <c r="H183" s="12"/>
    </row>
    <row r="184" spans="1:13" x14ac:dyDescent="0.2">
      <c r="A184" s="67"/>
      <c r="C184" s="71" t="s">
        <v>72</v>
      </c>
      <c r="D184" s="72"/>
      <c r="E184" s="72"/>
      <c r="F184" s="73"/>
      <c r="G184" s="73"/>
      <c r="H184" s="74" t="s">
        <v>73</v>
      </c>
      <c r="K184" s="80"/>
      <c r="L184" s="81"/>
    </row>
    <row r="185" spans="1:13" x14ac:dyDescent="0.2">
      <c r="D185" s="17"/>
      <c r="E185" s="17"/>
      <c r="F185" s="70"/>
      <c r="G185" s="70"/>
      <c r="H185" s="76"/>
      <c r="K185" s="80"/>
      <c r="L185" s="81"/>
    </row>
    <row r="186" spans="1:13" x14ac:dyDescent="0.2">
      <c r="D186" s="17"/>
      <c r="E186" s="17"/>
      <c r="F186" s="70"/>
      <c r="G186" s="70"/>
      <c r="H186" s="76"/>
      <c r="K186" s="80"/>
      <c r="L186" s="81"/>
    </row>
    <row r="187" spans="1:13" x14ac:dyDescent="0.2">
      <c r="C187" s="71" t="s">
        <v>74</v>
      </c>
      <c r="D187" s="72"/>
      <c r="E187" s="72"/>
      <c r="F187" s="73"/>
      <c r="G187" s="73"/>
      <c r="H187" s="74" t="s">
        <v>75</v>
      </c>
      <c r="K187" s="80"/>
      <c r="L187" s="81"/>
    </row>
    <row r="188" spans="1:13" x14ac:dyDescent="0.2">
      <c r="D188" s="17"/>
      <c r="E188" s="17"/>
      <c r="F188" s="70"/>
      <c r="G188" s="70"/>
      <c r="H188" s="76"/>
      <c r="K188" s="32"/>
      <c r="L188" s="65"/>
      <c r="M188" s="11"/>
    </row>
    <row r="189" spans="1:13" x14ac:dyDescent="0.2">
      <c r="D189" s="17"/>
      <c r="E189" s="17"/>
      <c r="F189" s="70"/>
      <c r="G189" s="70"/>
      <c r="H189" s="76"/>
      <c r="K189" s="32"/>
      <c r="L189" s="82"/>
      <c r="M189" s="11"/>
    </row>
    <row r="190" spans="1:13" x14ac:dyDescent="0.2">
      <c r="C190" s="71" t="s">
        <v>76</v>
      </c>
      <c r="D190" s="72"/>
      <c r="E190" s="72"/>
      <c r="F190" s="73"/>
      <c r="G190" s="73"/>
      <c r="H190" s="74" t="s">
        <v>77</v>
      </c>
      <c r="K190" s="32"/>
      <c r="L190" s="82"/>
      <c r="M190" s="11"/>
    </row>
    <row r="191" spans="1:13" x14ac:dyDescent="0.2">
      <c r="D191" s="17"/>
      <c r="E191" s="17"/>
      <c r="F191" s="70"/>
      <c r="G191" s="70"/>
      <c r="H191" s="76"/>
      <c r="K191" s="32"/>
      <c r="L191" s="82"/>
      <c r="M191" s="11"/>
    </row>
    <row r="192" spans="1:13" x14ac:dyDescent="0.2">
      <c r="D192" s="17"/>
      <c r="E192" s="17"/>
      <c r="F192" s="70"/>
      <c r="G192" s="70"/>
      <c r="H192" s="76"/>
      <c r="K192" s="32"/>
      <c r="L192" s="83"/>
      <c r="M192" s="11"/>
    </row>
    <row r="193" spans="3:13" x14ac:dyDescent="0.2">
      <c r="C193" s="71" t="s">
        <v>260</v>
      </c>
      <c r="D193" s="72"/>
      <c r="E193" s="72"/>
      <c r="F193" s="73"/>
      <c r="G193" s="73"/>
      <c r="H193" s="74" t="s">
        <v>261</v>
      </c>
      <c r="K193" s="79"/>
      <c r="L193" s="82"/>
      <c r="M193" s="11"/>
    </row>
    <row r="194" spans="3:13" x14ac:dyDescent="0.2">
      <c r="D194" s="17"/>
      <c r="E194" s="17"/>
      <c r="F194" s="70"/>
      <c r="G194" s="70"/>
      <c r="H194" s="76"/>
      <c r="K194" s="32"/>
      <c r="L194" s="82"/>
      <c r="M194" s="11"/>
    </row>
    <row r="195" spans="3:13" x14ac:dyDescent="0.2">
      <c r="D195" s="17"/>
      <c r="E195" s="17"/>
      <c r="F195" s="70"/>
      <c r="G195" s="70"/>
      <c r="H195" s="76"/>
      <c r="K195" s="32"/>
      <c r="L195" s="82"/>
      <c r="M195" s="11"/>
    </row>
    <row r="196" spans="3:13" x14ac:dyDescent="0.2">
      <c r="C196" s="71" t="s">
        <v>108</v>
      </c>
      <c r="D196" s="72"/>
      <c r="E196" s="72"/>
      <c r="F196" s="73"/>
      <c r="G196" s="73"/>
      <c r="H196" s="74" t="s">
        <v>109</v>
      </c>
      <c r="L196" s="81"/>
    </row>
    <row r="197" spans="3:13" x14ac:dyDescent="0.2">
      <c r="L197" s="81"/>
    </row>
  </sheetData>
  <mergeCells count="12">
    <mergeCell ref="A177:D177"/>
    <mergeCell ref="H177:I177"/>
    <mergeCell ref="A178:D178"/>
    <mergeCell ref="E178:J178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8.2</vt:lpstr>
      <vt:lpstr>Пр. 1 к ф. 8.2</vt:lpstr>
      <vt:lpstr>прил. №2 к ф. 8.2</vt:lpstr>
      <vt:lpstr>прил. 3 к ф. 8.2</vt:lpstr>
      <vt:lpstr>'прил. 3 к ф.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2016-02-09T09:05:18Z</cp:lastPrinted>
  <dcterms:created xsi:type="dcterms:W3CDTF">2014-07-13T09:38:46Z</dcterms:created>
  <dcterms:modified xsi:type="dcterms:W3CDTF">2016-02-17T12:54:41Z</dcterms:modified>
</cp:coreProperties>
</file>