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58"/>
  </bookViews>
  <sheets>
    <sheet name="Форма 8.2" sheetId="29" r:id="rId1"/>
    <sheet name="Приложение №1 к форме 8.2" sheetId="30" r:id="rId2"/>
    <sheet name="Приложение №2 к Форме 8.2" sheetId="31" r:id="rId3"/>
    <sheet name="Приложение №3 к форме 8.2" sheetId="19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8.2'!$A$10:$J$163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8.2'!$8:$8</definedName>
    <definedName name="_xlnm.Print_Titles" localSheetId="3">'Приложение №3 к форме 8.2'!#REF!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1">'Приложение №1 к форме 8.2'!$A$1:$J$19</definedName>
    <definedName name="_xlnm.Print_Area" localSheetId="2">'Приложение №2 к Форме 8.2'!$A$1:$M$25</definedName>
    <definedName name="_xlnm.Print_Area" localSheetId="3">'Приложение №3 к форме 8.2'!$A$1:$J$161</definedName>
    <definedName name="_xlnm.Print_Area" localSheetId="0">'Форма 8.2'!$A$1:$W$49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31" l="1"/>
  <c r="J14" i="30"/>
  <c r="Q15" i="29" l="1"/>
  <c r="O15" i="29"/>
  <c r="C3" i="29"/>
  <c r="P15" i="29"/>
  <c r="N15" i="29"/>
  <c r="M15" i="29"/>
  <c r="L15" i="29"/>
  <c r="K15" i="29"/>
  <c r="J15" i="29"/>
  <c r="I15" i="29"/>
  <c r="H15" i="29"/>
  <c r="G15" i="29"/>
  <c r="F15" i="29"/>
  <c r="E15" i="29"/>
  <c r="D15" i="29"/>
  <c r="T14" i="29"/>
  <c r="S14" i="29"/>
  <c r="R14" i="29"/>
  <c r="M14" i="29"/>
  <c r="C14" i="29"/>
  <c r="T13" i="29"/>
  <c r="S13" i="29"/>
  <c r="R13" i="29"/>
  <c r="M13" i="29"/>
  <c r="C13" i="29"/>
  <c r="T12" i="29"/>
  <c r="S12" i="29"/>
  <c r="R12" i="29"/>
  <c r="M12" i="29"/>
  <c r="C12" i="29"/>
  <c r="C15" i="29" s="1"/>
  <c r="C2" i="29"/>
  <c r="S15" i="29" l="1"/>
  <c r="D48" i="29"/>
  <c r="U12" i="29" s="1"/>
  <c r="D49" i="29"/>
  <c r="V14" i="29" s="1"/>
  <c r="C20" i="29"/>
  <c r="C26" i="29" s="1"/>
  <c r="R15" i="29"/>
  <c r="T15" i="29"/>
  <c r="V12" i="29" l="1"/>
  <c r="U14" i="29"/>
  <c r="W14" i="29" s="1"/>
  <c r="V13" i="29"/>
  <c r="U13" i="29"/>
  <c r="V15" i="29"/>
  <c r="W12" i="29"/>
  <c r="J156" i="19"/>
  <c r="J157" i="19" s="1"/>
  <c r="G156" i="19"/>
  <c r="G157" i="19" s="1"/>
  <c r="E158" i="19" s="1"/>
  <c r="W13" i="29" l="1"/>
  <c r="U15" i="29"/>
  <c r="W16" i="29" s="1"/>
  <c r="J13" i="19"/>
  <c r="J14" i="19"/>
  <c r="J15" i="19"/>
  <c r="J16" i="19"/>
  <c r="J17" i="19"/>
  <c r="J18" i="19"/>
  <c r="J19" i="19"/>
  <c r="J20" i="19"/>
  <c r="J21" i="19"/>
  <c r="J22" i="19"/>
  <c r="J23" i="19"/>
  <c r="J24" i="19"/>
  <c r="J25" i="19"/>
  <c r="J26" i="19"/>
  <c r="J27" i="19"/>
  <c r="J28" i="19"/>
  <c r="J29" i="19"/>
  <c r="J30" i="19"/>
  <c r="J31" i="19"/>
  <c r="J32" i="19"/>
  <c r="J33" i="19"/>
  <c r="J34" i="19"/>
  <c r="J35" i="19"/>
  <c r="J36" i="19"/>
  <c r="J37" i="19"/>
  <c r="J38" i="19"/>
  <c r="J39" i="19"/>
  <c r="J40" i="19"/>
  <c r="J41" i="19"/>
  <c r="J42" i="19"/>
  <c r="J43" i="19"/>
  <c r="J44" i="19"/>
  <c r="J45" i="19"/>
  <c r="J46" i="19"/>
  <c r="J47" i="19"/>
  <c r="J48" i="19"/>
  <c r="J49" i="19"/>
  <c r="J50" i="19"/>
  <c r="J51" i="19"/>
  <c r="J52" i="19"/>
  <c r="J53" i="19"/>
  <c r="J54" i="19"/>
  <c r="J55" i="19"/>
  <c r="J56" i="19"/>
  <c r="J57" i="19"/>
  <c r="J58" i="19"/>
  <c r="J59" i="19"/>
  <c r="J60" i="19"/>
  <c r="J61" i="19"/>
  <c r="J62" i="19"/>
  <c r="J63" i="19"/>
  <c r="J64" i="19"/>
  <c r="J65" i="19"/>
  <c r="J66" i="19"/>
  <c r="J67" i="19"/>
  <c r="J68" i="19"/>
  <c r="J69" i="19"/>
  <c r="J70" i="19"/>
  <c r="J71" i="19"/>
  <c r="J72" i="19"/>
  <c r="J73" i="19"/>
  <c r="J74" i="19"/>
  <c r="J75" i="19"/>
  <c r="J76" i="19"/>
  <c r="J77" i="19"/>
  <c r="J78" i="19"/>
  <c r="J79" i="19"/>
  <c r="J80" i="19"/>
  <c r="J81" i="19"/>
  <c r="J82" i="19"/>
  <c r="J83" i="19"/>
  <c r="J84" i="19"/>
  <c r="J85" i="19"/>
  <c r="J86" i="19"/>
  <c r="J87" i="19"/>
  <c r="J88" i="19"/>
  <c r="J89" i="19"/>
  <c r="J90" i="19"/>
  <c r="J91" i="19"/>
  <c r="J92" i="19"/>
  <c r="J93" i="19"/>
  <c r="J94" i="19"/>
  <c r="J95" i="19"/>
  <c r="J96" i="19"/>
  <c r="J97" i="19"/>
  <c r="J98" i="19"/>
  <c r="J99" i="19"/>
  <c r="J100" i="19"/>
  <c r="J101" i="19"/>
  <c r="J102" i="19"/>
  <c r="J103" i="19"/>
  <c r="J104" i="19"/>
  <c r="J105" i="19"/>
  <c r="J106" i="19"/>
  <c r="J107" i="19"/>
  <c r="J108" i="19"/>
  <c r="J109" i="19"/>
  <c r="J110" i="19"/>
  <c r="J111" i="19"/>
  <c r="J112" i="19"/>
  <c r="J113" i="19"/>
  <c r="J114" i="19"/>
  <c r="J115" i="19"/>
  <c r="J116" i="19"/>
  <c r="J117" i="19"/>
  <c r="J118" i="19"/>
  <c r="J119" i="19"/>
  <c r="J120" i="19"/>
  <c r="J121" i="19"/>
  <c r="J122" i="19"/>
  <c r="J123" i="19"/>
  <c r="J124" i="19"/>
  <c r="J125" i="19"/>
  <c r="J126" i="19"/>
  <c r="J127" i="19"/>
  <c r="J128" i="19"/>
  <c r="J129" i="19"/>
  <c r="J130" i="19"/>
  <c r="J131" i="19"/>
  <c r="J132" i="19"/>
  <c r="J133" i="19"/>
  <c r="J134" i="19"/>
  <c r="J135" i="19"/>
  <c r="J136" i="19"/>
  <c r="J137" i="19"/>
  <c r="J138" i="19"/>
  <c r="J139" i="19"/>
  <c r="J140" i="19"/>
  <c r="J141" i="19"/>
  <c r="J142" i="19"/>
  <c r="J143" i="19"/>
  <c r="J144" i="19"/>
  <c r="J145" i="19"/>
  <c r="J146" i="19"/>
  <c r="J147" i="19"/>
  <c r="J148" i="19"/>
  <c r="W15" i="29" l="1"/>
  <c r="W17" i="29" l="1"/>
  <c r="W18" i="29" s="1"/>
  <c r="W21" i="29" l="1"/>
  <c r="W20" i="29"/>
  <c r="W19" i="29" l="1"/>
  <c r="W27" i="29" s="1"/>
  <c r="W28" i="29" s="1"/>
  <c r="W29" i="29" s="1"/>
  <c r="W30" i="29" s="1"/>
  <c r="G13" i="19" l="1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38" i="19"/>
  <c r="G39" i="19"/>
  <c r="G40" i="19"/>
  <c r="G41" i="19"/>
  <c r="G42" i="19"/>
  <c r="G43" i="19"/>
  <c r="G44" i="19"/>
  <c r="G45" i="19"/>
  <c r="G46" i="19"/>
  <c r="G47" i="19"/>
  <c r="G48" i="19"/>
  <c r="G49" i="19"/>
  <c r="G50" i="19"/>
  <c r="G51" i="19"/>
  <c r="G52" i="19"/>
  <c r="G53" i="19"/>
  <c r="G54" i="19"/>
  <c r="G55" i="19"/>
  <c r="G56" i="19"/>
  <c r="G57" i="19"/>
  <c r="G58" i="19"/>
  <c r="G59" i="19"/>
  <c r="G60" i="19"/>
  <c r="G61" i="19"/>
  <c r="G62" i="19"/>
  <c r="G63" i="19"/>
  <c r="G64" i="19"/>
  <c r="G65" i="19"/>
  <c r="G66" i="19"/>
  <c r="G67" i="19"/>
  <c r="G68" i="19"/>
  <c r="G69" i="19"/>
  <c r="G70" i="19"/>
  <c r="G71" i="19"/>
  <c r="G72" i="19"/>
  <c r="G73" i="19"/>
  <c r="G74" i="19"/>
  <c r="G75" i="19"/>
  <c r="G76" i="19"/>
  <c r="G77" i="19"/>
  <c r="G78" i="19"/>
  <c r="G79" i="19"/>
  <c r="G80" i="19"/>
  <c r="G81" i="19"/>
  <c r="G82" i="19"/>
  <c r="G83" i="19"/>
  <c r="G84" i="19"/>
  <c r="G85" i="19"/>
  <c r="G86" i="19"/>
  <c r="G87" i="19"/>
  <c r="G88" i="19"/>
  <c r="G89" i="19"/>
  <c r="G90" i="19"/>
  <c r="G91" i="19"/>
  <c r="G92" i="19"/>
  <c r="G93" i="19"/>
  <c r="G94" i="19"/>
  <c r="G95" i="19"/>
  <c r="G96" i="19"/>
  <c r="G97" i="19"/>
  <c r="G98" i="19"/>
  <c r="G99" i="19"/>
  <c r="G100" i="19"/>
  <c r="G101" i="19"/>
  <c r="G102" i="19"/>
  <c r="G103" i="19"/>
  <c r="G104" i="19"/>
  <c r="G105" i="19"/>
  <c r="G106" i="19"/>
  <c r="G107" i="19"/>
  <c r="G108" i="19"/>
  <c r="G109" i="19"/>
  <c r="G110" i="19"/>
  <c r="G111" i="19"/>
  <c r="G112" i="19"/>
  <c r="G113" i="19"/>
  <c r="G114" i="19"/>
  <c r="G115" i="19"/>
  <c r="G116" i="19"/>
  <c r="G117" i="19"/>
  <c r="G118" i="19"/>
  <c r="G119" i="19"/>
  <c r="G120" i="19"/>
  <c r="G121" i="19"/>
  <c r="G122" i="19"/>
  <c r="G123" i="19"/>
  <c r="G124" i="19"/>
  <c r="G125" i="19"/>
  <c r="G126" i="19"/>
  <c r="G127" i="19"/>
  <c r="G128" i="19"/>
  <c r="G129" i="19"/>
  <c r="G130" i="19"/>
  <c r="G131" i="19"/>
  <c r="G132" i="19"/>
  <c r="G133" i="19"/>
  <c r="G134" i="19"/>
  <c r="G135" i="19"/>
  <c r="G136" i="19"/>
  <c r="G137" i="19"/>
  <c r="G138" i="19"/>
  <c r="G139" i="19"/>
  <c r="G140" i="19"/>
  <c r="G141" i="19"/>
  <c r="G142" i="19"/>
  <c r="G143" i="19"/>
  <c r="G144" i="19"/>
  <c r="G145" i="19"/>
  <c r="G146" i="19"/>
  <c r="G148" i="19"/>
  <c r="G12" i="19" l="1"/>
  <c r="J12" i="19"/>
  <c r="G10" i="19"/>
  <c r="J10" i="19"/>
  <c r="G11" i="19" l="1"/>
  <c r="G149" i="19" s="1"/>
  <c r="J11" i="19"/>
  <c r="J149" i="19" s="1"/>
  <c r="E150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<sst xmlns="http://schemas.openxmlformats.org/spreadsheetml/2006/main" count="649" uniqueCount="422">
  <si>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</si>
  <si>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</si>
  <si>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</si>
  <si>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</si>
  <si>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</si>
  <si>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</si>
  <si>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</si>
  <si>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</si>
  <si>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</si>
  <si>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</si>
  <si>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</si>
  <si>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</si>
  <si>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</si>
  <si>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</si>
  <si>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</si>
  <si>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</si>
  <si>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</si>
  <si>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</si>
  <si>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</si>
  <si>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</si>
  <si>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</si>
  <si>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</si>
  <si>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</si>
  <si>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</si>
  <si>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</si>
  <si>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</si>
  <si>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</si>
  <si>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</si>
  <si>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</si>
  <si>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</si>
  <si>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</si>
  <si>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</si>
  <si>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</si>
  <si>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</si>
  <si>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</si>
  <si>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</si>
  <si>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</si>
  <si>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</si>
  <si>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</si>
  <si>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</si>
  <si>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</si>
  <si>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</si>
  <si>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</si>
  <si>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</si>
  <si>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</si>
  <si>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</si>
  <si>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</si>
  <si>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</si>
  <si>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</si>
  <si>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</si>
  <si>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</si>
  <si>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</si>
  <si>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</si>
  <si>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</si>
  <si>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</si>
  <si>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</si>
  <si>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</si>
  <si>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</si>
  <si>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</si>
  <si>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</si>
  <si>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</si>
  <si>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</si>
  <si>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</si>
  <si>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</si>
  <si>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</si>
  <si>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</si>
  <si>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</si>
  <si>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</si>
  <si>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113-0246</t>
  </si>
  <si>
    <t>113-1786</t>
  </si>
  <si>
    <t>шт</t>
  </si>
  <si>
    <t>м</t>
  </si>
  <si>
    <t>шт.</t>
  </si>
  <si>
    <t>Итого:</t>
  </si>
  <si>
    <t>Общая стоимость материалов</t>
  </si>
  <si>
    <t>101-0782</t>
  </si>
  <si>
    <t>101-1019</t>
  </si>
  <si>
    <t>101-1514</t>
  </si>
  <si>
    <t>101-1521</t>
  </si>
  <si>
    <t>101-1529</t>
  </si>
  <si>
    <t>10 шт.</t>
  </si>
  <si>
    <t>101-1703</t>
  </si>
  <si>
    <t>Прокладки резиновые (пластина техническая прессованная)</t>
  </si>
  <si>
    <t>101-1714</t>
  </si>
  <si>
    <t>Болты с гайками и шайбами строительные</t>
  </si>
  <si>
    <t>101-1924</t>
  </si>
  <si>
    <t>101-1977</t>
  </si>
  <si>
    <t>101-2468</t>
  </si>
  <si>
    <t>102-0008</t>
  </si>
  <si>
    <t>102-0023</t>
  </si>
  <si>
    <t>201-0774</t>
  </si>
  <si>
    <t>508-0097</t>
  </si>
  <si>
    <t>10 м</t>
  </si>
  <si>
    <t>509-0038</t>
  </si>
  <si>
    <t>Наконечники кабельные: для электротехнических установок</t>
  </si>
  <si>
    <t>509-0102</t>
  </si>
  <si>
    <t>Скобы</t>
  </si>
  <si>
    <t>Швеллеры № 40 из стали марки: Ст0</t>
  </si>
  <si>
    <t>Электроды диаметром: 6 мм Э42</t>
  </si>
  <si>
    <t>Растворитель марки: Р-4</t>
  </si>
  <si>
    <t>Бруски обрезные хвойных пород длиной: 4-6,5 м, шириной 75-150 мм, толщиной 40-75 мм, I сорта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</si>
  <si>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</si>
  <si>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509-2160</t>
  </si>
  <si>
    <t>Прокладки паронитовые</t>
  </si>
  <si>
    <t>ТСЦ-101-0956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</si>
  <si>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</si>
  <si>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411-0001</t>
  </si>
  <si>
    <t>101-0090</t>
  </si>
  <si>
    <t>Болты с шестигранной головкой диаметром резьбы: 10 мм</t>
  </si>
  <si>
    <t>101-0797</t>
  </si>
  <si>
    <t>Проволока горячекатаная в мотках, диаметром 6,3-6,5 мм</t>
  </si>
  <si>
    <t>Уайт-спирит...</t>
  </si>
  <si>
    <t>Электроды диаметром: 4 мм Э50</t>
  </si>
  <si>
    <t>101-1757</t>
  </si>
  <si>
    <t>101-3914</t>
  </si>
  <si>
    <t>Дюбели распорные полипропиленовые</t>
  </si>
  <si>
    <t>100 шт.</t>
  </si>
  <si>
    <t>101-9703</t>
  </si>
  <si>
    <t>Пленка радиографическая рулонная</t>
  </si>
  <si>
    <t>ТСЦ-103-0192</t>
  </si>
  <si>
    <t>км</t>
  </si>
  <si>
    <t>Кислород технический...</t>
  </si>
  <si>
    <t>Поковки из квадратных заготовок, масса: 1,8 кг</t>
  </si>
  <si>
    <t>101-0837</t>
  </si>
  <si>
    <t>Растворитель марки: Р-4А</t>
  </si>
  <si>
    <t>Электроды диаметром: 4 мм Э42А</t>
  </si>
  <si>
    <t>Электроды диаметром: 5 мм Э42</t>
  </si>
  <si>
    <t>Ацетилен газообразный технический</t>
  </si>
  <si>
    <t>Пропан-бутан, смесь техническая</t>
  </si>
  <si>
    <t>Растворитель марки: Р-5</t>
  </si>
  <si>
    <t>101-9412</t>
  </si>
  <si>
    <t>101-9429</t>
  </si>
  <si>
    <t>101-9511</t>
  </si>
  <si>
    <t>101-9512</t>
  </si>
  <si>
    <t>Электроды с основным покрытием класса Э42А диаметром 3 мм</t>
  </si>
  <si>
    <t>101-9514</t>
  </si>
  <si>
    <t>Электроды с основным покрытием класса Э50А диаметром 4 мм</t>
  </si>
  <si>
    <t>101-9707</t>
  </si>
  <si>
    <t>Фотопроявитель</t>
  </si>
  <si>
    <t>л</t>
  </si>
  <si>
    <t>101-9708</t>
  </si>
  <si>
    <t>Фотофиксаж</t>
  </si>
  <si>
    <t>Лесоматериалы круглые хвойных пород для строительства диаметром 14-24 см, длиной 3-6,5 м</t>
  </si>
  <si>
    <t>102-0033</t>
  </si>
  <si>
    <t>Лак битумный: БТ-123</t>
  </si>
  <si>
    <t>114-0021</t>
  </si>
  <si>
    <t>Удобрения: сложно-смешанные гранулированные насыпью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</si>
  <si>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</si>
  <si>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</si>
  <si>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408-0122</t>
  </si>
  <si>
    <t>Песок для строительных работ природный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</si>
  <si>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</si>
  <si>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</si>
  <si>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542-0042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</si>
  <si>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</si>
  <si>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</si>
  <si>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</si>
  <si>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</si>
  <si>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</si>
  <si>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</si>
  <si>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Приложение №3 к форме 8.2</t>
  </si>
  <si>
    <t>Форма 8.2</t>
  </si>
  <si>
    <t>Электроды диаметром 4 мм Э42</t>
  </si>
  <si>
    <t>101-1537</t>
  </si>
  <si>
    <t>Электроды диаметром: 8 мм Э42</t>
  </si>
  <si>
    <t>Шлифкруги</t>
  </si>
  <si>
    <t>Щетки кольцевые проволочные</t>
  </si>
  <si>
    <t>Электроды с основным покрытием класса Э42А диаметром 2,5 мм</t>
  </si>
  <si>
    <t>Пиломатериалы хвойных пород. Брусья обрезные длиной 4-6.5 м, шириной 75-150 мм, толщиной 150 мм и более III сорта</t>
  </si>
  <si>
    <t>408-0015</t>
  </si>
  <si>
    <t>Щебень из природного камня для строительных работ марка: 800, фракция 20-40 мм</t>
  </si>
  <si>
    <t>Сталь листовая углеродистая обыкновенного качества марки ВСт3пс5 толщиной: 4-6 мм</t>
  </si>
  <si>
    <t>Оборудование</t>
  </si>
  <si>
    <t>Наименование оборудования</t>
  </si>
  <si>
    <t>101-0223</t>
  </si>
  <si>
    <t>Грунтовка: В-КФ-093 красно-коричневая, серая, черная</t>
  </si>
  <si>
    <t>101-0388</t>
  </si>
  <si>
    <t>Краски масляные земляные марки: МА-0115 мумия, сурик железный</t>
  </si>
  <si>
    <t>101-0485</t>
  </si>
  <si>
    <t>Краска ХВ-161 перхлорвиниловая фасадная марок А, Б</t>
  </si>
  <si>
    <t>101-0585</t>
  </si>
  <si>
    <t>Масло дизельное моторное М-10ДМ</t>
  </si>
  <si>
    <t>101-0620</t>
  </si>
  <si>
    <t>Мел природный молотый</t>
  </si>
  <si>
    <t>101-0813</t>
  </si>
  <si>
    <t>Проволока стальная низкоуглеродистая разного назначения оцинкованная диаметром: 3,0 мм</t>
  </si>
  <si>
    <t>101-1145</t>
  </si>
  <si>
    <t>Профили фасонные горячекатаные для шпунтовых свай Л4 и Л5 массой от 50 до 100 кг, сталь марки: 16ХГ</t>
  </si>
  <si>
    <t>Электроды диаметром: 4 мм Э42</t>
  </si>
  <si>
    <t>101-1517</t>
  </si>
  <si>
    <t>101-1519</t>
  </si>
  <si>
    <t>Электроды диаметром: 4 мм Э55</t>
  </si>
  <si>
    <t>101-1522</t>
  </si>
  <si>
    <t>Электроды диаметром: 5 мм Э42А</t>
  </si>
  <si>
    <t>101-1614</t>
  </si>
  <si>
    <t>Сталь круглая углеродистая обыкновенного качества марки ВСт3пс5-1 диаметром: 16 мм</t>
  </si>
  <si>
    <t>101-1627</t>
  </si>
  <si>
    <t>101-1699</t>
  </si>
  <si>
    <t>Патроны для пристрелки</t>
  </si>
  <si>
    <t>Ветошь</t>
  </si>
  <si>
    <t>101-1889</t>
  </si>
  <si>
    <t>Сталь полосовая: 40х4 мм, кипящая</t>
  </si>
  <si>
    <t>101-1891</t>
  </si>
  <si>
    <t>Сталь легированная</t>
  </si>
  <si>
    <t>101-1994</t>
  </si>
  <si>
    <t>Краски маркировочные МКЭ-4</t>
  </si>
  <si>
    <t>101-1995</t>
  </si>
  <si>
    <t>Мастика битумная</t>
  </si>
  <si>
    <t>101-2143</t>
  </si>
  <si>
    <t>Краска</t>
  </si>
  <si>
    <t>101-2215</t>
  </si>
  <si>
    <t>Сталь листовая горячекатаная марки Ст3 толщиной: 1 мм</t>
  </si>
  <si>
    <t>101-2370</t>
  </si>
  <si>
    <t>Салфетки хлопчатобумажные</t>
  </si>
  <si>
    <t>101-3911</t>
  </si>
  <si>
    <t>Дюбели для пристрелки стальные</t>
  </si>
  <si>
    <t>101-9738</t>
  </si>
  <si>
    <t>Праймер эпоксидный</t>
  </si>
  <si>
    <t>103-0219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</si>
  <si>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426 мм толщина стенки 8 мм</t>
  </si>
  <si>
    <t>103-0537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</si>
  <si>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</si>
  <si>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103-1009</t>
  </si>
  <si>
    <t>Фасонные стальные сварные части, диаметр: до 800 мм</t>
  </si>
  <si>
    <t>110-0256</t>
  </si>
  <si>
    <t>Конструкции стальные: отдельностоящих молниеотводов ОРУ</t>
  </si>
  <si>
    <t>Грунтовка: ГФ-021 красно-коричневая...</t>
  </si>
  <si>
    <t>Ксилол нефтяной марки А...</t>
  </si>
  <si>
    <t>Эмаль ПФ-115 серая...</t>
  </si>
  <si>
    <t>113-0263</t>
  </si>
  <si>
    <t>Эмаль кремнийорганическая: КО-174</t>
  </si>
  <si>
    <t>Вода</t>
  </si>
  <si>
    <t>411-0041</t>
  </si>
  <si>
    <t>Электроэнергия</t>
  </si>
  <si>
    <t>кВт-ч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</si>
  <si>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</si>
  <si>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</si>
  <si>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1000 м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</si>
  <si>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</si>
  <si>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</si>
  <si>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507-0983</t>
  </si>
  <si>
    <t>Фланцы стальные плоские приварные из стали ВСт3сп2, ВСт3сп3, давлением: 1,0 МПа (10 кгс/см2), диаметром 50 мм</t>
  </si>
  <si>
    <t>507-0988</t>
  </si>
  <si>
    <t>Фланцы стальные плоские приварные из стали ВСт3сп2, ВСт3сп3, давлением: 1,0 МПа (10 кгс/см2), диаметром 150 мм</t>
  </si>
  <si>
    <t>507-2833</t>
  </si>
  <si>
    <t>Маты высокотемпературные марки МВТ-20</t>
  </si>
  <si>
    <t>509-0918</t>
  </si>
  <si>
    <t>Картон асбестовый общего назначения марки: КАОН-1 толщиной 2 мм</t>
  </si>
  <si>
    <t>509-0963</t>
  </si>
  <si>
    <t>Ткань асбестовая: со стеклонитью АСТ-1 толщиной 1,8 мм</t>
  </si>
  <si>
    <t>509-0987</t>
  </si>
  <si>
    <t>Шнур асбестовый общего назначения марки: ШАОН диаметром 2,0-2,5 мм</t>
  </si>
  <si>
    <t>548-0026</t>
  </si>
  <si>
    <t>Манжета предохраняющая для заделки концов кожуха трубопроводов Ду 350 мм</t>
  </si>
  <si>
    <t>548-0039</t>
  </si>
  <si>
    <t>Кольца центрирующие для труб Ду 350 мм</t>
  </si>
  <si>
    <t>548-9111</t>
  </si>
  <si>
    <t>Манжета термоусадочная для изоляции трубопровода из труб с заводской изоляцией Ду 200 мм</t>
  </si>
  <si>
    <t>данные Заказчика</t>
  </si>
  <si>
    <t>Трубы стальные бесшовные, горячедеформированные с полным  наружным  2-х слойным полиэтиленовым покрытием и внутренним эпоксидным покрытием   Д57*6 мм  (1200/3,97)</t>
  </si>
  <si>
    <t>Трубы стальные бесшовные, горячедеформированные с полным  наружным  2-х слойным полиэтиленовым покрытием и внутренним эпоксидным покрытием   Д159*8 мм  (2485/3,97)</t>
  </si>
  <si>
    <t>Прайс-лист</t>
  </si>
  <si>
    <t xml:space="preserve">   - хомуты стяжные (2190/3,97)</t>
  </si>
  <si>
    <t xml:space="preserve">   - Отборное устройство РУ40 МПа 40-70-ст.20-МП (590/3,97)</t>
  </si>
  <si>
    <t xml:space="preserve">   - Втулки 159*8 (1456/3,97)</t>
  </si>
  <si>
    <t xml:space="preserve">   - Манжета герметизирующие   ll -A 159/426 (4600/3,97)</t>
  </si>
  <si>
    <t>комплект</t>
  </si>
  <si>
    <t xml:space="preserve">   - Кольцо предохранительное диэлектрическое "Спейсер" ТУ 2291-034-00203803-2005 d159мм (5430/3,97)</t>
  </si>
  <si>
    <t>прайс-лист</t>
  </si>
  <si>
    <t xml:space="preserve">   - Быстроразъемное соединение БРС "2"  Ду 50 (1800/3,97)</t>
  </si>
  <si>
    <t xml:space="preserve">   - Опора 159-КП-А11 (198/3,97)</t>
  </si>
  <si>
    <t xml:space="preserve">   - Жидкое керамическое теплоизоляционное покрытие  "Корунд Классик" (430/3,32)</t>
  </si>
  <si>
    <t xml:space="preserve">   - Жидкое керамическое теплоизоляционное покрытие "Корунд Антикор" (460/3,32)</t>
  </si>
  <si>
    <t xml:space="preserve">   - Задвижка клиновая с выдвижным шпилем. Д-150мм Ру-4.0 Мпа (26340/3,97)</t>
  </si>
  <si>
    <t>1 шт</t>
  </si>
  <si>
    <t xml:space="preserve">   - Задвижка клиновая с выдвижным шпилем. Д-50мм Ру-4.0 Мпа (7068/3,97)</t>
  </si>
  <si>
    <t>СЦМ-101-1513</t>
  </si>
  <si>
    <t>ТСЦ-101-0324</t>
  </si>
  <si>
    <t>Кислород технический: газообразный</t>
  </si>
  <si>
    <t>Навес</t>
  </si>
  <si>
    <t>ТСЦ-101-1513</t>
  </si>
  <si>
    <t>Электроды диаметром: 4 мм Э42...</t>
  </si>
  <si>
    <t>ТСЦ-101-1602</t>
  </si>
  <si>
    <t>ТСЦ-101-1616</t>
  </si>
  <si>
    <t>Сталь круглая  диаметром: 10 мм</t>
  </si>
  <si>
    <t>ТСЦ-101-1641</t>
  </si>
  <si>
    <t>Сталь угловая 50x50x5 мм</t>
  </si>
  <si>
    <t>ТСЦ-101-1755</t>
  </si>
  <si>
    <t>Сталь полосовая, 2*30мм</t>
  </si>
  <si>
    <t>ТСЦ-101-1977</t>
  </si>
  <si>
    <t>Болты с гайками и шайбами...</t>
  </si>
  <si>
    <t>ТСЦ-101-2576</t>
  </si>
  <si>
    <t>Болты с гайками и шайбами М16</t>
  </si>
  <si>
    <t>ТСЦ-101-3412</t>
  </si>
  <si>
    <t>Оцинкованная кровельная сталь</t>
  </si>
  <si>
    <t>ТСЦ-101-3770</t>
  </si>
  <si>
    <t>Сталь листовая 2 мм</t>
  </si>
  <si>
    <t>ТСЦ-101-3773</t>
  </si>
  <si>
    <t>Сталь листовая 4 мм</t>
  </si>
  <si>
    <t>ТСЦ-101-3775</t>
  </si>
  <si>
    <t>Сталь листовая   6,0 мм</t>
  </si>
  <si>
    <t>ТСЦ-101-3776</t>
  </si>
  <si>
    <t>Сталь листовая 8 мм</t>
  </si>
  <si>
    <t>ТСЦ-101-3777</t>
  </si>
  <si>
    <t>Сталь листовая 10мм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</si>
  <si>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</si>
  <si>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</si>
  <si>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ТСЦ-101-9400</t>
  </si>
  <si>
    <t>Металлопрокат</t>
  </si>
  <si>
    <t>ТСЦ-103-0144</t>
  </si>
  <si>
    <t>Трубы стальные электросварные прямошовные 76*3,5мм</t>
  </si>
  <si>
    <t>ТСЦ-103-0145 прим</t>
  </si>
  <si>
    <t>Трубы стальные электросварные д-76*5 мм   (0,1365)</t>
  </si>
  <si>
    <t>ТСЦ-103-0169</t>
  </si>
  <si>
    <t>Трубы стальные электросварные д-114*5,5 мм (0,359)</t>
  </si>
  <si>
    <t>ТСЦ-103-0178</t>
  </si>
  <si>
    <t>Трубы стальные электросварные прямошовные159*6мм</t>
  </si>
  <si>
    <t>ТСЦ-103-0190</t>
  </si>
  <si>
    <t>Трубы стальные электросварные прямошовные  диаметр: 219 мм, толщина стенки 6 мм</t>
  </si>
  <si>
    <t>Трубы стальные электросварные прямошовные 219*8мм</t>
  </si>
  <si>
    <t>ТСЦ-110-0243</t>
  </si>
  <si>
    <t>Стойки металлические для дорожных знаков д-114*5 мм             L=4 м</t>
  </si>
  <si>
    <t>ТСЦ-201-0850</t>
  </si>
  <si>
    <t>Конструкции стальные</t>
  </si>
  <si>
    <t>ТСЦ-204-0004</t>
  </si>
  <si>
    <t>Горячекатаная арматурная сталь гладкая класса А-I, диаметром: 12 мм</t>
  </si>
  <si>
    <t>ТСЦ-407-0028</t>
  </si>
  <si>
    <t>Смесь пескоцементная</t>
  </si>
  <si>
    <t>ТСЦ-408-0122</t>
  </si>
  <si>
    <t>Песок</t>
  </si>
  <si>
    <t>ТСЦ-414-0137</t>
  </si>
  <si>
    <t>Семена  трав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</si>
  <si>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</si>
  <si>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</si>
  <si>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ТСЦ-507-1998</t>
  </si>
  <si>
    <t>Отводы 90 град. д-159*8-20А</t>
  </si>
  <si>
    <t>ТСЦ-507-2181</t>
  </si>
  <si>
    <t>Тройники равнопроходные д-159*10-20А</t>
  </si>
  <si>
    <t>ТСЦ-507-2224</t>
  </si>
  <si>
    <t>Тройники переходные 159х10-114х10 мм</t>
  </si>
  <si>
    <t>ТСЦ-507-2298</t>
  </si>
  <si>
    <t>Переходы  114х8-57х4 мм</t>
  </si>
  <si>
    <t>Обустройство Островного месторождения нефти. Куст скважин №17, скважина №322Р.</t>
  </si>
  <si>
    <t>Манометр МП4-У-250  (1009/4,33)</t>
  </si>
  <si>
    <t>1323,3</t>
  </si>
  <si>
    <t>Нефтегазопровод</t>
  </si>
  <si>
    <t xml:space="preserve">2456/2015 </t>
  </si>
  <si>
    <t>Строительные работы Узел 1,2,3</t>
  </si>
  <si>
    <t xml:space="preserve">2457/2015 </t>
  </si>
  <si>
    <t>Инженерная подготовка Узел 2,3</t>
  </si>
  <si>
    <t xml:space="preserve">2458/2015 </t>
  </si>
  <si>
    <t>Нефтегазопровод куст скважин к.17 - т.вр. в н/сб с к.13.</t>
  </si>
  <si>
    <t>0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</si>
  <si>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</si>
  <si>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</si>
  <si>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</si>
  <si>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</si>
  <si>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</si>
  <si>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</si>
  <si>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</si>
  <si>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</si>
  <si>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</si>
  <si>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Всего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</si>
  <si>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</si>
  <si>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</si>
  <si>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</si>
  <si>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</si>
  <si>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</si>
  <si>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</si>
  <si>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Строительно-монтажные работы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</si>
  <si>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</si>
  <si>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</si>
  <si>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</si>
  <si>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</si>
  <si>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</si>
  <si>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</si>
  <si>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</si>
  <si>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</si>
  <si>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</si>
  <si>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 xml:space="preserve"> - Пусконаладочные работы (Приложение 5)</t>
  </si>
  <si>
    <t>СМР</t>
  </si>
  <si>
    <t>ПНР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</si>
  <si>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</si>
  <si>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</si>
  <si>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</si>
  <si>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</si>
  <si>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</si>
  <si>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</si>
  <si>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Составление тех.отчета</t>
  </si>
  <si>
    <t>Протяженность: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</si>
  <si>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</si>
  <si>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№1 к форме 8.2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</si>
  <si>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</si>
  <si>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</si>
  <si>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</si>
  <si>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</si>
  <si>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</si>
  <si>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</si>
  <si>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</si>
  <si>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</si>
  <si>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</si>
  <si>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</si>
  <si>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</si>
  <si>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</si>
  <si>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</si>
  <si>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</si>
  <si>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</si>
  <si>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</si>
  <si>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Приложение №2 к форме 8.2</t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</si>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</sst>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0"/>
    <numFmt numFmtId="192" formatCode="0.0"/>
    <numFmt numFmtId="193" formatCode="#,##0.000"/>
  </numFmts>
  <fonts count="9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9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3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5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6" fillId="0" borderId="0"/>
    <xf numFmtId="4" fontId="16" fillId="0" borderId="0">
      <alignment vertical="center"/>
    </xf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</cellStyleXfs>
  <cellXfs count="495">
    <xf numFmtId="0" fontId="0" fillId="0" borderId="0" xfId="0"/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49" fontId="11" fillId="0" borderId="55" xfId="2239" applyNumberFormat="1" applyFont="1" applyBorder="1" applyAlignment="1">
      <alignment horizontal="left" vertical="center" wrapText="1"/>
    </xf>
    <xf numFmtId="1" fontId="66" fillId="16" borderId="67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0" fontId="10" fillId="0" borderId="0" xfId="0" applyFont="1"/>
    <xf numFmtId="3" fontId="68" fillId="30" borderId="7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2" fontId="68" fillId="30" borderId="7" xfId="908" applyNumberFormat="1" applyFont="1" applyFill="1" applyBorder="1" applyAlignment="1">
      <alignment horizontal="right" vertical="center" wrapText="1"/>
    </xf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4" fontId="81" fillId="0" borderId="0" xfId="908" applyNumberFormat="1" applyFont="1" applyAlignment="1">
      <alignment horizontal="right" vertical="center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1" xfId="0" applyNumberFormat="1" applyFont="1" applyFill="1" applyBorder="1" applyAlignment="1">
      <alignment horizontal="center" vertical="center" wrapText="1"/>
    </xf>
    <xf numFmtId="0" fontId="82" fillId="0" borderId="65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0" xfId="0" applyFont="1" applyFill="1" applyBorder="1" applyAlignment="1">
      <alignment horizontal="center" vertical="center"/>
    </xf>
    <xf numFmtId="0" fontId="82" fillId="0" borderId="1" xfId="0" applyFont="1" applyFill="1" applyBorder="1" applyAlignment="1">
      <alignment horizontal="center" vertical="center"/>
    </xf>
    <xf numFmtId="0" fontId="82" fillId="0" borderId="59" xfId="0" applyFont="1" applyFill="1" applyBorder="1" applyAlignment="1">
      <alignment horizontal="center" vertical="center"/>
    </xf>
    <xf numFmtId="0" fontId="82" fillId="0" borderId="74" xfId="0" applyFont="1" applyBorder="1" applyAlignment="1">
      <alignment horizontal="center" vertical="center"/>
    </xf>
    <xf numFmtId="3" fontId="82" fillId="30" borderId="68" xfId="0" applyNumberFormat="1" applyFont="1" applyFill="1" applyBorder="1" applyAlignment="1">
      <alignment vertical="center"/>
    </xf>
    <xf numFmtId="3" fontId="82" fillId="30" borderId="8" xfId="0" applyNumberFormat="1" applyFont="1" applyFill="1" applyBorder="1" applyAlignment="1">
      <alignment vertical="center"/>
    </xf>
    <xf numFmtId="0" fontId="82" fillId="0" borderId="43" xfId="0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vertical="center"/>
    </xf>
    <xf numFmtId="0" fontId="84" fillId="0" borderId="2" xfId="0" applyFont="1" applyBorder="1" applyAlignment="1">
      <alignment vertical="center"/>
    </xf>
    <xf numFmtId="3" fontId="84" fillId="30" borderId="50" xfId="0" applyNumberFormat="1" applyFont="1" applyFill="1" applyBorder="1" applyAlignment="1">
      <alignment vertical="center"/>
    </xf>
    <xf numFmtId="3" fontId="84" fillId="30" borderId="59" xfId="0" applyNumberFormat="1" applyFont="1" applyFill="1" applyBorder="1" applyAlignment="1">
      <alignment vertical="center"/>
    </xf>
    <xf numFmtId="0" fontId="80" fillId="0" borderId="0" xfId="2257" applyFont="1" applyFill="1" applyAlignment="1">
      <alignment horizontal="right"/>
    </xf>
    <xf numFmtId="0" fontId="82" fillId="0" borderId="7" xfId="0" applyFont="1" applyBorder="1" applyAlignment="1">
      <alignment horizontal="right" vertical="center" wrapText="1"/>
    </xf>
    <xf numFmtId="3" fontId="82" fillId="30" borderId="5" xfId="0" applyNumberFormat="1" applyFont="1" applyFill="1" applyBorder="1" applyAlignment="1">
      <alignment vertical="center"/>
    </xf>
    <xf numFmtId="0" fontId="84" fillId="0" borderId="1" xfId="0" applyFont="1" applyBorder="1" applyAlignment="1">
      <alignment vertical="center"/>
    </xf>
    <xf numFmtId="0" fontId="82" fillId="0" borderId="0" xfId="0" applyNumberFormat="1" applyFont="1" applyAlignment="1">
      <alignment horizontal="center" vertical="center"/>
    </xf>
    <xf numFmtId="0" fontId="82" fillId="0" borderId="0" xfId="0" applyNumberFormat="1" applyFont="1" applyAlignment="1">
      <alignment horizontal="left" vertical="center"/>
    </xf>
    <xf numFmtId="49" fontId="82" fillId="0" borderId="0" xfId="0" applyNumberFormat="1" applyFont="1" applyAlignment="1">
      <alignment horizontal="center" vertical="center"/>
    </xf>
    <xf numFmtId="0" fontId="82" fillId="0" borderId="0" xfId="0" applyNumberFormat="1" applyFont="1" applyAlignment="1">
      <alignment horizontal="right" vertical="center" wrapText="1"/>
    </xf>
    <xf numFmtId="49" fontId="82" fillId="0" borderId="7" xfId="0" applyNumberFormat="1" applyFont="1" applyBorder="1" applyAlignment="1">
      <alignment horizontal="right" vertical="center" wrapText="1"/>
    </xf>
    <xf numFmtId="0" fontId="82" fillId="0" borderId="7" xfId="0" applyFont="1" applyBorder="1" applyAlignment="1">
      <alignment horizontal="left" vertical="center" wrapText="1"/>
    </xf>
    <xf numFmtId="0" fontId="82" fillId="0" borderId="27" xfId="0" applyFont="1" applyBorder="1" applyAlignment="1">
      <alignment horizontal="center" vertical="center" wrapText="1"/>
    </xf>
    <xf numFmtId="49" fontId="82" fillId="0" borderId="6" xfId="0" applyNumberFormat="1" applyFont="1" applyBorder="1" applyAlignment="1">
      <alignment horizontal="center" vertical="center" wrapText="1"/>
    </xf>
    <xf numFmtId="0" fontId="82" fillId="0" borderId="4" xfId="0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80" fillId="0" borderId="0" xfId="2257" applyFont="1" applyFill="1" applyAlignment="1">
      <alignment horizontal="left"/>
    </xf>
    <xf numFmtId="3" fontId="80" fillId="0" borderId="0" xfId="2257" applyNumberFormat="1" applyFont="1" applyFill="1" applyAlignment="1">
      <alignment horizontal="center" vertical="center"/>
    </xf>
    <xf numFmtId="3" fontId="81" fillId="0" borderId="0" xfId="908" applyNumberFormat="1" applyFont="1" applyAlignment="1">
      <alignment horizontal="center" vertical="center"/>
    </xf>
    <xf numFmtId="4" fontId="80" fillId="0" borderId="0" xfId="2257" applyNumberFormat="1" applyFont="1" applyFill="1" applyAlignment="1">
      <alignment horizontal="center" vertical="center"/>
    </xf>
    <xf numFmtId="49" fontId="10" fillId="0" borderId="0" xfId="0" applyNumberFormat="1" applyFont="1"/>
    <xf numFmtId="0" fontId="10" fillId="0" borderId="0" xfId="0" applyFont="1" applyAlignment="1">
      <alignment horizontal="left" vertical="center"/>
    </xf>
    <xf numFmtId="0" fontId="82" fillId="0" borderId="6" xfId="0" applyFont="1" applyBorder="1" applyAlignment="1">
      <alignment horizontal="center"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3" fontId="67" fillId="30" borderId="43" xfId="908" applyNumberFormat="1" applyFont="1" applyFill="1" applyBorder="1" applyAlignment="1">
      <alignment horizontal="right" vertical="center" wrapText="1"/>
    </xf>
    <xf numFmtId="0" fontId="82" fillId="0" borderId="6" xfId="0" applyFont="1" applyBorder="1" applyAlignment="1">
      <alignment horizontal="center" vertical="center"/>
    </xf>
    <xf numFmtId="4" fontId="82" fillId="0" borderId="7" xfId="0" applyNumberFormat="1" applyFont="1" applyBorder="1" applyAlignment="1">
      <alignment horizontal="right" vertical="center" wrapText="1"/>
    </xf>
    <xf numFmtId="3" fontId="82" fillId="0" borderId="6" xfId="0" applyNumberFormat="1" applyFont="1" applyBorder="1" applyAlignment="1">
      <alignment horizontal="center" vertical="center" wrapText="1"/>
    </xf>
    <xf numFmtId="191" fontId="82" fillId="0" borderId="6" xfId="0" applyNumberFormat="1" applyFont="1" applyBorder="1" applyAlignment="1">
      <alignment horizontal="center" vertical="center" wrapText="1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0" fontId="66" fillId="28" borderId="0" xfId="908" applyFont="1" applyFill="1" applyAlignment="1">
      <alignment vertical="center"/>
    </xf>
    <xf numFmtId="0" fontId="66" fillId="28" borderId="0" xfId="908" applyFont="1" applyFill="1" applyBorder="1" applyAlignment="1">
      <alignment vertical="center"/>
    </xf>
    <xf numFmtId="187" fontId="68" fillId="32" borderId="64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30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65" xfId="2238" applyNumberFormat="1" applyFont="1" applyFill="1" applyBorder="1" applyAlignment="1" applyProtection="1">
      <alignment horizontal="center" vertical="center" wrapText="1"/>
      <protection locked="0"/>
    </xf>
    <xf numFmtId="0" fontId="11" fillId="32" borderId="20" xfId="908" applyFont="1" applyFill="1" applyBorder="1" applyAlignment="1">
      <alignment horizontal="center" vertical="center"/>
    </xf>
    <xf numFmtId="1" fontId="11" fillId="32" borderId="14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7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2" xfId="908" applyFont="1" applyFill="1" applyBorder="1" applyAlignment="1">
      <alignment horizontal="center" vertical="center"/>
    </xf>
    <xf numFmtId="1" fontId="11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50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59" xfId="908" applyFont="1" applyFill="1" applyBorder="1" applyAlignment="1">
      <alignment horizontal="center" vertical="center"/>
    </xf>
    <xf numFmtId="1" fontId="11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78" xfId="908" applyFont="1" applyFill="1" applyBorder="1" applyAlignment="1">
      <alignment horizontal="center" vertical="center"/>
    </xf>
    <xf numFmtId="49" fontId="68" fillId="30" borderId="29" xfId="0" applyNumberFormat="1" applyFont="1" applyFill="1" applyBorder="1" applyAlignment="1">
      <alignment horizontal="center" vertical="center" wrapText="1" shrinkToFit="1"/>
    </xf>
    <xf numFmtId="0" fontId="68" fillId="30" borderId="66" xfId="0" applyFont="1" applyFill="1" applyBorder="1" applyAlignment="1">
      <alignment horizontal="left" vertical="center" wrapText="1" shrinkToFit="1"/>
    </xf>
    <xf numFmtId="3" fontId="66" fillId="32" borderId="69" xfId="908" applyNumberFormat="1" applyFont="1" applyFill="1" applyBorder="1" applyAlignment="1">
      <alignment horizontal="right" vertical="center" wrapText="1"/>
    </xf>
    <xf numFmtId="0" fontId="68" fillId="30" borderId="70" xfId="1567" applyFont="1" applyFill="1" applyBorder="1" applyAlignment="1">
      <alignment horizontal="right" vertical="center" wrapText="1"/>
    </xf>
    <xf numFmtId="0" fontId="68" fillId="30" borderId="67" xfId="1567" applyFont="1" applyFill="1" applyBorder="1" applyAlignment="1">
      <alignment horizontal="right" vertical="center" wrapText="1"/>
    </xf>
    <xf numFmtId="3" fontId="68" fillId="30" borderId="67" xfId="908" applyNumberFormat="1" applyFont="1" applyFill="1" applyBorder="1" applyAlignment="1">
      <alignment horizontal="right" vertical="center" wrapText="1"/>
    </xf>
    <xf numFmtId="0" fontId="68" fillId="30" borderId="29" xfId="1567" applyFont="1" applyFill="1" applyBorder="1" applyAlignment="1">
      <alignment horizontal="right" vertical="center" wrapText="1"/>
    </xf>
    <xf numFmtId="2" fontId="68" fillId="30" borderId="67" xfId="908" applyNumberFormat="1" applyFont="1" applyFill="1" applyBorder="1" applyAlignment="1">
      <alignment horizontal="right" vertical="center" wrapText="1"/>
    </xf>
    <xf numFmtId="2" fontId="68" fillId="30" borderId="29" xfId="908" applyNumberFormat="1" applyFont="1" applyFill="1" applyBorder="1" applyAlignment="1">
      <alignment horizontal="right" vertical="center" wrapText="1"/>
    </xf>
    <xf numFmtId="3" fontId="67" fillId="30" borderId="70" xfId="908" applyNumberFormat="1" applyFont="1" applyFill="1" applyBorder="1" applyAlignment="1">
      <alignment horizontal="right" vertical="center" wrapText="1"/>
    </xf>
    <xf numFmtId="3" fontId="67" fillId="30" borderId="67" xfId="908" applyNumberFormat="1" applyFont="1" applyFill="1" applyBorder="1" applyAlignment="1">
      <alignment horizontal="right" vertical="center" wrapText="1"/>
    </xf>
    <xf numFmtId="3" fontId="67" fillId="30" borderId="68" xfId="908" applyNumberFormat="1" applyFont="1" applyFill="1" applyBorder="1" applyAlignment="1">
      <alignment horizontal="right" vertical="center" wrapText="1"/>
    </xf>
    <xf numFmtId="3" fontId="11" fillId="32" borderId="70" xfId="908" applyNumberFormat="1" applyFont="1" applyFill="1" applyBorder="1" applyAlignment="1">
      <alignment horizontal="right" vertical="center" wrapText="1"/>
    </xf>
    <xf numFmtId="3" fontId="11" fillId="32" borderId="67" xfId="908" applyNumberFormat="1" applyFont="1" applyFill="1" applyBorder="1" applyAlignment="1">
      <alignment horizontal="right" vertical="center" wrapText="1"/>
    </xf>
    <xf numFmtId="3" fontId="11" fillId="32" borderId="29" xfId="908" applyNumberFormat="1" applyFont="1" applyFill="1" applyBorder="1" applyAlignment="1">
      <alignment horizontal="right" vertical="center" wrapText="1"/>
    </xf>
    <xf numFmtId="3" fontId="79" fillId="32" borderId="69" xfId="908" applyNumberFormat="1" applyFont="1" applyFill="1" applyBorder="1" applyAlignment="1">
      <alignment horizontal="center" vertical="center" wrapText="1"/>
    </xf>
    <xf numFmtId="49" fontId="68" fillId="30" borderId="27" xfId="0" applyNumberFormat="1" applyFont="1" applyFill="1" applyBorder="1" applyAlignment="1">
      <alignment horizontal="center" vertical="center" wrapText="1" shrinkToFit="1"/>
    </xf>
    <xf numFmtId="0" fontId="68" fillId="30" borderId="31" xfId="0" applyFont="1" applyFill="1" applyBorder="1" applyAlignment="1">
      <alignment horizontal="left" vertical="center" wrapText="1" shrinkToFit="1"/>
    </xf>
    <xf numFmtId="3" fontId="66" fillId="32" borderId="55" xfId="908" applyNumberFormat="1" applyFont="1" applyFill="1" applyBorder="1" applyAlignment="1">
      <alignment horizontal="right" vertical="center" wrapText="1"/>
    </xf>
    <xf numFmtId="3" fontId="68" fillId="30" borderId="43" xfId="908" applyNumberFormat="1" applyFont="1" applyFill="1" applyBorder="1" applyAlignment="1">
      <alignment horizontal="right" vertical="center" wrapText="1"/>
    </xf>
    <xf numFmtId="3" fontId="68" fillId="30" borderId="27" xfId="908" applyNumberFormat="1" applyFont="1" applyFill="1" applyBorder="1" applyAlignment="1">
      <alignment horizontal="right" vertical="center" wrapText="1"/>
    </xf>
    <xf numFmtId="2" fontId="68" fillId="30" borderId="27" xfId="908" applyNumberFormat="1" applyFont="1" applyFill="1" applyBorder="1" applyAlignment="1">
      <alignment horizontal="right" vertical="center" wrapText="1"/>
    </xf>
    <xf numFmtId="3" fontId="67" fillId="30" borderId="8" xfId="908" applyNumberFormat="1" applyFont="1" applyFill="1" applyBorder="1" applyAlignment="1">
      <alignment horizontal="right" vertical="center" wrapText="1"/>
    </xf>
    <xf numFmtId="3" fontId="11" fillId="32" borderId="43" xfId="908" applyNumberFormat="1" applyFont="1" applyFill="1" applyBorder="1" applyAlignment="1">
      <alignment horizontal="right" vertical="center" wrapText="1"/>
    </xf>
    <xf numFmtId="3" fontId="11" fillId="32" borderId="7" xfId="908" applyNumberFormat="1" applyFont="1" applyFill="1" applyBorder="1" applyAlignment="1">
      <alignment horizontal="right" vertical="center" wrapText="1"/>
    </xf>
    <xf numFmtId="3" fontId="11" fillId="32" borderId="27" xfId="908" applyNumberFormat="1" applyFont="1" applyFill="1" applyBorder="1" applyAlignment="1">
      <alignment horizontal="right" vertical="center" wrapText="1"/>
    </xf>
    <xf numFmtId="3" fontId="79" fillId="32" borderId="55" xfId="908" applyNumberFormat="1" applyFont="1" applyFill="1" applyBorder="1" applyAlignment="1">
      <alignment horizontal="center" vertical="center" wrapText="1"/>
    </xf>
    <xf numFmtId="0" fontId="79" fillId="32" borderId="41" xfId="908" applyFont="1" applyFill="1" applyBorder="1" applyAlignment="1">
      <alignment vertical="center"/>
    </xf>
    <xf numFmtId="4" fontId="79" fillId="32" borderId="41" xfId="908" applyNumberFormat="1" applyFont="1" applyFill="1" applyBorder="1" applyAlignment="1">
      <alignment vertical="center" wrapText="1"/>
    </xf>
    <xf numFmtId="3" fontId="79" fillId="32" borderId="20" xfId="908" applyNumberFormat="1" applyFont="1" applyFill="1" applyBorder="1" applyAlignment="1">
      <alignment horizontal="right" vertical="center" wrapText="1"/>
    </xf>
    <xf numFmtId="3" fontId="79" fillId="32" borderId="47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50" xfId="908" applyNumberFormat="1" applyFont="1" applyFill="1" applyBorder="1" applyAlignment="1">
      <alignment horizontal="right" vertical="center" wrapText="1"/>
    </xf>
    <xf numFmtId="4" fontId="79" fillId="32" borderId="2" xfId="908" applyNumberFormat="1" applyFont="1" applyFill="1" applyBorder="1" applyAlignment="1">
      <alignment horizontal="right" vertical="center" wrapText="1"/>
    </xf>
    <xf numFmtId="4" fontId="79" fillId="32" borderId="50" xfId="908" applyNumberFormat="1" applyFont="1" applyFill="1" applyBorder="1" applyAlignment="1">
      <alignment horizontal="right" vertical="center" wrapText="1"/>
    </xf>
    <xf numFmtId="3" fontId="79" fillId="32" borderId="20" xfId="908" applyNumberFormat="1" applyFont="1" applyFill="1" applyBorder="1" applyAlignment="1">
      <alignment horizontal="center" vertical="center" wrapText="1"/>
    </xf>
    <xf numFmtId="0" fontId="11" fillId="0" borderId="29" xfId="908" applyFont="1" applyBorder="1" applyAlignment="1">
      <alignment vertical="center"/>
    </xf>
    <xf numFmtId="4" fontId="66" fillId="0" borderId="69" xfId="908" applyNumberFormat="1" applyFont="1" applyFill="1" applyBorder="1" applyAlignment="1">
      <alignment vertical="center" wrapText="1"/>
    </xf>
    <xf numFmtId="4" fontId="66" fillId="32" borderId="69" xfId="908" applyNumberFormat="1" applyFont="1" applyFill="1" applyBorder="1" applyAlignment="1">
      <alignment horizontal="right" vertical="center" wrapText="1"/>
    </xf>
    <xf numFmtId="4" fontId="66" fillId="0" borderId="70" xfId="908" applyNumberFormat="1" applyFont="1" applyFill="1" applyBorder="1" applyAlignment="1">
      <alignment vertical="center" wrapText="1"/>
    </xf>
    <xf numFmtId="4" fontId="66" fillId="0" borderId="67" xfId="908" applyNumberFormat="1" applyFont="1" applyFill="1" applyBorder="1" applyAlignment="1">
      <alignment vertical="center" wrapText="1"/>
    </xf>
    <xf numFmtId="4" fontId="66" fillId="0" borderId="29" xfId="908" applyNumberFormat="1" applyFont="1" applyFill="1" applyBorder="1" applyAlignment="1">
      <alignment vertical="center" wrapText="1"/>
    </xf>
    <xf numFmtId="4" fontId="69" fillId="0" borderId="70" xfId="908" applyNumberFormat="1" applyFont="1" applyFill="1" applyBorder="1" applyAlignment="1">
      <alignment vertical="center" wrapText="1"/>
    </xf>
    <xf numFmtId="4" fontId="69" fillId="0" borderId="67" xfId="908" applyNumberFormat="1" applyFont="1" applyFill="1" applyBorder="1" applyAlignment="1">
      <alignment vertical="center" wrapText="1"/>
    </xf>
    <xf numFmtId="4" fontId="69" fillId="0" borderId="67" xfId="908" applyNumberFormat="1" applyFont="1" applyFill="1" applyBorder="1" applyAlignment="1">
      <alignment horizontal="center" vertical="center" wrapText="1"/>
    </xf>
    <xf numFmtId="4" fontId="69" fillId="0" borderId="68" xfId="908" applyNumberFormat="1" applyFont="1" applyFill="1" applyBorder="1" applyAlignment="1">
      <alignment vertical="center" wrapText="1"/>
    </xf>
    <xf numFmtId="4" fontId="69" fillId="0" borderId="70" xfId="908" applyNumberFormat="1" applyFont="1" applyFill="1" applyBorder="1" applyAlignment="1">
      <alignment horizontal="center" vertical="center" wrapText="1"/>
    </xf>
    <xf numFmtId="4" fontId="66" fillId="0" borderId="67" xfId="908" applyNumberFormat="1" applyFont="1" applyFill="1" applyBorder="1" applyAlignment="1">
      <alignment horizontal="center" vertical="center" wrapText="1"/>
    </xf>
    <xf numFmtId="0" fontId="11" fillId="0" borderId="27" xfId="908" applyFont="1" applyBorder="1" applyAlignment="1">
      <alignment vertical="center"/>
    </xf>
    <xf numFmtId="4" fontId="11" fillId="0" borderId="55" xfId="908" applyNumberFormat="1" applyFont="1" applyFill="1" applyBorder="1" applyAlignment="1">
      <alignment vertical="center" wrapText="1"/>
    </xf>
    <xf numFmtId="4" fontId="66" fillId="0" borderId="43" xfId="908" applyNumberFormat="1" applyFont="1" applyFill="1" applyBorder="1" applyAlignment="1">
      <alignment vertical="center" wrapText="1"/>
    </xf>
    <xf numFmtId="4" fontId="66" fillId="0" borderId="7" xfId="908" applyNumberFormat="1" applyFont="1" applyFill="1" applyBorder="1" applyAlignment="1">
      <alignment vertical="center" wrapText="1"/>
    </xf>
    <xf numFmtId="4" fontId="66" fillId="0" borderId="27" xfId="908" applyNumberFormat="1" applyFont="1" applyFill="1" applyBorder="1" applyAlignment="1">
      <alignment vertical="center" wrapText="1"/>
    </xf>
    <xf numFmtId="4" fontId="66" fillId="0" borderId="55" xfId="908" applyNumberFormat="1" applyFont="1" applyFill="1" applyBorder="1" applyAlignment="1">
      <alignment vertical="center" wrapText="1"/>
    </xf>
    <xf numFmtId="4" fontId="69" fillId="0" borderId="43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horizontal="center" vertical="center" wrapText="1"/>
    </xf>
    <xf numFmtId="4" fontId="69" fillId="0" borderId="8" xfId="908" applyNumberFormat="1" applyFont="1" applyFill="1" applyBorder="1" applyAlignment="1">
      <alignment vertical="center" wrapText="1"/>
    </xf>
    <xf numFmtId="4" fontId="69" fillId="0" borderId="43" xfId="908" applyNumberFormat="1" applyFont="1" applyFill="1" applyBorder="1" applyAlignment="1">
      <alignment horizontal="center" vertical="center" wrapText="1"/>
    </xf>
    <xf numFmtId="4" fontId="66" fillId="0" borderId="7" xfId="908" applyNumberFormat="1" applyFont="1" applyFill="1" applyBorder="1" applyAlignment="1">
      <alignment horizontal="center" vertical="center" wrapText="1"/>
    </xf>
    <xf numFmtId="3" fontId="80" fillId="32" borderId="55" xfId="908" applyNumberFormat="1" applyFont="1" applyFill="1" applyBorder="1" applyAlignment="1">
      <alignment horizontal="center" vertical="center" wrapText="1"/>
    </xf>
    <xf numFmtId="3" fontId="79" fillId="32" borderId="55" xfId="908" applyNumberFormat="1" applyFont="1" applyFill="1" applyBorder="1" applyAlignment="1">
      <alignment horizontal="center" vertical="center"/>
    </xf>
    <xf numFmtId="1" fontId="66" fillId="0" borderId="55" xfId="908" applyNumberFormat="1" applyFont="1" applyFill="1" applyBorder="1" applyAlignment="1">
      <alignment vertical="center" wrapText="1"/>
    </xf>
    <xf numFmtId="0" fontId="69" fillId="0" borderId="7" xfId="908" applyFont="1" applyFill="1" applyBorder="1" applyAlignment="1">
      <alignment vertical="center" wrapText="1"/>
    </xf>
    <xf numFmtId="0" fontId="69" fillId="0" borderId="8" xfId="908" applyFont="1" applyFill="1" applyBorder="1" applyAlignment="1">
      <alignment vertical="center" wrapText="1"/>
    </xf>
    <xf numFmtId="3" fontId="11" fillId="32" borderId="55" xfId="908" applyNumberFormat="1" applyFont="1" applyFill="1" applyBorder="1" applyAlignment="1">
      <alignment horizontal="right"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49" fontId="11" fillId="0" borderId="55" xfId="973" applyNumberFormat="1" applyFont="1" applyFill="1" applyBorder="1" applyAlignment="1">
      <alignment horizontal="left" vertical="center" wrapText="1"/>
    </xf>
    <xf numFmtId="3" fontId="80" fillId="30" borderId="55" xfId="908" applyNumberFormat="1" applyFont="1" applyFill="1" applyBorder="1" applyAlignment="1">
      <alignment horizontal="center" vertical="center" wrapText="1"/>
    </xf>
    <xf numFmtId="0" fontId="11" fillId="0" borderId="49" xfId="908" applyFont="1" applyBorder="1" applyAlignment="1">
      <alignment vertical="center"/>
    </xf>
    <xf numFmtId="4" fontId="11" fillId="0" borderId="63" xfId="908" applyNumberFormat="1" applyFont="1" applyFill="1" applyBorder="1" applyAlignment="1">
      <alignment vertical="center" wrapText="1"/>
    </xf>
    <xf numFmtId="3" fontId="66" fillId="32" borderId="63" xfId="908" applyNumberFormat="1" applyFont="1" applyFill="1" applyBorder="1" applyAlignment="1">
      <alignment vertical="center" wrapText="1"/>
    </xf>
    <xf numFmtId="4" fontId="66" fillId="0" borderId="64" xfId="908" applyNumberFormat="1" applyFont="1" applyFill="1" applyBorder="1" applyAlignment="1">
      <alignment vertical="center" wrapText="1"/>
    </xf>
    <xf numFmtId="4" fontId="66" fillId="0" borderId="30" xfId="908" applyNumberFormat="1" applyFont="1" applyFill="1" applyBorder="1" applyAlignment="1">
      <alignment vertical="center" wrapText="1"/>
    </xf>
    <xf numFmtId="4" fontId="66" fillId="0" borderId="49" xfId="908" applyNumberFormat="1" applyFont="1" applyFill="1" applyBorder="1" applyAlignment="1">
      <alignment vertical="center" wrapText="1"/>
    </xf>
    <xf numFmtId="4" fontId="66" fillId="0" borderId="63" xfId="908" applyNumberFormat="1" applyFont="1" applyFill="1" applyBorder="1" applyAlignment="1">
      <alignment vertical="center" wrapText="1"/>
    </xf>
    <xf numFmtId="4" fontId="69" fillId="0" borderId="64" xfId="908" applyNumberFormat="1" applyFont="1" applyFill="1" applyBorder="1" applyAlignment="1">
      <alignment vertical="center" wrapText="1"/>
    </xf>
    <xf numFmtId="2" fontId="73" fillId="0" borderId="30" xfId="908" applyNumberFormat="1" applyFont="1" applyFill="1" applyBorder="1" applyAlignment="1">
      <alignment horizontal="center" vertical="center" wrapText="1"/>
    </xf>
    <xf numFmtId="4" fontId="69" fillId="0" borderId="30" xfId="908" applyNumberFormat="1" applyFont="1" applyFill="1" applyBorder="1" applyAlignment="1">
      <alignment horizontal="center" vertical="center" wrapText="1"/>
    </xf>
    <xf numFmtId="2" fontId="73" fillId="0" borderId="65" xfId="908" applyNumberFormat="1" applyFont="1" applyFill="1" applyBorder="1" applyAlignment="1">
      <alignment horizontal="center" vertical="center" wrapText="1"/>
    </xf>
    <xf numFmtId="4" fontId="69" fillId="0" borderId="64" xfId="908" applyNumberFormat="1" applyFont="1" applyFill="1" applyBorder="1" applyAlignment="1">
      <alignment horizontal="center" vertical="center" wrapText="1"/>
    </xf>
    <xf numFmtId="4" fontId="66" fillId="0" borderId="30" xfId="908" applyNumberFormat="1" applyFont="1" applyFill="1" applyBorder="1" applyAlignment="1">
      <alignment horizontal="center" vertical="center" wrapText="1"/>
    </xf>
    <xf numFmtId="3" fontId="80" fillId="32" borderId="63" xfId="908" applyNumberFormat="1" applyFont="1" applyFill="1" applyBorder="1" applyAlignment="1">
      <alignment horizontal="center" vertical="center" wrapText="1"/>
    </xf>
    <xf numFmtId="0" fontId="11" fillId="32" borderId="51" xfId="908" applyFont="1" applyFill="1" applyBorder="1" applyAlignment="1">
      <alignment vertical="center"/>
    </xf>
    <xf numFmtId="4" fontId="79" fillId="32" borderId="52" xfId="908" applyNumberFormat="1" applyFont="1" applyFill="1" applyBorder="1" applyAlignment="1">
      <alignment vertical="center" wrapText="1"/>
    </xf>
    <xf numFmtId="3" fontId="66" fillId="32" borderId="52" xfId="908" applyNumberFormat="1" applyFont="1" applyFill="1" applyBorder="1" applyAlignment="1">
      <alignment vertical="center" wrapText="1"/>
    </xf>
    <xf numFmtId="4" fontId="66" fillId="32" borderId="75" xfId="908" applyNumberFormat="1" applyFont="1" applyFill="1" applyBorder="1" applyAlignment="1">
      <alignment vertical="center" wrapText="1"/>
    </xf>
    <xf numFmtId="4" fontId="66" fillId="32" borderId="4" xfId="908" applyNumberFormat="1" applyFont="1" applyFill="1" applyBorder="1" applyAlignment="1">
      <alignment vertical="center" wrapText="1"/>
    </xf>
    <xf numFmtId="4" fontId="66" fillId="32" borderId="42" xfId="908" applyNumberFormat="1" applyFont="1" applyFill="1" applyBorder="1" applyAlignment="1">
      <alignment vertical="center" wrapText="1"/>
    </xf>
    <xf numFmtId="4" fontId="66" fillId="32" borderId="52" xfId="908" applyNumberFormat="1" applyFont="1" applyFill="1" applyBorder="1" applyAlignment="1">
      <alignment vertical="center" wrapText="1"/>
    </xf>
    <xf numFmtId="4" fontId="69" fillId="32" borderId="75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horizontal="center" vertical="center" wrapText="1"/>
    </xf>
    <xf numFmtId="4" fontId="69" fillId="32" borderId="5" xfId="908" applyNumberFormat="1" applyFont="1" applyFill="1" applyBorder="1" applyAlignment="1">
      <alignment vertical="center" wrapText="1"/>
    </xf>
    <xf numFmtId="4" fontId="69" fillId="32" borderId="75" xfId="908" applyNumberFormat="1" applyFont="1" applyFill="1" applyBorder="1" applyAlignment="1">
      <alignment horizontal="center" vertical="center" wrapText="1"/>
    </xf>
    <xf numFmtId="4" fontId="66" fillId="32" borderId="4" xfId="908" applyNumberFormat="1" applyFont="1" applyFill="1" applyBorder="1" applyAlignment="1">
      <alignment horizontal="center" vertical="center" wrapText="1"/>
    </xf>
    <xf numFmtId="3" fontId="79" fillId="32" borderId="52" xfId="908" applyNumberFormat="1" applyFont="1" applyFill="1" applyBorder="1" applyAlignment="1">
      <alignment horizontal="center" vertical="center" wrapText="1"/>
    </xf>
    <xf numFmtId="0" fontId="11" fillId="32" borderId="31" xfId="908" applyFont="1" applyFill="1" applyBorder="1" applyAlignment="1">
      <alignment vertical="center"/>
    </xf>
    <xf numFmtId="0" fontId="79" fillId="32" borderId="55" xfId="976" applyFont="1" applyFill="1" applyBorder="1" applyAlignment="1">
      <alignment horizontal="left" vertical="center"/>
    </xf>
    <xf numFmtId="3" fontId="66" fillId="32" borderId="55" xfId="2240" applyNumberFormat="1" applyFont="1" applyFill="1" applyBorder="1" applyAlignment="1">
      <alignment horizontal="center" vertical="center" wrapText="1"/>
    </xf>
    <xf numFmtId="9" fontId="66" fillId="32" borderId="43" xfId="2240" applyFont="1" applyFill="1" applyBorder="1" applyAlignment="1">
      <alignment horizontal="center" vertical="center" wrapText="1"/>
    </xf>
    <xf numFmtId="9" fontId="66" fillId="32" borderId="7" xfId="2240" applyFont="1" applyFill="1" applyBorder="1" applyAlignment="1">
      <alignment horizontal="center" vertical="center" wrapText="1"/>
    </xf>
    <xf numFmtId="9" fontId="66" fillId="32" borderId="27" xfId="2240" applyFont="1" applyFill="1" applyBorder="1" applyAlignment="1">
      <alignment horizontal="center" vertical="center" wrapText="1"/>
    </xf>
    <xf numFmtId="9" fontId="66" fillId="32" borderId="55" xfId="2240" applyFont="1" applyFill="1" applyBorder="1" applyAlignment="1">
      <alignment horizontal="center" vertical="center" wrapText="1"/>
    </xf>
    <xf numFmtId="9" fontId="69" fillId="32" borderId="43" xfId="2240" applyFont="1" applyFill="1" applyBorder="1" applyAlignment="1">
      <alignment horizontal="center" vertical="center" wrapText="1"/>
    </xf>
    <xf numFmtId="4" fontId="69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69" fillId="32" borderId="43" xfId="908" applyNumberFormat="1" applyFont="1" applyFill="1" applyBorder="1" applyAlignment="1">
      <alignment horizontal="center" vertical="center" wrapText="1"/>
    </xf>
    <xf numFmtId="4" fontId="66" fillId="32" borderId="7" xfId="908" applyNumberFormat="1" applyFont="1" applyFill="1" applyBorder="1" applyAlignment="1">
      <alignment horizontal="center" vertical="center" wrapText="1"/>
    </xf>
    <xf numFmtId="9" fontId="68" fillId="32" borderId="7" xfId="908" applyNumberFormat="1" applyFont="1" applyFill="1" applyBorder="1" applyAlignment="1">
      <alignment horizontal="center" vertical="center" wrapText="1"/>
    </xf>
    <xf numFmtId="0" fontId="11" fillId="32" borderId="56" xfId="908" applyFont="1" applyFill="1" applyBorder="1" applyAlignment="1">
      <alignment vertical="center"/>
    </xf>
    <xf numFmtId="4" fontId="79" fillId="32" borderId="53" xfId="908" applyNumberFormat="1" applyFont="1" applyFill="1" applyBorder="1" applyAlignment="1">
      <alignment vertical="center" wrapText="1"/>
    </xf>
    <xf numFmtId="3" fontId="66" fillId="32" borderId="53" xfId="908" applyNumberFormat="1" applyFont="1" applyFill="1" applyBorder="1" applyAlignment="1">
      <alignment vertical="center" wrapText="1"/>
    </xf>
    <xf numFmtId="4" fontId="66" fillId="32" borderId="46" xfId="908" applyNumberFormat="1" applyFont="1" applyFill="1" applyBorder="1" applyAlignment="1">
      <alignment vertical="center" wrapText="1"/>
    </xf>
    <xf numFmtId="4" fontId="66" fillId="32" borderId="39" xfId="908" applyNumberFormat="1" applyFont="1" applyFill="1" applyBorder="1" applyAlignment="1">
      <alignment vertical="center" wrapText="1"/>
    </xf>
    <xf numFmtId="4" fontId="66" fillId="32" borderId="48" xfId="908" applyNumberFormat="1" applyFont="1" applyFill="1" applyBorder="1" applyAlignment="1">
      <alignment vertical="center" wrapText="1"/>
    </xf>
    <xf numFmtId="4" fontId="66" fillId="32" borderId="53" xfId="908" applyNumberFormat="1" applyFont="1" applyFill="1" applyBorder="1" applyAlignment="1">
      <alignment vertical="center" wrapText="1"/>
    </xf>
    <xf numFmtId="4" fontId="69" fillId="32" borderId="46" xfId="908" applyNumberFormat="1" applyFont="1" applyFill="1" applyBorder="1" applyAlignment="1">
      <alignment vertical="center" wrapText="1"/>
    </xf>
    <xf numFmtId="4" fontId="69" fillId="32" borderId="39" xfId="908" applyNumberFormat="1" applyFont="1" applyFill="1" applyBorder="1" applyAlignment="1">
      <alignment vertical="center" wrapText="1"/>
    </xf>
    <xf numFmtId="4" fontId="69" fillId="32" borderId="39" xfId="908" applyNumberFormat="1" applyFont="1" applyFill="1" applyBorder="1" applyAlignment="1">
      <alignment horizontal="center" vertical="center" wrapText="1"/>
    </xf>
    <xf numFmtId="4" fontId="69" fillId="32" borderId="40" xfId="908" applyNumberFormat="1" applyFont="1" applyFill="1" applyBorder="1" applyAlignment="1">
      <alignment vertical="center" wrapText="1"/>
    </xf>
    <xf numFmtId="4" fontId="69" fillId="32" borderId="46" xfId="908" applyNumberFormat="1" applyFont="1" applyFill="1" applyBorder="1" applyAlignment="1">
      <alignment horizontal="center" vertical="center" wrapText="1"/>
    </xf>
    <xf numFmtId="4" fontId="66" fillId="32" borderId="39" xfId="908" applyNumberFormat="1" applyFont="1" applyFill="1" applyBorder="1" applyAlignment="1">
      <alignment horizontal="center" vertical="center" wrapText="1"/>
    </xf>
    <xf numFmtId="3" fontId="79" fillId="32" borderId="53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69" fillId="0" borderId="0" xfId="908" applyNumberFormat="1" applyFont="1" applyFill="1" applyBorder="1" applyAlignment="1">
      <alignment vertical="center" wrapText="1"/>
    </xf>
    <xf numFmtId="3" fontId="69" fillId="0" borderId="0" xfId="908" applyNumberFormat="1" applyFont="1" applyFill="1" applyBorder="1" applyAlignment="1">
      <alignment horizontal="center"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66" fillId="0" borderId="44" xfId="976" applyFont="1" applyFill="1" applyBorder="1" applyAlignment="1">
      <alignment horizontal="left" vertical="center"/>
    </xf>
    <xf numFmtId="0" fontId="11" fillId="0" borderId="44" xfId="908" applyFont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0" fontId="66" fillId="0" borderId="0" xfId="976" applyFont="1" applyFill="1" applyBorder="1" applyAlignment="1">
      <alignment horizontal="center" vertical="center"/>
    </xf>
    <xf numFmtId="0" fontId="66" fillId="32" borderId="1" xfId="976" applyFont="1" applyFill="1" applyBorder="1" applyAlignment="1">
      <alignment horizontal="center" vertical="center"/>
    </xf>
    <xf numFmtId="0" fontId="66" fillId="32" borderId="2" xfId="976" applyFont="1" applyFill="1" applyBorder="1" applyAlignment="1">
      <alignment horizontal="center" vertical="center"/>
    </xf>
    <xf numFmtId="1" fontId="66" fillId="32" borderId="2" xfId="908" applyNumberFormat="1" applyFont="1" applyFill="1" applyBorder="1" applyAlignment="1">
      <alignment horizontal="center" vertical="center" wrapText="1"/>
    </xf>
    <xf numFmtId="1" fontId="66" fillId="32" borderId="59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vertical="center" wrapText="1"/>
    </xf>
    <xf numFmtId="1" fontId="74" fillId="28" borderId="0" xfId="908" applyNumberFormat="1" applyFont="1" applyFill="1" applyBorder="1" applyAlignment="1">
      <alignment horizontal="center" vertical="center"/>
    </xf>
    <xf numFmtId="1" fontId="74" fillId="0" borderId="0" xfId="908" applyNumberFormat="1" applyFont="1" applyBorder="1" applyAlignment="1">
      <alignment horizontal="center" vertical="center"/>
    </xf>
    <xf numFmtId="0" fontId="11" fillId="32" borderId="74" xfId="908" applyFont="1" applyFill="1" applyBorder="1" applyAlignment="1">
      <alignment horizontal="center" vertical="center"/>
    </xf>
    <xf numFmtId="0" fontId="11" fillId="32" borderId="67" xfId="976" applyFont="1" applyFill="1" applyBorder="1" applyAlignment="1">
      <alignment horizontal="left" vertical="center"/>
    </xf>
    <xf numFmtId="0" fontId="11" fillId="32" borderId="67" xfId="908" applyFont="1" applyFill="1" applyBorder="1" applyAlignment="1">
      <alignment horizontal="center" vertical="center"/>
    </xf>
    <xf numFmtId="1" fontId="66" fillId="32" borderId="67" xfId="908" applyNumberFormat="1" applyFont="1" applyFill="1" applyBorder="1" applyAlignment="1">
      <alignment horizontal="center" vertical="center" wrapText="1"/>
    </xf>
    <xf numFmtId="0" fontId="11" fillId="32" borderId="6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/>
    </xf>
    <xf numFmtId="0" fontId="11" fillId="32" borderId="7" xfId="908" applyFont="1" applyFill="1" applyBorder="1" applyAlignment="1">
      <alignment horizontal="center" vertical="center"/>
    </xf>
    <xf numFmtId="1" fontId="66" fillId="32" borderId="7" xfId="908" applyNumberFormat="1" applyFont="1" applyFill="1" applyBorder="1" applyAlignment="1">
      <alignment horizontal="center" vertical="center" wrapText="1"/>
    </xf>
    <xf numFmtId="192" fontId="66" fillId="32" borderId="8" xfId="908" applyNumberFormat="1" applyFont="1" applyFill="1" applyBorder="1" applyAlignment="1">
      <alignment horizontal="center" vertical="center" wrapText="1"/>
    </xf>
    <xf numFmtId="2" fontId="66" fillId="30" borderId="7" xfId="908" applyNumberFormat="1" applyFont="1" applyFill="1" applyBorder="1" applyAlignment="1">
      <alignment horizontal="center" vertical="center" wrapText="1"/>
    </xf>
    <xf numFmtId="188" fontId="66" fillId="32" borderId="8" xfId="908" applyNumberFormat="1" applyFont="1" applyFill="1" applyBorder="1" applyAlignment="1">
      <alignment horizontal="center" vertical="center" wrapText="1"/>
    </xf>
    <xf numFmtId="188" fontId="69" fillId="0" borderId="0" xfId="908" applyNumberFormat="1" applyFont="1" applyFill="1" applyBorder="1" applyAlignment="1">
      <alignment vertical="center" wrapText="1"/>
    </xf>
    <xf numFmtId="4" fontId="66" fillId="30" borderId="7" xfId="908" applyNumberFormat="1" applyFont="1" applyFill="1" applyBorder="1" applyAlignment="1">
      <alignment horizontal="center" vertical="center" wrapText="1"/>
    </xf>
    <xf numFmtId="188" fontId="66" fillId="32" borderId="7" xfId="908" applyNumberFormat="1" applyFont="1" applyFill="1" applyBorder="1" applyAlignment="1">
      <alignment horizontal="center" vertical="center"/>
    </xf>
    <xf numFmtId="1" fontId="66" fillId="32" borderId="8" xfId="908" applyNumberFormat="1" applyFont="1" applyFill="1" applyBorder="1" applyAlignment="1">
      <alignment horizontal="center" vertical="center"/>
    </xf>
    <xf numFmtId="10" fontId="66" fillId="32" borderId="7" xfId="908" applyNumberFormat="1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 wrapText="1"/>
    </xf>
    <xf numFmtId="188" fontId="66" fillId="32" borderId="8" xfId="908" applyNumberFormat="1" applyFont="1" applyFill="1" applyBorder="1" applyAlignment="1">
      <alignment horizontal="center" vertical="center"/>
    </xf>
    <xf numFmtId="10" fontId="85" fillId="32" borderId="7" xfId="908" applyNumberFormat="1" applyFont="1" applyFill="1" applyBorder="1" applyAlignment="1">
      <alignment horizontal="center" vertical="center"/>
    </xf>
    <xf numFmtId="10" fontId="85" fillId="32" borderId="8" xfId="908" applyNumberFormat="1" applyFont="1" applyFill="1" applyBorder="1" applyAlignment="1">
      <alignment horizontal="center" vertical="center" wrapText="1"/>
    </xf>
    <xf numFmtId="0" fontId="11" fillId="32" borderId="38" xfId="908" applyFont="1" applyFill="1" applyBorder="1" applyAlignment="1">
      <alignment horizontal="center" vertical="center"/>
    </xf>
    <xf numFmtId="0" fontId="11" fillId="32" borderId="39" xfId="976" applyFont="1" applyFill="1" applyBorder="1" applyAlignment="1">
      <alignment horizontal="left" vertical="center"/>
    </xf>
    <xf numFmtId="0" fontId="11" fillId="32" borderId="39" xfId="908" applyFont="1" applyFill="1" applyBorder="1" applyAlignment="1">
      <alignment horizontal="center" vertical="center"/>
    </xf>
    <xf numFmtId="10" fontId="85" fillId="32" borderId="39" xfId="908" applyNumberFormat="1" applyFont="1" applyFill="1" applyBorder="1" applyAlignment="1">
      <alignment horizontal="center" vertical="center"/>
    </xf>
    <xf numFmtId="9" fontId="85" fillId="32" borderId="40" xfId="908" applyNumberFormat="1" applyFont="1" applyFill="1" applyBorder="1" applyAlignment="1">
      <alignment horizontal="center" vertical="center" wrapText="1"/>
    </xf>
    <xf numFmtId="0" fontId="66" fillId="30" borderId="0" xfId="908" applyFont="1" applyFill="1" applyBorder="1" applyAlignment="1">
      <alignment horizontal="right" vertical="center"/>
    </xf>
    <xf numFmtId="0" fontId="66" fillId="30" borderId="0" xfId="908" applyFont="1" applyFill="1" applyBorder="1" applyAlignment="1">
      <alignment vertical="center"/>
    </xf>
    <xf numFmtId="2" fontId="66" fillId="32" borderId="68" xfId="908" applyNumberFormat="1" applyFont="1" applyFill="1" applyBorder="1" applyAlignment="1">
      <alignment horizontal="center" vertical="center" wrapText="1"/>
    </xf>
    <xf numFmtId="3" fontId="79" fillId="30" borderId="47" xfId="908" applyNumberFormat="1" applyFont="1" applyFill="1" applyBorder="1" applyAlignment="1">
      <alignment horizontal="right" vertical="center" wrapText="1"/>
    </xf>
    <xf numFmtId="3" fontId="79" fillId="30" borderId="2" xfId="908" applyNumberFormat="1" applyFont="1" applyFill="1" applyBorder="1" applyAlignment="1">
      <alignment horizontal="right" vertical="center" wrapText="1"/>
    </xf>
    <xf numFmtId="3" fontId="79" fillId="30" borderId="59" xfId="908" applyNumberFormat="1" applyFont="1" applyFill="1" applyBorder="1" applyAlignment="1">
      <alignment horizontal="right" vertical="center" wrapText="1"/>
    </xf>
    <xf numFmtId="0" fontId="84" fillId="0" borderId="0" xfId="0" applyFont="1" applyAlignment="1">
      <alignment vertical="center" wrapText="1"/>
    </xf>
    <xf numFmtId="0" fontId="66" fillId="32" borderId="41" xfId="908" applyFont="1" applyFill="1" applyBorder="1" applyAlignment="1">
      <alignment horizontal="center" vertical="center"/>
    </xf>
    <xf numFmtId="0" fontId="66" fillId="32" borderId="14" xfId="908" applyFont="1" applyFill="1" applyBorder="1" applyAlignment="1">
      <alignment horizontal="center" vertical="center"/>
    </xf>
    <xf numFmtId="0" fontId="66" fillId="32" borderId="78" xfId="908" applyFont="1" applyFill="1" applyBorder="1" applyAlignment="1">
      <alignment horizontal="center" vertical="center"/>
    </xf>
    <xf numFmtId="4" fontId="67" fillId="25" borderId="49" xfId="908" applyNumberFormat="1" applyFont="1" applyFill="1" applyBorder="1" applyAlignment="1">
      <alignment vertical="center" wrapText="1"/>
    </xf>
    <xf numFmtId="4" fontId="67" fillId="25" borderId="64" xfId="908" applyNumberFormat="1" applyFont="1" applyFill="1" applyBorder="1" applyAlignment="1">
      <alignment vertical="center" wrapText="1"/>
    </xf>
    <xf numFmtId="4" fontId="67" fillId="25" borderId="29" xfId="908" applyNumberFormat="1" applyFont="1" applyFill="1" applyBorder="1" applyAlignment="1">
      <alignment vertical="center" wrapText="1"/>
    </xf>
    <xf numFmtId="4" fontId="67" fillId="25" borderId="70" xfId="908" applyNumberFormat="1" applyFont="1" applyFill="1" applyBorder="1" applyAlignment="1">
      <alignment vertical="center" wrapText="1"/>
    </xf>
    <xf numFmtId="4" fontId="66" fillId="16" borderId="49" xfId="908" applyNumberFormat="1" applyFont="1" applyFill="1" applyBorder="1" applyAlignment="1">
      <alignment horizontal="center" vertical="center" wrapText="1"/>
    </xf>
    <xf numFmtId="4" fontId="66" fillId="16" borderId="67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1" fillId="29" borderId="7" xfId="908" applyFont="1" applyFill="1" applyBorder="1" applyAlignment="1">
      <alignment horizontal="center" vertical="center" wrapText="1"/>
    </xf>
    <xf numFmtId="4" fontId="67" fillId="25" borderId="27" xfId="908" applyNumberFormat="1" applyFont="1" applyFill="1" applyBorder="1" applyAlignment="1">
      <alignment vertical="center" wrapText="1"/>
    </xf>
    <xf numFmtId="4" fontId="67" fillId="25" borderId="43" xfId="908" applyNumberFormat="1" applyFont="1" applyFill="1" applyBorder="1" applyAlignment="1">
      <alignment vertical="center" wrapText="1"/>
    </xf>
    <xf numFmtId="0" fontId="11" fillId="32" borderId="61" xfId="974" applyFont="1" applyFill="1" applyBorder="1" applyAlignment="1">
      <alignment horizontal="center" vertical="center" wrapText="1"/>
    </xf>
    <xf numFmtId="0" fontId="11" fillId="32" borderId="73" xfId="974" applyFont="1" applyFill="1" applyBorder="1" applyAlignment="1">
      <alignment horizontal="center" vertical="center" wrapText="1"/>
    </xf>
    <xf numFmtId="187" fontId="80" fillId="32" borderId="34" xfId="975" applyNumberFormat="1" applyFont="1" applyFill="1" applyBorder="1" applyAlignment="1" applyProtection="1">
      <alignment horizontal="center" vertical="center" wrapText="1"/>
      <protection locked="0"/>
    </xf>
    <xf numFmtId="187" fontId="80" fillId="32" borderId="76" xfId="975" applyNumberFormat="1" applyFont="1" applyFill="1" applyBorder="1" applyAlignment="1" applyProtection="1">
      <alignment horizontal="center" vertical="center" wrapText="1"/>
      <protection locked="0"/>
    </xf>
    <xf numFmtId="0" fontId="11" fillId="32" borderId="43" xfId="975" applyFont="1" applyFill="1" applyBorder="1" applyAlignment="1" applyProtection="1">
      <alignment horizontal="center" vertical="center" wrapText="1"/>
      <protection locked="0"/>
    </xf>
    <xf numFmtId="0" fontId="11" fillId="32" borderId="64" xfId="975" applyFont="1" applyFill="1" applyBorder="1" applyAlignment="1" applyProtection="1">
      <alignment horizontal="center" vertical="center" wrapText="1"/>
      <protection locked="0"/>
    </xf>
    <xf numFmtId="0" fontId="11" fillId="32" borderId="7" xfId="975" applyFont="1" applyFill="1" applyBorder="1" applyAlignment="1" applyProtection="1">
      <alignment horizontal="center" vertical="center" wrapText="1"/>
      <protection locked="0"/>
    </xf>
    <xf numFmtId="0" fontId="11" fillId="32" borderId="30" xfId="975" applyFont="1" applyFill="1" applyBorder="1" applyAlignment="1" applyProtection="1">
      <alignment horizontal="center" vertical="center" wrapText="1"/>
      <protection locked="0"/>
    </xf>
    <xf numFmtId="187" fontId="68" fillId="32" borderId="43" xfId="975" applyNumberFormat="1" applyFont="1" applyFill="1" applyBorder="1" applyAlignment="1" applyProtection="1">
      <alignment horizontal="center" vertical="center"/>
      <protection locked="0"/>
    </xf>
    <xf numFmtId="187" fontId="68" fillId="32" borderId="7" xfId="975" applyNumberFormat="1" applyFont="1" applyFill="1" applyBorder="1" applyAlignment="1" applyProtection="1">
      <alignment horizontal="center" vertical="center"/>
      <protection locked="0"/>
    </xf>
    <xf numFmtId="0" fontId="68" fillId="32" borderId="34" xfId="975" applyFont="1" applyFill="1" applyBorder="1" applyAlignment="1" applyProtection="1">
      <alignment horizontal="center" vertical="center" wrapText="1"/>
      <protection locked="0"/>
    </xf>
    <xf numFmtId="0" fontId="68" fillId="32" borderId="76" xfId="975" applyFont="1" applyFill="1" applyBorder="1" applyAlignment="1" applyProtection="1">
      <alignment horizontal="center" vertical="center" wrapText="1"/>
      <protection locked="0"/>
    </xf>
    <xf numFmtId="0" fontId="68" fillId="32" borderId="75" xfId="908" applyFont="1" applyFill="1" applyBorder="1" applyAlignment="1">
      <alignment horizontal="center" vertical="center"/>
    </xf>
    <xf numFmtId="0" fontId="68" fillId="32" borderId="4" xfId="908" applyFont="1" applyFill="1" applyBorder="1" applyAlignment="1">
      <alignment horizontal="center" vertical="center"/>
    </xf>
    <xf numFmtId="0" fontId="68" fillId="32" borderId="5" xfId="908" applyFont="1" applyFill="1" applyBorder="1" applyAlignment="1">
      <alignment horizontal="center" vertical="center"/>
    </xf>
    <xf numFmtId="0" fontId="11" fillId="32" borderId="57" xfId="974" applyFont="1" applyFill="1" applyBorder="1" applyAlignment="1">
      <alignment horizontal="center" vertical="center" wrapText="1"/>
    </xf>
    <xf numFmtId="0" fontId="11" fillId="32" borderId="45" xfId="974" applyFont="1" applyFill="1" applyBorder="1" applyAlignment="1">
      <alignment horizontal="center" vertical="center" wrapText="1"/>
    </xf>
    <xf numFmtId="0" fontId="11" fillId="32" borderId="60" xfId="974" applyFont="1" applyFill="1" applyBorder="1" applyAlignment="1">
      <alignment horizontal="center" vertical="center" wrapText="1"/>
    </xf>
    <xf numFmtId="0" fontId="11" fillId="32" borderId="33" xfId="974" applyFont="1" applyFill="1" applyBorder="1" applyAlignment="1">
      <alignment horizontal="center" vertical="center" wrapText="1"/>
    </xf>
    <xf numFmtId="187" fontId="68" fillId="32" borderId="8" xfId="975" applyNumberFormat="1" applyFont="1" applyFill="1" applyBorder="1" applyAlignment="1" applyProtection="1">
      <alignment horizontal="center" vertical="center"/>
      <protection locked="0"/>
    </xf>
    <xf numFmtId="0" fontId="66" fillId="30" borderId="0" xfId="908" applyFont="1" applyFill="1" applyAlignment="1">
      <alignment horizontal="left" vertical="center"/>
    </xf>
    <xf numFmtId="49" fontId="66" fillId="30" borderId="0" xfId="908" applyNumberFormat="1" applyFont="1" applyFill="1" applyBorder="1" applyAlignment="1">
      <alignment horizontal="left" vertical="center"/>
    </xf>
    <xf numFmtId="0" fontId="66" fillId="30" borderId="0" xfId="908" applyNumberFormat="1" applyFont="1" applyFill="1" applyBorder="1" applyAlignment="1">
      <alignment horizontal="left" vertical="center"/>
    </xf>
    <xf numFmtId="0" fontId="11" fillId="32" borderId="51" xfId="975" applyFont="1" applyFill="1" applyBorder="1" applyAlignment="1" applyProtection="1">
      <alignment horizontal="center" vertical="center" wrapText="1"/>
      <protection locked="0"/>
    </xf>
    <xf numFmtId="0" fontId="11" fillId="32" borderId="31" xfId="975" applyFont="1" applyFill="1" applyBorder="1" applyAlignment="1" applyProtection="1">
      <alignment horizontal="center" vertical="center" wrapText="1"/>
      <protection locked="0"/>
    </xf>
    <xf numFmtId="0" fontId="11" fillId="32" borderId="62" xfId="975" applyFont="1" applyFill="1" applyBorder="1" applyAlignment="1" applyProtection="1">
      <alignment horizontal="center" vertical="center" wrapText="1"/>
      <protection locked="0"/>
    </xf>
    <xf numFmtId="0" fontId="11" fillId="32" borderId="35" xfId="908" applyFont="1" applyFill="1" applyBorder="1" applyAlignment="1">
      <alignment horizontal="center" vertical="center"/>
    </xf>
    <xf numFmtId="0" fontId="11" fillId="32" borderId="54" xfId="908" applyFont="1" applyFill="1" applyBorder="1" applyAlignment="1">
      <alignment horizontal="center" vertical="center"/>
    </xf>
    <xf numFmtId="0" fontId="11" fillId="32" borderId="58" xfId="908" applyFont="1" applyFill="1" applyBorder="1" applyAlignment="1">
      <alignment horizontal="center" vertical="center"/>
    </xf>
    <xf numFmtId="0" fontId="11" fillId="32" borderId="47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11" fillId="32" borderId="59" xfId="908" applyFont="1" applyFill="1" applyBorder="1" applyAlignment="1">
      <alignment horizontal="center" vertical="center"/>
    </xf>
    <xf numFmtId="0" fontId="11" fillId="32" borderId="52" xfId="975" applyFont="1" applyFill="1" applyBorder="1" applyAlignment="1" applyProtection="1">
      <alignment horizontal="center" vertical="center" wrapText="1"/>
      <protection locked="0"/>
    </xf>
    <xf numFmtId="0" fontId="11" fillId="32" borderId="55" xfId="975" applyFont="1" applyFill="1" applyBorder="1" applyAlignment="1" applyProtection="1">
      <alignment horizontal="center" vertical="center" wrapText="1"/>
      <protection locked="0"/>
    </xf>
    <xf numFmtId="0" fontId="11" fillId="32" borderId="63" xfId="975" applyFont="1" applyFill="1" applyBorder="1" applyAlignment="1" applyProtection="1">
      <alignment horizontal="center" vertical="center" wrapText="1"/>
      <protection locked="0"/>
    </xf>
    <xf numFmtId="0" fontId="11" fillId="32" borderId="75" xfId="908" applyFont="1" applyFill="1" applyBorder="1" applyAlignment="1">
      <alignment horizontal="center" vertical="center"/>
    </xf>
    <xf numFmtId="0" fontId="11" fillId="32" borderId="4" xfId="908" applyFont="1" applyFill="1" applyBorder="1" applyAlignment="1">
      <alignment horizontal="center" vertical="center"/>
    </xf>
    <xf numFmtId="0" fontId="68" fillId="32" borderId="4" xfId="974" applyFont="1" applyFill="1" applyBorder="1" applyAlignment="1">
      <alignment horizontal="center" vertical="center" wrapText="1"/>
    </xf>
    <xf numFmtId="0" fontId="68" fillId="32" borderId="7" xfId="974" applyFont="1" applyFill="1" applyBorder="1" applyAlignment="1">
      <alignment horizontal="center" vertical="center" wrapText="1"/>
    </xf>
    <xf numFmtId="0" fontId="68" fillId="32" borderId="30" xfId="974" applyFont="1" applyFill="1" applyBorder="1" applyAlignment="1">
      <alignment horizontal="center" vertical="center" wrapText="1"/>
    </xf>
    <xf numFmtId="0" fontId="68" fillId="32" borderId="42" xfId="974" applyFont="1" applyFill="1" applyBorder="1" applyAlignment="1">
      <alignment horizontal="center" vertical="center" wrapText="1"/>
    </xf>
    <xf numFmtId="0" fontId="68" fillId="32" borderId="27" xfId="974" applyFont="1" applyFill="1" applyBorder="1" applyAlignment="1">
      <alignment horizontal="center" vertical="center" wrapText="1"/>
    </xf>
    <xf numFmtId="0" fontId="68" fillId="32" borderId="49" xfId="974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0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77" xfId="0" applyFont="1" applyBorder="1" applyAlignment="1">
      <alignment horizontal="center" vertical="center"/>
    </xf>
    <xf numFmtId="3" fontId="84" fillId="31" borderId="9" xfId="0" applyNumberFormat="1" applyFont="1" applyFill="1" applyBorder="1" applyAlignment="1">
      <alignment horizontal="center" vertical="center"/>
    </xf>
    <xf numFmtId="3" fontId="84" fillId="31" borderId="10" xfId="0" applyNumberFormat="1" applyFont="1" applyFill="1" applyBorder="1" applyAlignment="1">
      <alignment horizontal="center" vertical="center"/>
    </xf>
    <xf numFmtId="3" fontId="84" fillId="31" borderId="72" xfId="0" applyNumberFormat="1" applyFont="1" applyFill="1" applyBorder="1" applyAlignment="1">
      <alignment horizontal="center" vertical="center"/>
    </xf>
    <xf numFmtId="0" fontId="84" fillId="0" borderId="41" xfId="0" applyFont="1" applyBorder="1" applyAlignment="1">
      <alignment horizontal="center" vertical="center"/>
    </xf>
    <xf numFmtId="0" fontId="84" fillId="0" borderId="14" xfId="0" applyFont="1" applyBorder="1" applyAlignment="1">
      <alignment horizontal="center" vertical="center"/>
    </xf>
    <xf numFmtId="0" fontId="84" fillId="0" borderId="78" xfId="0" applyFont="1" applyBorder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1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2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49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  <xf numFmtId="0" fontId="82" fillId="0" borderId="41" xfId="0" applyFont="1" applyBorder="1" applyAlignment="1">
      <alignment horizontal="center" vertical="center"/>
    </xf>
    <xf numFmtId="0" fontId="82" fillId="0" borderId="14" xfId="0" applyFont="1" applyBorder="1" applyAlignment="1">
      <alignment horizontal="center" vertical="center"/>
    </xf>
    <xf numFmtId="0" fontId="84" fillId="0" borderId="41" xfId="0" applyFont="1" applyBorder="1" applyAlignment="1">
      <alignment horizontal="left" vertical="center"/>
    </xf>
    <xf numFmtId="0" fontId="84" fillId="0" borderId="47" xfId="0" applyFont="1" applyBorder="1" applyAlignment="1">
      <alignment horizontal="left" vertical="center"/>
    </xf>
    <xf numFmtId="0" fontId="84" fillId="0" borderId="0" xfId="0" applyFont="1" applyAlignment="1">
      <alignment horizontal="center" vertical="center"/>
    </xf>
    <xf numFmtId="4" fontId="71" fillId="0" borderId="0" xfId="2258" applyFont="1" applyAlignment="1"/>
    <xf numFmtId="4" fontId="71" fillId="0" borderId="0" xfId="2258" applyFont="1">
      <alignment vertical="center"/>
    </xf>
    <xf numFmtId="4" fontId="72" fillId="0" borderId="0" xfId="2258" applyFont="1" applyAlignment="1">
      <alignment horizontal="center"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66" fillId="0" borderId="0" xfId="2258" applyFont="1" applyAlignment="1">
      <alignment horizontal="center"/>
    </xf>
    <xf numFmtId="4" fontId="11" fillId="0" borderId="0" xfId="2258" applyFont="1">
      <alignment vertical="center"/>
    </xf>
    <xf numFmtId="0" fontId="86" fillId="0" borderId="0" xfId="797" applyFont="1" applyFill="1" applyAlignment="1">
      <alignment horizontal="center"/>
    </xf>
    <xf numFmtId="0" fontId="86" fillId="0" borderId="0" xfId="797" applyFont="1" applyFill="1" applyAlignment="1"/>
    <xf numFmtId="0" fontId="66" fillId="0" borderId="0" xfId="2258" applyNumberFormat="1" applyFont="1" applyAlignment="1"/>
    <xf numFmtId="4" fontId="11" fillId="0" borderId="34" xfId="2258" applyFont="1" applyBorder="1" applyAlignment="1">
      <alignment horizontal="center" vertical="center" wrapText="1"/>
    </xf>
    <xf numFmtId="4" fontId="11" fillId="0" borderId="35" xfId="2258" applyFont="1" applyBorder="1" applyAlignment="1">
      <alignment horizontal="center" vertical="center" wrapText="1"/>
    </xf>
    <xf numFmtId="4" fontId="11" fillId="0" borderId="36" xfId="2258" applyFont="1" applyBorder="1" applyAlignment="1">
      <alignment horizontal="center" vertical="center" wrapText="1"/>
    </xf>
    <xf numFmtId="4" fontId="11" fillId="0" borderId="37" xfId="2258" applyFont="1" applyBorder="1" applyAlignment="1">
      <alignment horizontal="center" vertical="center" wrapText="1"/>
    </xf>
    <xf numFmtId="3" fontId="11" fillId="0" borderId="20" xfId="2258" applyNumberFormat="1" applyFont="1" applyBorder="1" applyAlignment="1">
      <alignment horizontal="center" vertical="center" wrapText="1"/>
    </xf>
    <xf numFmtId="3" fontId="11" fillId="0" borderId="78" xfId="2258" applyNumberFormat="1" applyFont="1" applyBorder="1" applyAlignment="1">
      <alignment horizontal="center" vertical="center" wrapText="1"/>
    </xf>
    <xf numFmtId="4" fontId="11" fillId="25" borderId="3" xfId="2258" applyFont="1" applyFill="1" applyBorder="1" applyAlignment="1">
      <alignment vertical="center" wrapText="1"/>
    </xf>
    <xf numFmtId="4" fontId="11" fillId="25" borderId="4" xfId="2258" applyFont="1" applyFill="1" applyBorder="1" applyAlignment="1">
      <alignment horizontal="left" vertical="center" wrapText="1"/>
    </xf>
    <xf numFmtId="3" fontId="11" fillId="0" borderId="4" xfId="2258" applyNumberFormat="1" applyFont="1" applyBorder="1" applyAlignment="1">
      <alignment horizontal="center" vertical="center" wrapText="1"/>
    </xf>
    <xf numFmtId="4" fontId="11" fillId="0" borderId="4" xfId="2258" applyNumberFormat="1" applyFont="1" applyBorder="1" applyAlignment="1">
      <alignment horizontal="center" vertical="center" wrapText="1"/>
    </xf>
    <xf numFmtId="4" fontId="11" fillId="0" borderId="5" xfId="2258" applyNumberFormat="1" applyFont="1" applyBorder="1" applyAlignment="1">
      <alignment horizontal="center" vertical="center" wrapText="1"/>
    </xf>
    <xf numFmtId="4" fontId="11" fillId="25" borderId="6" xfId="2258" applyFont="1" applyFill="1" applyBorder="1" applyAlignment="1">
      <alignment vertical="center" wrapText="1"/>
    </xf>
    <xf numFmtId="4" fontId="11" fillId="25" borderId="7" xfId="2258" applyFont="1" applyFill="1" applyBorder="1" applyAlignment="1">
      <alignment horizontal="left" vertical="center" wrapText="1"/>
    </xf>
    <xf numFmtId="3" fontId="11" fillId="0" borderId="7" xfId="2258" applyNumberFormat="1" applyFont="1" applyBorder="1" applyAlignment="1">
      <alignment horizontal="center" vertical="center" wrapText="1"/>
    </xf>
    <xf numFmtId="4" fontId="11" fillId="0" borderId="7" xfId="2258" applyNumberFormat="1" applyFont="1" applyBorder="1" applyAlignment="1">
      <alignment horizontal="center" vertical="center" wrapText="1"/>
    </xf>
    <xf numFmtId="4" fontId="11" fillId="0" borderId="8" xfId="2258" applyNumberFormat="1" applyFont="1" applyBorder="1" applyAlignment="1">
      <alignment horizontal="center" vertical="center" wrapText="1"/>
    </xf>
    <xf numFmtId="4" fontId="11" fillId="0" borderId="6" xfId="2258" applyFont="1" applyFill="1" applyBorder="1" applyAlignment="1">
      <alignment horizontal="left" vertical="center" wrapText="1"/>
    </xf>
    <xf numFmtId="4" fontId="71" fillId="25" borderId="7" xfId="2258" applyFont="1" applyFill="1" applyBorder="1" applyAlignment="1">
      <alignment horizontal="left" vertical="center" wrapText="1"/>
    </xf>
    <xf numFmtId="4" fontId="11" fillId="0" borderId="7" xfId="2258" applyFont="1" applyBorder="1" applyAlignment="1">
      <alignment horizontal="center" vertical="center" wrapText="1"/>
    </xf>
    <xf numFmtId="4" fontId="11" fillId="0" borderId="38" xfId="2258" applyFont="1" applyFill="1" applyBorder="1" applyAlignment="1">
      <alignment horizontal="left" vertical="center" wrapText="1"/>
    </xf>
    <xf numFmtId="4" fontId="71" fillId="25" borderId="39" xfId="2258" applyFont="1" applyFill="1" applyBorder="1" applyAlignment="1">
      <alignment horizontal="left" vertical="center" wrapText="1"/>
    </xf>
    <xf numFmtId="3" fontId="11" fillId="0" borderId="39" xfId="2258" applyNumberFormat="1" applyFont="1" applyBorder="1" applyAlignment="1">
      <alignment horizontal="center" vertical="center" wrapText="1"/>
    </xf>
    <xf numFmtId="4" fontId="11" fillId="0" borderId="39" xfId="2258" applyNumberFormat="1" applyFont="1" applyBorder="1" applyAlignment="1">
      <alignment horizontal="center" vertical="center" wrapText="1"/>
    </xf>
    <xf numFmtId="4" fontId="11" fillId="0" borderId="39" xfId="2258" applyFont="1" applyBorder="1" applyAlignment="1">
      <alignment horizontal="center" vertical="center" wrapText="1"/>
    </xf>
    <xf numFmtId="4" fontId="11" fillId="0" borderId="40" xfId="2258" applyNumberFormat="1" applyFont="1" applyBorder="1" applyAlignment="1">
      <alignment horizontal="center" vertical="center" wrapText="1"/>
    </xf>
    <xf numFmtId="4" fontId="66" fillId="0" borderId="41" xfId="2258" applyFont="1" applyBorder="1" applyAlignment="1">
      <alignment horizontal="center" vertical="top" wrapText="1"/>
    </xf>
    <xf numFmtId="4" fontId="66" fillId="0" borderId="14" xfId="2258" applyFont="1" applyBorder="1" applyAlignment="1">
      <alignment horizontal="center" vertical="top" wrapText="1"/>
    </xf>
    <xf numFmtId="4" fontId="66" fillId="0" borderId="78" xfId="2258" applyFont="1" applyBorder="1" applyAlignment="1">
      <alignment horizontal="center" vertical="top" wrapText="1"/>
    </xf>
    <xf numFmtId="4" fontId="66" fillId="0" borderId="20" xfId="2258" applyNumberFormat="1" applyFont="1" applyBorder="1" applyAlignment="1">
      <alignment horizontal="right" vertical="top" wrapText="1"/>
    </xf>
    <xf numFmtId="0" fontId="11" fillId="0" borderId="11" xfId="2259" applyFont="1" applyBorder="1"/>
    <xf numFmtId="0" fontId="11" fillId="0" borderId="0" xfId="2259" applyFont="1"/>
    <xf numFmtId="0" fontId="11" fillId="0" borderId="11" xfId="2259" applyFont="1" applyBorder="1" applyAlignment="1">
      <alignment horizontal="center"/>
    </xf>
    <xf numFmtId="0" fontId="11" fillId="0" borderId="0" xfId="2259" applyFont="1" applyBorder="1" applyAlignment="1">
      <alignment horizontal="center"/>
    </xf>
    <xf numFmtId="0" fontId="88" fillId="28" borderId="0" xfId="798" applyNumberFormat="1" applyFont="1" applyFill="1" applyAlignment="1">
      <alignment vertical="center" wrapText="1"/>
    </xf>
    <xf numFmtId="4" fontId="73" fillId="28" borderId="0" xfId="2258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0" fontId="68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71" fillId="0" borderId="3" xfId="797" applyNumberFormat="1" applyFont="1" applyFill="1" applyBorder="1" applyAlignment="1">
      <alignment horizontal="center" vertical="center" wrapText="1"/>
    </xf>
    <xf numFmtId="49" fontId="71" fillId="0" borderId="4" xfId="797" applyNumberFormat="1" applyFont="1" applyFill="1" applyBorder="1" applyAlignment="1">
      <alignment horizontal="center" vertical="center" wrapText="1"/>
    </xf>
    <xf numFmtId="49" fontId="71" fillId="0" borderId="60" xfId="797" applyNumberFormat="1" applyFont="1" applyFill="1" applyBorder="1" applyAlignment="1">
      <alignment horizontal="center" vertical="center" wrapText="1"/>
    </xf>
    <xf numFmtId="0" fontId="71" fillId="0" borderId="5" xfId="797" applyFont="1" applyFill="1" applyBorder="1" applyAlignment="1">
      <alignment horizontal="center" vertical="center" wrapText="1"/>
    </xf>
    <xf numFmtId="49" fontId="71" fillId="0" borderId="6" xfId="797" applyNumberFormat="1" applyFont="1" applyFill="1" applyBorder="1" applyAlignment="1">
      <alignment horizontal="center" vertical="center" wrapText="1"/>
    </xf>
    <xf numFmtId="49" fontId="71" fillId="0" borderId="7" xfId="797" applyNumberFormat="1" applyFont="1" applyFill="1" applyBorder="1" applyAlignment="1">
      <alignment horizontal="center" vertical="center" wrapText="1"/>
    </xf>
    <xf numFmtId="49" fontId="71" fillId="0" borderId="67" xfId="797" applyNumberFormat="1" applyFont="1" applyFill="1" applyBorder="1" applyAlignment="1">
      <alignment horizontal="center" vertical="center" wrapText="1"/>
    </xf>
    <xf numFmtId="49" fontId="71" fillId="28" borderId="7" xfId="797" applyNumberFormat="1" applyFont="1" applyFill="1" applyBorder="1" applyAlignment="1">
      <alignment horizontal="center" vertical="center" wrapText="1"/>
    </xf>
    <xf numFmtId="0" fontId="71" fillId="0" borderId="8" xfId="797" applyFont="1" applyFill="1" applyBorder="1" applyAlignment="1">
      <alignment horizontal="center" vertical="center" wrapText="1"/>
    </xf>
    <xf numFmtId="0" fontId="89" fillId="28" borderId="0" xfId="797" applyFont="1" applyFill="1"/>
    <xf numFmtId="0" fontId="11" fillId="28" borderId="0" xfId="797" applyFont="1" applyFill="1" applyAlignment="1">
      <alignment vertical="top"/>
    </xf>
    <xf numFmtId="49" fontId="71" fillId="28" borderId="79" xfId="797" applyNumberFormat="1" applyFont="1" applyFill="1" applyBorder="1" applyAlignment="1">
      <alignment horizontal="center" vertical="center" wrapText="1"/>
    </xf>
    <xf numFmtId="49" fontId="71" fillId="28" borderId="80" xfId="797" applyNumberFormat="1" applyFont="1" applyFill="1" applyBorder="1" applyAlignment="1">
      <alignment horizontal="center" vertical="center" wrapText="1"/>
    </xf>
    <xf numFmtId="49" fontId="71" fillId="28" borderId="81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8" fillId="28" borderId="82" xfId="797" applyFont="1" applyFill="1" applyBorder="1" applyAlignment="1">
      <alignment vertical="top"/>
    </xf>
    <xf numFmtId="49" fontId="71" fillId="28" borderId="83" xfId="797" applyNumberFormat="1" applyFont="1" applyFill="1" applyBorder="1" applyAlignment="1">
      <alignment horizontal="center" vertical="top" wrapText="1"/>
    </xf>
    <xf numFmtId="49" fontId="71" fillId="28" borderId="84" xfId="797" applyNumberFormat="1" applyFont="1" applyFill="1" applyBorder="1" applyAlignment="1">
      <alignment horizontal="left" vertical="top" wrapText="1"/>
    </xf>
    <xf numFmtId="193" fontId="90" fillId="28" borderId="84" xfId="797" applyNumberFormat="1" applyFont="1" applyFill="1" applyBorder="1" applyAlignment="1">
      <alignment horizontal="center" vertical="top"/>
    </xf>
    <xf numFmtId="0" fontId="71" fillId="28" borderId="84" xfId="797" applyNumberFormat="1" applyFont="1" applyFill="1" applyBorder="1" applyAlignment="1">
      <alignment horizontal="center" vertical="top"/>
    </xf>
    <xf numFmtId="0" fontId="71" fillId="28" borderId="84" xfId="797" applyFont="1" applyFill="1" applyBorder="1" applyAlignment="1">
      <alignment horizontal="center" vertical="top"/>
    </xf>
    <xf numFmtId="192" fontId="90" fillId="28" borderId="84" xfId="797" applyNumberFormat="1" applyFont="1" applyFill="1" applyBorder="1" applyAlignment="1">
      <alignment horizontal="center" vertical="top"/>
    </xf>
    <xf numFmtId="3" fontId="71" fillId="28" borderId="84" xfId="797" applyNumberFormat="1" applyFont="1" applyFill="1" applyBorder="1" applyAlignment="1">
      <alignment horizontal="center" vertical="top"/>
    </xf>
    <xf numFmtId="3" fontId="90" fillId="28" borderId="84" xfId="797" applyNumberFormat="1" applyFont="1" applyFill="1" applyBorder="1" applyAlignment="1">
      <alignment horizontal="center" vertical="top"/>
    </xf>
    <xf numFmtId="3" fontId="90" fillId="28" borderId="85" xfId="797" applyNumberFormat="1" applyFont="1" applyFill="1" applyBorder="1" applyAlignment="1">
      <alignment horizontal="center" vertical="top" wrapText="1"/>
    </xf>
    <xf numFmtId="0" fontId="68" fillId="28" borderId="0" xfId="797" applyFont="1" applyFill="1" applyBorder="1" applyAlignment="1">
      <alignment vertical="top"/>
    </xf>
    <xf numFmtId="49" fontId="72" fillId="28" borderId="86" xfId="797" applyNumberFormat="1" applyFont="1" applyFill="1" applyBorder="1" applyAlignment="1">
      <alignment horizontal="center" vertical="top" wrapText="1"/>
    </xf>
    <xf numFmtId="0" fontId="72" fillId="28" borderId="87" xfId="797" applyNumberFormat="1" applyFont="1" applyFill="1" applyBorder="1" applyAlignment="1">
      <alignment horizontal="right" vertical="top" wrapText="1"/>
    </xf>
    <xf numFmtId="193" fontId="72" fillId="28" borderId="87" xfId="797" applyNumberFormat="1" applyFont="1" applyFill="1" applyBorder="1" applyAlignment="1">
      <alignment horizontal="center" vertical="top"/>
    </xf>
    <xf numFmtId="0" fontId="72" fillId="28" borderId="87" xfId="797" applyNumberFormat="1" applyFont="1" applyFill="1" applyBorder="1" applyAlignment="1">
      <alignment horizontal="center" vertical="top"/>
    </xf>
    <xf numFmtId="3" fontId="72" fillId="28" borderId="87" xfId="797" applyNumberFormat="1" applyFont="1" applyFill="1" applyBorder="1" applyAlignment="1">
      <alignment horizontal="center" vertical="top"/>
    </xf>
    <xf numFmtId="0" fontId="72" fillId="28" borderId="87" xfId="797" applyFont="1" applyFill="1" applyBorder="1" applyAlignment="1">
      <alignment horizontal="center" vertical="top"/>
    </xf>
    <xf numFmtId="192" fontId="72" fillId="28" borderId="87" xfId="797" applyNumberFormat="1" applyFont="1" applyFill="1" applyBorder="1" applyAlignment="1">
      <alignment horizontal="center" vertical="top"/>
    </xf>
    <xf numFmtId="3" fontId="72" fillId="28" borderId="88" xfId="797" applyNumberFormat="1" applyFont="1" applyFill="1" applyBorder="1" applyAlignment="1">
      <alignment horizontal="center" vertical="top" wrapText="1"/>
    </xf>
    <xf numFmtId="49" fontId="72" fillId="28" borderId="83" xfId="797" applyNumberFormat="1" applyFont="1" applyFill="1" applyBorder="1" applyAlignment="1">
      <alignment horizontal="center" vertical="top" wrapText="1"/>
    </xf>
    <xf numFmtId="0" fontId="72" fillId="28" borderId="84" xfId="797" applyNumberFormat="1" applyFont="1" applyFill="1" applyBorder="1" applyAlignment="1">
      <alignment horizontal="right" vertical="top" wrapText="1"/>
    </xf>
    <xf numFmtId="193" fontId="72" fillId="28" borderId="84" xfId="797" applyNumberFormat="1" applyFont="1" applyFill="1" applyBorder="1" applyAlignment="1">
      <alignment horizontal="center" vertical="top"/>
    </xf>
    <xf numFmtId="0" fontId="72" fillId="28" borderId="84" xfId="797" applyNumberFormat="1" applyFont="1" applyFill="1" applyBorder="1" applyAlignment="1">
      <alignment horizontal="center" vertical="top"/>
    </xf>
    <xf numFmtId="3" fontId="72" fillId="28" borderId="84" xfId="797" applyNumberFormat="1" applyFont="1" applyFill="1" applyBorder="1" applyAlignment="1">
      <alignment horizontal="center" vertical="top"/>
    </xf>
    <xf numFmtId="0" fontId="72" fillId="28" borderId="84" xfId="797" applyFont="1" applyFill="1" applyBorder="1" applyAlignment="1">
      <alignment horizontal="center" vertical="top"/>
    </xf>
    <xf numFmtId="192" fontId="72" fillId="28" borderId="84" xfId="797" applyNumberFormat="1" applyFont="1" applyFill="1" applyBorder="1" applyAlignment="1">
      <alignment horizontal="center" vertical="top"/>
    </xf>
    <xf numFmtId="3" fontId="72" fillId="28" borderId="85" xfId="797" applyNumberFormat="1" applyFont="1" applyFill="1" applyBorder="1" applyAlignment="1">
      <alignment horizontal="center" vertical="top" wrapText="1"/>
    </xf>
    <xf numFmtId="49" fontId="72" fillId="0" borderId="83" xfId="797" applyNumberFormat="1" applyFont="1" applyFill="1" applyBorder="1" applyAlignment="1">
      <alignment horizontal="center" vertical="top" wrapText="1"/>
    </xf>
    <xf numFmtId="0" fontId="72" fillId="0" borderId="84" xfId="797" applyNumberFormat="1" applyFont="1" applyFill="1" applyBorder="1" applyAlignment="1">
      <alignment horizontal="right" vertical="top" wrapText="1"/>
    </xf>
    <xf numFmtId="193" fontId="72" fillId="0" borderId="84" xfId="797" applyNumberFormat="1" applyFont="1" applyFill="1" applyBorder="1" applyAlignment="1">
      <alignment horizontal="center" vertical="top"/>
    </xf>
    <xf numFmtId="0" fontId="72" fillId="0" borderId="84" xfId="797" applyNumberFormat="1" applyFont="1" applyFill="1" applyBorder="1" applyAlignment="1">
      <alignment horizontal="center" vertical="top"/>
    </xf>
    <xf numFmtId="3" fontId="72" fillId="0" borderId="84" xfId="797" applyNumberFormat="1" applyFont="1" applyFill="1" applyBorder="1" applyAlignment="1">
      <alignment horizontal="center" vertical="top"/>
    </xf>
    <xf numFmtId="0" fontId="72" fillId="0" borderId="84" xfId="797" applyFont="1" applyFill="1" applyBorder="1" applyAlignment="1">
      <alignment horizontal="center" vertical="top"/>
    </xf>
    <xf numFmtId="192" fontId="72" fillId="0" borderId="84" xfId="797" applyNumberFormat="1" applyFont="1" applyFill="1" applyBorder="1" applyAlignment="1">
      <alignment horizontal="center" vertical="top"/>
    </xf>
    <xf numFmtId="3" fontId="72" fillId="0" borderId="85" xfId="797" applyNumberFormat="1" applyFont="1" applyFill="1" applyBorder="1" applyAlignment="1">
      <alignment horizontal="center" vertical="top" wrapText="1"/>
    </xf>
    <xf numFmtId="0" fontId="68" fillId="0" borderId="0" xfId="797" applyFont="1" applyFill="1" applyBorder="1" applyAlignment="1">
      <alignment vertical="top"/>
    </xf>
    <xf numFmtId="0" fontId="68" fillId="33" borderId="0" xfId="797" applyFont="1" applyFill="1" applyBorder="1" applyAlignment="1">
      <alignment vertical="top"/>
    </xf>
    <xf numFmtId="0" fontId="11" fillId="34" borderId="0" xfId="797" applyFont="1" applyFill="1"/>
    <xf numFmtId="49" fontId="72" fillId="0" borderId="32" xfId="797" applyNumberFormat="1" applyFont="1" applyFill="1" applyBorder="1" applyAlignment="1">
      <alignment horizontal="center" vertical="top" wrapText="1"/>
    </xf>
    <xf numFmtId="0" fontId="72" fillId="0" borderId="33" xfId="797" applyNumberFormat="1" applyFont="1" applyFill="1" applyBorder="1" applyAlignment="1">
      <alignment horizontal="right" vertical="top" wrapText="1"/>
    </xf>
    <xf numFmtId="193" fontId="72" fillId="0" borderId="33" xfId="797" applyNumberFormat="1" applyFont="1" applyFill="1" applyBorder="1" applyAlignment="1">
      <alignment horizontal="center" vertical="top"/>
    </xf>
    <xf numFmtId="0" fontId="72" fillId="0" borderId="33" xfId="797" applyNumberFormat="1" applyFont="1" applyFill="1" applyBorder="1" applyAlignment="1">
      <alignment horizontal="center" vertical="top"/>
    </xf>
    <xf numFmtId="3" fontId="72" fillId="0" borderId="33" xfId="797" applyNumberFormat="1" applyFont="1" applyFill="1" applyBorder="1" applyAlignment="1">
      <alignment horizontal="center" vertical="top"/>
    </xf>
    <xf numFmtId="0" fontId="71" fillId="0" borderId="84" xfId="797" applyFont="1" applyFill="1" applyBorder="1" applyAlignment="1">
      <alignment horizontal="center" vertical="top"/>
    </xf>
    <xf numFmtId="192" fontId="90" fillId="0" borderId="84" xfId="797" applyNumberFormat="1" applyFont="1" applyFill="1" applyBorder="1" applyAlignment="1">
      <alignment horizontal="center" vertical="top"/>
    </xf>
    <xf numFmtId="3" fontId="71" fillId="0" borderId="84" xfId="797" applyNumberFormat="1" applyFont="1" applyFill="1" applyBorder="1" applyAlignment="1">
      <alignment horizontal="center" vertical="top"/>
    </xf>
    <xf numFmtId="3" fontId="90" fillId="0" borderId="84" xfId="797" applyNumberFormat="1" applyFont="1" applyFill="1" applyBorder="1" applyAlignment="1">
      <alignment horizontal="center" vertical="top"/>
    </xf>
    <xf numFmtId="3" fontId="90" fillId="0" borderId="85" xfId="797" applyNumberFormat="1" applyFont="1" applyFill="1" applyBorder="1" applyAlignment="1">
      <alignment horizontal="center" vertical="top" wrapText="1"/>
    </xf>
    <xf numFmtId="0" fontId="66" fillId="0" borderId="89" xfId="797" applyFont="1" applyFill="1" applyBorder="1" applyAlignment="1">
      <alignment horizontal="center" vertical="top" wrapText="1"/>
    </xf>
    <xf numFmtId="0" fontId="66" fillId="0" borderId="90" xfId="797" applyFont="1" applyFill="1" applyBorder="1" applyAlignment="1">
      <alignment horizontal="left" vertical="top"/>
    </xf>
    <xf numFmtId="193" fontId="66" fillId="0" borderId="90" xfId="797" applyNumberFormat="1" applyFont="1" applyFill="1" applyBorder="1" applyAlignment="1">
      <alignment horizontal="center" vertical="top" wrapText="1"/>
    </xf>
    <xf numFmtId="0" fontId="66" fillId="0" borderId="90" xfId="797" applyNumberFormat="1" applyFont="1" applyFill="1" applyBorder="1" applyAlignment="1">
      <alignment horizontal="center" vertical="top" wrapText="1"/>
    </xf>
    <xf numFmtId="3" fontId="66" fillId="0" borderId="90" xfId="797" applyNumberFormat="1" applyFont="1" applyFill="1" applyBorder="1" applyAlignment="1">
      <alignment horizontal="center" vertical="top" wrapText="1"/>
    </xf>
    <xf numFmtId="0" fontId="66" fillId="0" borderId="90" xfId="797" applyFont="1" applyFill="1" applyBorder="1" applyAlignment="1">
      <alignment horizontal="center" vertical="top" wrapText="1"/>
    </xf>
    <xf numFmtId="3" fontId="86" fillId="0" borderId="91" xfId="797" applyNumberFormat="1" applyFont="1" applyFill="1" applyBorder="1" applyAlignment="1">
      <alignment horizontal="center" vertical="top" wrapText="1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3" fontId="71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0" fontId="84" fillId="0" borderId="0" xfId="0" applyFont="1" applyAlignment="1">
      <alignment vertical="center"/>
    </xf>
    <xf numFmtId="49" fontId="82" fillId="0" borderId="0" xfId="0" applyNumberFormat="1" applyFont="1" applyBorder="1" applyAlignment="1">
      <alignment horizontal="left" vertical="center"/>
    </xf>
    <xf numFmtId="0" fontId="82" fillId="0" borderId="0" xfId="0" applyFont="1" applyBorder="1" applyAlignment="1">
      <alignment vertical="center"/>
    </xf>
    <xf numFmtId="0" fontId="82" fillId="0" borderId="0" xfId="0" applyNumberFormat="1" applyFont="1" applyBorder="1" applyAlignment="1">
      <alignment horizontal="right" vertical="center" wrapText="1"/>
    </xf>
    <xf numFmtId="0" fontId="82" fillId="0" borderId="0" xfId="0" applyNumberFormat="1" applyFont="1" applyBorder="1" applyAlignment="1">
      <alignment horizontal="right" vertical="center"/>
    </xf>
    <xf numFmtId="49" fontId="82" fillId="0" borderId="0" xfId="0" applyNumberFormat="1" applyFont="1" applyBorder="1" applyAlignment="1">
      <alignment horizontal="right" vertical="center"/>
    </xf>
    <xf numFmtId="0" fontId="82" fillId="0" borderId="0" xfId="0" applyFont="1" applyBorder="1" applyAlignment="1">
      <alignment horizontal="left" vertical="center"/>
    </xf>
    <xf numFmtId="0" fontId="82" fillId="0" borderId="0" xfId="0" applyFont="1" applyBorder="1" applyAlignment="1">
      <alignment horizontal="center" vertical="center"/>
    </xf>
    <xf numFmtId="0" fontId="82" fillId="0" borderId="0" xfId="0" applyFont="1" applyBorder="1" applyAlignment="1">
      <alignment horizontal="center" vertical="center" wrapText="1"/>
    </xf>
  </cellXfs>
  <cellStyles count="2263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58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0"/>
    <cellStyle name="Обычный 34 3" xfId="2261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59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2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%20&#1050;&#1091;&#1089;&#1090;%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Приложение №5 к форме 8.1"/>
      <sheetName val="Приложение №1 к Форме 8.1"/>
      <sheetName val="Прилодение №2 к Форме 8.1"/>
      <sheetName val="Приложение №3 к форме 8.1"/>
      <sheetName val="Оборудование"/>
    </sheetNames>
    <sheetDataSet>
      <sheetData sheetId="0"/>
      <sheetData sheetId="1"/>
      <sheetData sheetId="2"/>
      <sheetData sheetId="3"/>
      <sheetData sheetId="4">
        <row r="3">
          <cell r="C3" t="str">
            <v>Обустройство Островного месторождения нефти. Куст скважин №17, скважина №322Р.</v>
          </cell>
        </row>
      </sheetData>
      <sheetData sheetId="5">
        <row r="34">
          <cell r="G34">
            <v>0</v>
          </cell>
          <cell r="J3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49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M25" sqref="M25"/>
    </sheetView>
  </sheetViews>
  <sheetFormatPr defaultColWidth="8.85546875" defaultRowHeight="12.75" x14ac:dyDescent="0.2"/>
  <cols>
    <col min="1" max="1" width="12" style="68" customWidth="1"/>
    <col min="2" max="2" width="49" style="68" customWidth="1"/>
    <col min="3" max="3" width="10.5703125" style="68" customWidth="1"/>
    <col min="4" max="4" width="11.140625" style="68" customWidth="1"/>
    <col min="5" max="5" width="11" style="68" customWidth="1"/>
    <col min="6" max="6" width="13.42578125" style="68" customWidth="1"/>
    <col min="7" max="7" width="11.7109375" style="68" customWidth="1"/>
    <col min="8" max="8" width="11.28515625" style="68" customWidth="1"/>
    <col min="9" max="9" width="10.85546875" style="68" customWidth="1"/>
    <col min="10" max="10" width="11.28515625" style="68" customWidth="1"/>
    <col min="11" max="11" width="14.42578125" style="68" customWidth="1"/>
    <col min="12" max="12" width="14.7109375" style="68" customWidth="1"/>
    <col min="13" max="13" width="12.42578125" style="68" customWidth="1"/>
    <col min="14" max="14" width="14" style="12" customWidth="1"/>
    <col min="15" max="15" width="12.7109375" style="12" customWidth="1"/>
    <col min="16" max="17" width="13.5703125" style="12" customWidth="1"/>
    <col min="18" max="18" width="11.140625" style="12" customWidth="1"/>
    <col min="19" max="19" width="13" style="12" customWidth="1"/>
    <col min="20" max="20" width="13.7109375" style="68" customWidth="1"/>
    <col min="21" max="21" width="10.7109375" style="12" customWidth="1"/>
    <col min="22" max="22" width="11.28515625" style="68" customWidth="1"/>
    <col min="23" max="23" width="18.85546875" style="68" customWidth="1"/>
    <col min="24" max="24" width="17.85546875" style="68" customWidth="1"/>
    <col min="25" max="25" width="10.140625" style="68" bestFit="1" customWidth="1"/>
    <col min="26" max="16384" width="8.85546875" style="1"/>
  </cols>
  <sheetData>
    <row r="1" spans="1:25" ht="13.5" x14ac:dyDescent="0.2">
      <c r="B1" s="69" t="s">
        <v>40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70"/>
      <c r="U1" s="71"/>
      <c r="V1" s="70"/>
      <c r="W1" s="72" t="s">
        <v>161</v>
      </c>
    </row>
    <row r="2" spans="1:25" ht="13.5" customHeight="1" x14ac:dyDescent="0.2">
      <c r="B2" s="2" t="s">
        <v>31</v>
      </c>
      <c r="C2" s="305" t="str">
        <f>'[5]Приложение №3 к форме 8.1'!C3</f>
        <v>Обустройство Островного месторождения нефти. Куст скважин №17, скважина №322Р.</v>
      </c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W2" s="305"/>
      <c r="X2" s="73"/>
    </row>
    <row r="3" spans="1:25" x14ac:dyDescent="0.2">
      <c r="B3" s="2" t="s">
        <v>32</v>
      </c>
      <c r="C3" s="306" t="str">
        <f>'Приложение №3 к форме 8.2'!C4</f>
        <v>Нефтегазопровод куст скважин к.17 - т.вр. в н/сб с к.13.</v>
      </c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74"/>
    </row>
    <row r="4" spans="1:25" x14ac:dyDescent="0.2">
      <c r="B4" s="2" t="s">
        <v>389</v>
      </c>
      <c r="C4" s="265">
        <v>1.3</v>
      </c>
      <c r="D4" s="266" t="s">
        <v>120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</row>
    <row r="5" spans="1:25" ht="13.5" thickBot="1" x14ac:dyDescent="0.25">
      <c r="B5" s="2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</row>
    <row r="6" spans="1:25" ht="12.75" customHeight="1" thickBot="1" x14ac:dyDescent="0.25">
      <c r="A6" s="308" t="s">
        <v>1</v>
      </c>
      <c r="B6" s="308" t="s">
        <v>41</v>
      </c>
      <c r="C6" s="311" t="s">
        <v>42</v>
      </c>
      <c r="D6" s="312"/>
      <c r="E6" s="312"/>
      <c r="F6" s="312"/>
      <c r="G6" s="312"/>
      <c r="H6" s="312"/>
      <c r="I6" s="312"/>
      <c r="J6" s="312"/>
      <c r="K6" s="312"/>
      <c r="L6" s="313"/>
      <c r="M6" s="314" t="s">
        <v>2</v>
      </c>
      <c r="N6" s="315"/>
      <c r="O6" s="315"/>
      <c r="P6" s="315"/>
      <c r="Q6" s="315"/>
      <c r="R6" s="315"/>
      <c r="S6" s="315"/>
      <c r="T6" s="315"/>
      <c r="U6" s="315"/>
      <c r="V6" s="315"/>
      <c r="W6" s="316"/>
      <c r="Y6" s="1"/>
    </row>
    <row r="7" spans="1:25" ht="12.75" customHeight="1" x14ac:dyDescent="0.2">
      <c r="A7" s="309"/>
      <c r="B7" s="309"/>
      <c r="C7" s="317" t="s">
        <v>353</v>
      </c>
      <c r="D7" s="320" t="s">
        <v>3</v>
      </c>
      <c r="E7" s="321"/>
      <c r="F7" s="321"/>
      <c r="G7" s="321"/>
      <c r="H7" s="321"/>
      <c r="I7" s="321"/>
      <c r="J7" s="321"/>
      <c r="K7" s="322" t="s">
        <v>354</v>
      </c>
      <c r="L7" s="325" t="s">
        <v>355</v>
      </c>
      <c r="M7" s="295" t="s">
        <v>356</v>
      </c>
      <c r="N7" s="297" t="s">
        <v>3</v>
      </c>
      <c r="O7" s="298"/>
      <c r="P7" s="298"/>
      <c r="Q7" s="299"/>
      <c r="R7" s="300" t="s">
        <v>357</v>
      </c>
      <c r="S7" s="302" t="s">
        <v>358</v>
      </c>
      <c r="T7" s="302" t="s">
        <v>359</v>
      </c>
      <c r="U7" s="302" t="s">
        <v>360</v>
      </c>
      <c r="V7" s="285" t="s">
        <v>361</v>
      </c>
      <c r="W7" s="287" t="s">
        <v>362</v>
      </c>
      <c r="Y7" s="1"/>
    </row>
    <row r="8" spans="1:25" ht="44.25" customHeight="1" x14ac:dyDescent="0.2">
      <c r="A8" s="309"/>
      <c r="B8" s="309"/>
      <c r="C8" s="318"/>
      <c r="D8" s="289" t="s">
        <v>363</v>
      </c>
      <c r="E8" s="291" t="s">
        <v>364</v>
      </c>
      <c r="F8" s="291" t="s">
        <v>365</v>
      </c>
      <c r="G8" s="291" t="s">
        <v>366</v>
      </c>
      <c r="H8" s="291" t="s">
        <v>43</v>
      </c>
      <c r="I8" s="291" t="s">
        <v>360</v>
      </c>
      <c r="J8" s="291" t="s">
        <v>361</v>
      </c>
      <c r="K8" s="323"/>
      <c r="L8" s="326"/>
      <c r="M8" s="296"/>
      <c r="N8" s="293" t="s">
        <v>44</v>
      </c>
      <c r="O8" s="294"/>
      <c r="P8" s="294" t="s">
        <v>45</v>
      </c>
      <c r="Q8" s="304"/>
      <c r="R8" s="301"/>
      <c r="S8" s="303"/>
      <c r="T8" s="303"/>
      <c r="U8" s="303"/>
      <c r="V8" s="286"/>
      <c r="W8" s="288"/>
      <c r="Y8" s="1"/>
    </row>
    <row r="9" spans="1:25" ht="83.25" customHeight="1" thickBot="1" x14ac:dyDescent="0.25">
      <c r="A9" s="310"/>
      <c r="B9" s="310"/>
      <c r="C9" s="319"/>
      <c r="D9" s="290"/>
      <c r="E9" s="292"/>
      <c r="F9" s="292"/>
      <c r="G9" s="292"/>
      <c r="H9" s="292"/>
      <c r="I9" s="292"/>
      <c r="J9" s="292"/>
      <c r="K9" s="324"/>
      <c r="L9" s="327"/>
      <c r="M9" s="296"/>
      <c r="N9" s="75" t="s">
        <v>367</v>
      </c>
      <c r="O9" s="76" t="s">
        <v>368</v>
      </c>
      <c r="P9" s="76" t="s">
        <v>367</v>
      </c>
      <c r="Q9" s="77" t="s">
        <v>368</v>
      </c>
      <c r="R9" s="301"/>
      <c r="S9" s="303"/>
      <c r="T9" s="303"/>
      <c r="U9" s="303"/>
      <c r="V9" s="286"/>
      <c r="W9" s="288"/>
      <c r="Y9" s="1"/>
    </row>
    <row r="10" spans="1:25" ht="13.5" thickBot="1" x14ac:dyDescent="0.25">
      <c r="A10" s="78">
        <v>1</v>
      </c>
      <c r="B10" s="79">
        <v>2</v>
      </c>
      <c r="C10" s="78">
        <v>5</v>
      </c>
      <c r="D10" s="80">
        <v>6</v>
      </c>
      <c r="E10" s="81">
        <v>7</v>
      </c>
      <c r="F10" s="82">
        <v>8</v>
      </c>
      <c r="G10" s="81">
        <v>9</v>
      </c>
      <c r="H10" s="82">
        <v>10</v>
      </c>
      <c r="I10" s="81">
        <v>11</v>
      </c>
      <c r="J10" s="82">
        <v>12</v>
      </c>
      <c r="K10" s="81">
        <v>13</v>
      </c>
      <c r="L10" s="83">
        <v>14</v>
      </c>
      <c r="M10" s="78">
        <v>15</v>
      </c>
      <c r="N10" s="80">
        <v>16</v>
      </c>
      <c r="O10" s="81">
        <v>17</v>
      </c>
      <c r="P10" s="82">
        <v>18</v>
      </c>
      <c r="Q10" s="84">
        <v>19</v>
      </c>
      <c r="R10" s="80">
        <v>20</v>
      </c>
      <c r="S10" s="81">
        <v>21</v>
      </c>
      <c r="T10" s="82">
        <v>22</v>
      </c>
      <c r="U10" s="81">
        <v>23</v>
      </c>
      <c r="V10" s="85">
        <v>24</v>
      </c>
      <c r="W10" s="86">
        <v>25</v>
      </c>
      <c r="Y10" s="1"/>
    </row>
    <row r="11" spans="1:25" ht="13.5" thickBot="1" x14ac:dyDescent="0.25">
      <c r="A11" s="272" t="s">
        <v>369</v>
      </c>
      <c r="B11" s="273"/>
      <c r="C11" s="273"/>
      <c r="D11" s="273"/>
      <c r="E11" s="273"/>
      <c r="F11" s="273"/>
      <c r="G11" s="273"/>
      <c r="H11" s="273"/>
      <c r="I11" s="273"/>
      <c r="J11" s="273"/>
      <c r="K11" s="273"/>
      <c r="L11" s="273"/>
      <c r="M11" s="273"/>
      <c r="N11" s="273"/>
      <c r="O11" s="273"/>
      <c r="P11" s="273"/>
      <c r="Q11" s="273"/>
      <c r="R11" s="273"/>
      <c r="S11" s="273"/>
      <c r="T11" s="273"/>
      <c r="U11" s="273"/>
      <c r="V11" s="273"/>
      <c r="W11" s="274"/>
      <c r="Y11" s="1"/>
    </row>
    <row r="12" spans="1:25" ht="14.25" x14ac:dyDescent="0.2">
      <c r="A12" s="87" t="s">
        <v>346</v>
      </c>
      <c r="B12" s="88" t="s">
        <v>345</v>
      </c>
      <c r="C12" s="89">
        <f>D12+E12+G12+I12+J12</f>
        <v>796594</v>
      </c>
      <c r="D12" s="90">
        <v>93141</v>
      </c>
      <c r="E12" s="91">
        <v>424658</v>
      </c>
      <c r="F12" s="92">
        <v>57268</v>
      </c>
      <c r="G12" s="92">
        <v>22205</v>
      </c>
      <c r="H12" s="91">
        <v>4074</v>
      </c>
      <c r="I12" s="91">
        <v>170263</v>
      </c>
      <c r="J12" s="93">
        <v>86327</v>
      </c>
      <c r="K12" s="94">
        <v>3288.96</v>
      </c>
      <c r="L12" s="95">
        <v>1424.78</v>
      </c>
      <c r="M12" s="89">
        <f>N12+O12+P12+Q12</f>
        <v>0</v>
      </c>
      <c r="N12" s="96"/>
      <c r="O12" s="97"/>
      <c r="P12" s="97"/>
      <c r="Q12" s="98"/>
      <c r="R12" s="99">
        <f>D12*$D$41</f>
        <v>0</v>
      </c>
      <c r="S12" s="100">
        <f>(E12-H12)*$D$42</f>
        <v>0</v>
      </c>
      <c r="T12" s="100">
        <f>F12*$D$41</f>
        <v>0</v>
      </c>
      <c r="U12" s="100">
        <f>(R12+T12)*$D$48</f>
        <v>0</v>
      </c>
      <c r="V12" s="101">
        <f>(R12+T12)*$D$49</f>
        <v>0</v>
      </c>
      <c r="W12" s="102">
        <f>M12+R12+S12+U12+V12</f>
        <v>0</v>
      </c>
      <c r="Y12" s="1"/>
    </row>
    <row r="13" spans="1:25" ht="14.25" x14ac:dyDescent="0.2">
      <c r="A13" s="103" t="s">
        <v>348</v>
      </c>
      <c r="B13" s="104" t="s">
        <v>347</v>
      </c>
      <c r="C13" s="105">
        <f t="shared" ref="C13:C14" si="0">G13+D13+E13+I13+J13</f>
        <v>60619</v>
      </c>
      <c r="D13" s="106">
        <v>5497</v>
      </c>
      <c r="E13" s="9">
        <v>4693</v>
      </c>
      <c r="F13" s="9">
        <v>476</v>
      </c>
      <c r="G13" s="9">
        <v>40987</v>
      </c>
      <c r="H13" s="9">
        <v>0</v>
      </c>
      <c r="I13" s="9">
        <v>5622</v>
      </c>
      <c r="J13" s="107">
        <v>3820</v>
      </c>
      <c r="K13" s="11">
        <v>189.97</v>
      </c>
      <c r="L13" s="108">
        <v>11.11</v>
      </c>
      <c r="M13" s="105">
        <f t="shared" ref="M13:M14" si="1">N13+O13+P13+Q13</f>
        <v>0</v>
      </c>
      <c r="N13" s="63"/>
      <c r="O13" s="10"/>
      <c r="P13" s="10"/>
      <c r="Q13" s="109"/>
      <c r="R13" s="110">
        <f>D13*$D$41</f>
        <v>0</v>
      </c>
      <c r="S13" s="111">
        <f>(E13-H13)*$D$42</f>
        <v>0</v>
      </c>
      <c r="T13" s="111">
        <f>F13*$D$41</f>
        <v>0</v>
      </c>
      <c r="U13" s="111">
        <f>(R13+T13)*$D$48</f>
        <v>0</v>
      </c>
      <c r="V13" s="112">
        <f>(R13+T13)*$D$49</f>
        <v>0</v>
      </c>
      <c r="W13" s="113">
        <f>M13+R13+S13+U13+V13</f>
        <v>0</v>
      </c>
      <c r="Y13" s="1"/>
    </row>
    <row r="14" spans="1:25" ht="15" thickBot="1" x14ac:dyDescent="0.25">
      <c r="A14" s="103" t="s">
        <v>350</v>
      </c>
      <c r="B14" s="104" t="s">
        <v>349</v>
      </c>
      <c r="C14" s="105">
        <f t="shared" si="0"/>
        <v>24986</v>
      </c>
      <c r="D14" s="106">
        <v>230</v>
      </c>
      <c r="E14" s="9">
        <v>23526</v>
      </c>
      <c r="F14" s="9">
        <v>626</v>
      </c>
      <c r="G14" s="9"/>
      <c r="H14" s="9">
        <v>20332</v>
      </c>
      <c r="I14" s="9">
        <v>813</v>
      </c>
      <c r="J14" s="107">
        <v>417</v>
      </c>
      <c r="K14" s="11">
        <v>9.57</v>
      </c>
      <c r="L14" s="108">
        <v>15.42</v>
      </c>
      <c r="M14" s="105">
        <f t="shared" si="1"/>
        <v>0</v>
      </c>
      <c r="N14" s="63"/>
      <c r="O14" s="10"/>
      <c r="P14" s="10"/>
      <c r="Q14" s="109"/>
      <c r="R14" s="110">
        <f>D14*$D$41</f>
        <v>0</v>
      </c>
      <c r="S14" s="111">
        <f>(E14-H14)*$D$42</f>
        <v>0</v>
      </c>
      <c r="T14" s="111">
        <f>F14*$D$41</f>
        <v>0</v>
      </c>
      <c r="U14" s="111">
        <f>(R14+T14)*$D$48</f>
        <v>0</v>
      </c>
      <c r="V14" s="112">
        <f>(R14+T14)*$D$49</f>
        <v>0</v>
      </c>
      <c r="W14" s="113">
        <f t="shared" ref="W14" si="2">M14+R14+S14+U14+V14</f>
        <v>0</v>
      </c>
      <c r="Y14" s="1"/>
    </row>
    <row r="15" spans="1:25" ht="21" customHeight="1" thickBot="1" x14ac:dyDescent="0.25">
      <c r="A15" s="114"/>
      <c r="B15" s="115" t="s">
        <v>370</v>
      </c>
      <c r="C15" s="116">
        <f t="shared" ref="C15:L15" si="3">SUM(C12:C14)</f>
        <v>882199</v>
      </c>
      <c r="D15" s="117">
        <f t="shared" si="3"/>
        <v>98868</v>
      </c>
      <c r="E15" s="118">
        <f t="shared" si="3"/>
        <v>452877</v>
      </c>
      <c r="F15" s="118">
        <f t="shared" si="3"/>
        <v>58370</v>
      </c>
      <c r="G15" s="118">
        <f t="shared" si="3"/>
        <v>63192</v>
      </c>
      <c r="H15" s="118">
        <f t="shared" si="3"/>
        <v>24406</v>
      </c>
      <c r="I15" s="118">
        <f t="shared" si="3"/>
        <v>176698</v>
      </c>
      <c r="J15" s="119">
        <f t="shared" si="3"/>
        <v>90564</v>
      </c>
      <c r="K15" s="120">
        <f t="shared" si="3"/>
        <v>3488.5</v>
      </c>
      <c r="L15" s="121">
        <f t="shared" si="3"/>
        <v>1451.31</v>
      </c>
      <c r="M15" s="116">
        <f>N15+O15+P15+Q15</f>
        <v>6324682</v>
      </c>
      <c r="N15" s="268">
        <f>[5]Оборудование!G34</f>
        <v>0</v>
      </c>
      <c r="O15" s="269">
        <f>'Приложение №3 к форме 8.2'!G149</f>
        <v>5290872</v>
      </c>
      <c r="P15" s="269">
        <f>[5]Оборудование!J34</f>
        <v>0</v>
      </c>
      <c r="Q15" s="270">
        <f>'Приложение №3 к форме 8.2'!J149</f>
        <v>1033810</v>
      </c>
      <c r="R15" s="117">
        <f>SUM(R12:R14)</f>
        <v>0</v>
      </c>
      <c r="S15" s="118">
        <f>SUM(S12:S14)</f>
        <v>0</v>
      </c>
      <c r="T15" s="118">
        <f>SUM(T12:T14)</f>
        <v>0</v>
      </c>
      <c r="U15" s="118">
        <f>SUM(U12:U14)</f>
        <v>0</v>
      </c>
      <c r="V15" s="119">
        <f>SUM(V12:V14)</f>
        <v>0</v>
      </c>
      <c r="W15" s="122">
        <f>M15+R15+S15+U15+V15</f>
        <v>6324682</v>
      </c>
      <c r="Y15" s="1"/>
    </row>
    <row r="16" spans="1:25" ht="25.5" x14ac:dyDescent="0.2">
      <c r="A16" s="123"/>
      <c r="B16" s="124" t="s">
        <v>371</v>
      </c>
      <c r="C16" s="125"/>
      <c r="D16" s="126"/>
      <c r="E16" s="127"/>
      <c r="F16" s="127"/>
      <c r="G16" s="127"/>
      <c r="H16" s="127"/>
      <c r="I16" s="127"/>
      <c r="J16" s="127"/>
      <c r="K16" s="127"/>
      <c r="L16" s="128"/>
      <c r="M16" s="124"/>
      <c r="N16" s="129"/>
      <c r="O16" s="130"/>
      <c r="P16" s="131"/>
      <c r="Q16" s="132"/>
      <c r="R16" s="133"/>
      <c r="S16" s="131"/>
      <c r="T16" s="134"/>
      <c r="U16" s="131"/>
      <c r="V16" s="134"/>
      <c r="W16" s="102">
        <f>P15+Q15+R15+S15+U15+V15</f>
        <v>1033810</v>
      </c>
    </row>
    <row r="17" spans="1:24" s="68" customFormat="1" ht="15" x14ac:dyDescent="0.2">
      <c r="A17" s="135"/>
      <c r="B17" s="136" t="s">
        <v>4</v>
      </c>
      <c r="C17" s="105"/>
      <c r="D17" s="137"/>
      <c r="E17" s="138"/>
      <c r="F17" s="138"/>
      <c r="G17" s="138"/>
      <c r="H17" s="138"/>
      <c r="I17" s="138"/>
      <c r="J17" s="138"/>
      <c r="K17" s="138"/>
      <c r="L17" s="139"/>
      <c r="M17" s="140"/>
      <c r="N17" s="141"/>
      <c r="O17" s="142"/>
      <c r="P17" s="143"/>
      <c r="Q17" s="144"/>
      <c r="R17" s="145"/>
      <c r="S17" s="143"/>
      <c r="T17" s="146"/>
      <c r="U17" s="143"/>
      <c r="V17" s="146"/>
      <c r="W17" s="147">
        <f>W16*D43</f>
        <v>36183</v>
      </c>
    </row>
    <row r="18" spans="1:24" s="68" customFormat="1" ht="14.25" x14ac:dyDescent="0.2">
      <c r="A18" s="135"/>
      <c r="B18" s="140" t="s">
        <v>372</v>
      </c>
      <c r="C18" s="105"/>
      <c r="D18" s="137"/>
      <c r="E18" s="138"/>
      <c r="F18" s="138"/>
      <c r="G18" s="138"/>
      <c r="H18" s="138"/>
      <c r="I18" s="138"/>
      <c r="J18" s="138"/>
      <c r="K18" s="138"/>
      <c r="L18" s="139"/>
      <c r="M18" s="140"/>
      <c r="N18" s="141"/>
      <c r="O18" s="142"/>
      <c r="P18" s="143"/>
      <c r="Q18" s="144"/>
      <c r="R18" s="145"/>
      <c r="S18" s="143"/>
      <c r="T18" s="146"/>
      <c r="U18" s="143"/>
      <c r="V18" s="146"/>
      <c r="W18" s="148">
        <f>W16+W17</f>
        <v>1069993</v>
      </c>
    </row>
    <row r="19" spans="1:24" s="68" customFormat="1" ht="14.25" x14ac:dyDescent="0.2">
      <c r="A19" s="135"/>
      <c r="B19" s="149" t="s">
        <v>373</v>
      </c>
      <c r="C19" s="105"/>
      <c r="D19" s="137"/>
      <c r="E19" s="138"/>
      <c r="F19" s="138"/>
      <c r="G19" s="138"/>
      <c r="H19" s="138"/>
      <c r="I19" s="138"/>
      <c r="J19" s="138"/>
      <c r="K19" s="138"/>
      <c r="L19" s="139"/>
      <c r="M19" s="140"/>
      <c r="N19" s="141"/>
      <c r="O19" s="150"/>
      <c r="P19" s="143"/>
      <c r="Q19" s="151"/>
      <c r="R19" s="145"/>
      <c r="S19" s="143"/>
      <c r="T19" s="146"/>
      <c r="U19" s="143"/>
      <c r="V19" s="146"/>
      <c r="W19" s="113">
        <f>W20+W21+W22+W23+W24+W25</f>
        <v>83995</v>
      </c>
    </row>
    <row r="20" spans="1:24" s="68" customFormat="1" ht="15" x14ac:dyDescent="0.2">
      <c r="A20" s="135"/>
      <c r="B20" s="136" t="s">
        <v>374</v>
      </c>
      <c r="C20" s="152">
        <f>C15*D44</f>
        <v>56020</v>
      </c>
      <c r="D20" s="137"/>
      <c r="E20" s="138"/>
      <c r="F20" s="138"/>
      <c r="G20" s="138"/>
      <c r="H20" s="138"/>
      <c r="I20" s="138"/>
      <c r="J20" s="138"/>
      <c r="K20" s="138"/>
      <c r="L20" s="139"/>
      <c r="M20" s="140"/>
      <c r="N20" s="141"/>
      <c r="O20" s="153"/>
      <c r="P20" s="143"/>
      <c r="Q20" s="154"/>
      <c r="R20" s="145"/>
      <c r="S20" s="143"/>
      <c r="T20" s="146"/>
      <c r="U20" s="143"/>
      <c r="V20" s="146"/>
      <c r="W20" s="147">
        <f>W18*D44</f>
        <v>67945</v>
      </c>
    </row>
    <row r="21" spans="1:24" s="68" customFormat="1" ht="28.5" customHeight="1" x14ac:dyDescent="0.2">
      <c r="A21" s="135"/>
      <c r="B21" s="155" t="s">
        <v>375</v>
      </c>
      <c r="C21" s="105"/>
      <c r="D21" s="137"/>
      <c r="E21" s="138"/>
      <c r="F21" s="138"/>
      <c r="G21" s="138"/>
      <c r="H21" s="138"/>
      <c r="I21" s="138"/>
      <c r="J21" s="138"/>
      <c r="K21" s="138"/>
      <c r="L21" s="139"/>
      <c r="M21" s="140"/>
      <c r="N21" s="141"/>
      <c r="O21" s="153"/>
      <c r="P21" s="143"/>
      <c r="Q21" s="154"/>
      <c r="R21" s="145"/>
      <c r="S21" s="143"/>
      <c r="T21" s="146"/>
      <c r="U21" s="143"/>
      <c r="V21" s="146"/>
      <c r="W21" s="147">
        <f>W18*D47</f>
        <v>16050</v>
      </c>
    </row>
    <row r="22" spans="1:24" s="68" customFormat="1" ht="15" x14ac:dyDescent="0.2">
      <c r="A22" s="135"/>
      <c r="B22" s="155" t="s">
        <v>376</v>
      </c>
      <c r="C22" s="105"/>
      <c r="D22" s="137"/>
      <c r="E22" s="138"/>
      <c r="F22" s="138"/>
      <c r="G22" s="138"/>
      <c r="H22" s="138"/>
      <c r="I22" s="138"/>
      <c r="J22" s="138"/>
      <c r="K22" s="138"/>
      <c r="L22" s="139"/>
      <c r="M22" s="140"/>
      <c r="N22" s="141"/>
      <c r="O22" s="153"/>
      <c r="P22" s="143"/>
      <c r="Q22" s="154"/>
      <c r="R22" s="145"/>
      <c r="S22" s="143"/>
      <c r="T22" s="146"/>
      <c r="U22" s="143"/>
      <c r="V22" s="146"/>
      <c r="W22" s="156"/>
    </row>
    <row r="23" spans="1:24" s="68" customFormat="1" ht="15" x14ac:dyDescent="0.2">
      <c r="A23" s="135"/>
      <c r="B23" s="3" t="s">
        <v>377</v>
      </c>
      <c r="C23" s="105"/>
      <c r="D23" s="137"/>
      <c r="E23" s="138"/>
      <c r="F23" s="138"/>
      <c r="G23" s="138"/>
      <c r="H23" s="138"/>
      <c r="I23" s="138"/>
      <c r="J23" s="138"/>
      <c r="K23" s="138"/>
      <c r="L23" s="139"/>
      <c r="M23" s="140"/>
      <c r="N23" s="141"/>
      <c r="O23" s="153"/>
      <c r="P23" s="143"/>
      <c r="Q23" s="154"/>
      <c r="R23" s="145"/>
      <c r="S23" s="143"/>
      <c r="T23" s="146"/>
      <c r="U23" s="143"/>
      <c r="V23" s="146"/>
      <c r="W23" s="156"/>
    </row>
    <row r="24" spans="1:24" s="68" customFormat="1" ht="51" x14ac:dyDescent="0.2">
      <c r="A24" s="135"/>
      <c r="B24" s="3" t="s">
        <v>378</v>
      </c>
      <c r="C24" s="105"/>
      <c r="D24" s="137"/>
      <c r="E24" s="138"/>
      <c r="F24" s="138"/>
      <c r="G24" s="138"/>
      <c r="H24" s="138"/>
      <c r="I24" s="138"/>
      <c r="J24" s="138"/>
      <c r="K24" s="138"/>
      <c r="L24" s="139"/>
      <c r="M24" s="140"/>
      <c r="N24" s="141"/>
      <c r="O24" s="153"/>
      <c r="P24" s="143"/>
      <c r="Q24" s="154"/>
      <c r="R24" s="145"/>
      <c r="S24" s="143"/>
      <c r="T24" s="146"/>
      <c r="U24" s="143"/>
      <c r="V24" s="146"/>
      <c r="W24" s="156"/>
    </row>
    <row r="25" spans="1:24" s="68" customFormat="1" ht="15" x14ac:dyDescent="0.2">
      <c r="A25" s="135"/>
      <c r="B25" s="3" t="s">
        <v>379</v>
      </c>
      <c r="C25" s="105"/>
      <c r="D25" s="137"/>
      <c r="E25" s="138"/>
      <c r="F25" s="138"/>
      <c r="G25" s="138"/>
      <c r="H25" s="138"/>
      <c r="I25" s="138"/>
      <c r="J25" s="138"/>
      <c r="K25" s="138"/>
      <c r="L25" s="139"/>
      <c r="M25" s="140"/>
      <c r="N25" s="141"/>
      <c r="O25" s="153"/>
      <c r="P25" s="143"/>
      <c r="Q25" s="154"/>
      <c r="R25" s="145"/>
      <c r="S25" s="143"/>
      <c r="T25" s="146"/>
      <c r="U25" s="143"/>
      <c r="V25" s="146"/>
      <c r="W25" s="156"/>
    </row>
    <row r="26" spans="1:24" s="68" customFormat="1" ht="14.25" x14ac:dyDescent="0.2">
      <c r="A26" s="135"/>
      <c r="B26" s="140" t="s">
        <v>6</v>
      </c>
      <c r="C26" s="105">
        <f>C15+C20</f>
        <v>938219</v>
      </c>
      <c r="D26" s="137"/>
      <c r="E26" s="138"/>
      <c r="F26" s="138"/>
      <c r="G26" s="138"/>
      <c r="H26" s="138"/>
      <c r="I26" s="138"/>
      <c r="J26" s="138"/>
      <c r="K26" s="138"/>
      <c r="L26" s="139"/>
      <c r="M26" s="140"/>
      <c r="N26" s="141"/>
      <c r="O26" s="142"/>
      <c r="P26" s="143"/>
      <c r="Q26" s="144"/>
      <c r="R26" s="145"/>
      <c r="S26" s="143"/>
      <c r="T26" s="146"/>
      <c r="U26" s="143"/>
      <c r="V26" s="146"/>
      <c r="W26" s="113"/>
    </row>
    <row r="27" spans="1:24" s="68" customFormat="1" ht="15.75" thickBot="1" x14ac:dyDescent="0.25">
      <c r="A27" s="157"/>
      <c r="B27" s="158" t="s">
        <v>7</v>
      </c>
      <c r="C27" s="159"/>
      <c r="D27" s="160"/>
      <c r="E27" s="161"/>
      <c r="F27" s="161"/>
      <c r="G27" s="161"/>
      <c r="H27" s="161"/>
      <c r="I27" s="161"/>
      <c r="J27" s="161"/>
      <c r="K27" s="161"/>
      <c r="L27" s="162"/>
      <c r="M27" s="163"/>
      <c r="N27" s="164"/>
      <c r="O27" s="165"/>
      <c r="P27" s="166"/>
      <c r="Q27" s="167"/>
      <c r="R27" s="168"/>
      <c r="S27" s="166"/>
      <c r="T27" s="169"/>
      <c r="U27" s="166"/>
      <c r="V27" s="169"/>
      <c r="W27" s="170">
        <f>W26*D47</f>
        <v>0</v>
      </c>
    </row>
    <row r="28" spans="1:24" s="68" customFormat="1" ht="14.25" x14ac:dyDescent="0.2">
      <c r="A28" s="171"/>
      <c r="B28" s="172" t="s">
        <v>8</v>
      </c>
      <c r="C28" s="173"/>
      <c r="D28" s="174"/>
      <c r="E28" s="175"/>
      <c r="F28" s="175"/>
      <c r="G28" s="175"/>
      <c r="H28" s="175"/>
      <c r="I28" s="175"/>
      <c r="J28" s="175"/>
      <c r="K28" s="175"/>
      <c r="L28" s="176"/>
      <c r="M28" s="177"/>
      <c r="N28" s="178"/>
      <c r="O28" s="179"/>
      <c r="P28" s="180"/>
      <c r="Q28" s="181"/>
      <c r="R28" s="182"/>
      <c r="S28" s="180"/>
      <c r="T28" s="183"/>
      <c r="U28" s="180"/>
      <c r="V28" s="183"/>
      <c r="W28" s="184">
        <f>W26+W27</f>
        <v>0</v>
      </c>
    </row>
    <row r="29" spans="1:24" s="68" customFormat="1" ht="14.25" x14ac:dyDescent="0.2">
      <c r="A29" s="185"/>
      <c r="B29" s="186" t="s">
        <v>9</v>
      </c>
      <c r="C29" s="187"/>
      <c r="D29" s="188"/>
      <c r="E29" s="189"/>
      <c r="F29" s="189"/>
      <c r="G29" s="189"/>
      <c r="H29" s="189"/>
      <c r="I29" s="189"/>
      <c r="J29" s="189"/>
      <c r="K29" s="189"/>
      <c r="L29" s="190"/>
      <c r="M29" s="191"/>
      <c r="N29" s="192"/>
      <c r="O29" s="193"/>
      <c r="P29" s="193"/>
      <c r="Q29" s="194"/>
      <c r="R29" s="195"/>
      <c r="S29" s="193"/>
      <c r="T29" s="196"/>
      <c r="U29" s="193"/>
      <c r="V29" s="197">
        <v>0.18</v>
      </c>
      <c r="W29" s="113">
        <f>W28*V29</f>
        <v>0</v>
      </c>
    </row>
    <row r="30" spans="1:24" s="68" customFormat="1" ht="15" thickBot="1" x14ac:dyDescent="0.25">
      <c r="A30" s="198"/>
      <c r="B30" s="199" t="s">
        <v>10</v>
      </c>
      <c r="C30" s="200"/>
      <c r="D30" s="201"/>
      <c r="E30" s="202"/>
      <c r="F30" s="202"/>
      <c r="G30" s="202"/>
      <c r="H30" s="202"/>
      <c r="I30" s="202"/>
      <c r="J30" s="202"/>
      <c r="K30" s="202"/>
      <c r="L30" s="203"/>
      <c r="M30" s="204"/>
      <c r="N30" s="205"/>
      <c r="O30" s="206"/>
      <c r="P30" s="207"/>
      <c r="Q30" s="208"/>
      <c r="R30" s="209"/>
      <c r="S30" s="207"/>
      <c r="T30" s="210"/>
      <c r="U30" s="207"/>
      <c r="V30" s="210"/>
      <c r="W30" s="211">
        <f>W28+W29</f>
        <v>0</v>
      </c>
    </row>
    <row r="31" spans="1:24" s="68" customFormat="1" x14ac:dyDescent="0.2">
      <c r="A31" s="212"/>
      <c r="B31" s="213"/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5"/>
    </row>
    <row r="32" spans="1:24" s="68" customFormat="1" ht="12.75" customHeight="1" x14ac:dyDescent="0.2">
      <c r="B32" s="275"/>
      <c r="C32" s="276"/>
      <c r="D32" s="279" t="s">
        <v>46</v>
      </c>
      <c r="E32" s="281" t="s">
        <v>33</v>
      </c>
      <c r="F32" s="282"/>
      <c r="G32" s="282"/>
      <c r="H32" s="216"/>
      <c r="I32" s="216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3"/>
    </row>
    <row r="33" spans="1:24" s="68" customFormat="1" ht="12.75" customHeight="1" x14ac:dyDescent="0.2">
      <c r="B33" s="277"/>
      <c r="C33" s="278"/>
      <c r="D33" s="280"/>
      <c r="E33" s="4">
        <v>2015</v>
      </c>
      <c r="F33" s="4">
        <v>2016</v>
      </c>
      <c r="G33" s="5">
        <v>2017</v>
      </c>
      <c r="H33" s="6"/>
      <c r="I33" s="6"/>
      <c r="J33" s="6"/>
      <c r="K33" s="6"/>
      <c r="L33" s="6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</row>
    <row r="34" spans="1:24" s="68" customFormat="1" ht="13.5" customHeight="1" x14ac:dyDescent="0.2">
      <c r="B34" s="283" t="s">
        <v>47</v>
      </c>
      <c r="C34" s="284"/>
      <c r="D34" s="217"/>
      <c r="E34" s="218"/>
      <c r="F34" s="218"/>
      <c r="G34" s="218"/>
      <c r="H34" s="219"/>
      <c r="I34" s="219"/>
      <c r="J34" s="219"/>
      <c r="K34" s="219"/>
      <c r="L34" s="219"/>
      <c r="M34" s="219"/>
      <c r="N34" s="220"/>
      <c r="O34" s="220"/>
      <c r="P34" s="221"/>
      <c r="Q34" s="220"/>
      <c r="R34" s="220"/>
      <c r="S34" s="12"/>
      <c r="U34" s="12"/>
    </row>
    <row r="35" spans="1:24" s="68" customFormat="1" ht="13.5" x14ac:dyDescent="0.2">
      <c r="A35" s="212"/>
      <c r="B35" s="222"/>
      <c r="C35" s="223"/>
      <c r="D35" s="212"/>
      <c r="E35" s="212"/>
      <c r="F35" s="212"/>
      <c r="G35" s="212"/>
      <c r="H35" s="212"/>
      <c r="I35" s="212"/>
      <c r="J35" s="212"/>
      <c r="K35" s="212"/>
      <c r="L35" s="212"/>
      <c r="M35" s="212"/>
      <c r="N35" s="224"/>
      <c r="O35" s="224"/>
      <c r="P35" s="224"/>
      <c r="Q35" s="224"/>
      <c r="R35" s="225"/>
      <c r="S35" s="221"/>
      <c r="T35" s="226"/>
      <c r="U35" s="221"/>
      <c r="V35" s="227"/>
      <c r="W35" s="228"/>
    </row>
    <row r="36" spans="1:24" s="68" customFormat="1" ht="13.5" x14ac:dyDescent="0.2">
      <c r="A36" s="229" t="s">
        <v>34</v>
      </c>
      <c r="B36" s="229"/>
      <c r="C36" s="229"/>
      <c r="D36" s="212"/>
      <c r="E36" s="212"/>
      <c r="F36" s="212"/>
      <c r="G36" s="212"/>
      <c r="H36" s="212"/>
      <c r="I36" s="212"/>
      <c r="J36" s="212"/>
      <c r="K36" s="212"/>
      <c r="L36" s="212"/>
      <c r="M36" s="230"/>
      <c r="N36" s="231"/>
      <c r="O36" s="231"/>
      <c r="P36" s="224"/>
      <c r="Q36" s="224"/>
      <c r="R36" s="225"/>
      <c r="S36" s="221"/>
      <c r="T36" s="226"/>
      <c r="U36" s="221"/>
      <c r="V36" s="227"/>
      <c r="W36" s="228"/>
    </row>
    <row r="37" spans="1:24" s="68" customFormat="1" ht="14.25" thickBot="1" x14ac:dyDescent="0.25">
      <c r="A37" s="229"/>
      <c r="B37" s="229"/>
      <c r="C37" s="229"/>
      <c r="D37" s="232" t="s">
        <v>380</v>
      </c>
      <c r="E37" s="232" t="s">
        <v>381</v>
      </c>
      <c r="F37" s="212"/>
      <c r="G37" s="212"/>
      <c r="H37" s="212"/>
      <c r="I37" s="212"/>
      <c r="J37" s="212"/>
      <c r="K37" s="212"/>
      <c r="L37" s="212"/>
      <c r="M37" s="230"/>
      <c r="N37" s="231"/>
      <c r="O37" s="231"/>
      <c r="P37" s="224"/>
      <c r="Q37" s="224"/>
      <c r="R37" s="225"/>
      <c r="S37" s="221"/>
      <c r="T37" s="226"/>
      <c r="U37" s="221"/>
      <c r="V37" s="227"/>
      <c r="W37" s="228"/>
    </row>
    <row r="38" spans="1:24" s="68" customFormat="1" ht="14.25" thickBot="1" x14ac:dyDescent="0.25">
      <c r="A38" s="233" t="s">
        <v>15</v>
      </c>
      <c r="B38" s="234" t="s">
        <v>382</v>
      </c>
      <c r="C38" s="234" t="s">
        <v>383</v>
      </c>
      <c r="D38" s="235" t="s">
        <v>11</v>
      </c>
      <c r="E38" s="236" t="s">
        <v>11</v>
      </c>
      <c r="F38" s="237"/>
      <c r="G38" s="237"/>
      <c r="H38" s="237"/>
      <c r="I38" s="237"/>
      <c r="J38" s="237"/>
      <c r="K38" s="6"/>
      <c r="L38" s="6"/>
      <c r="M38" s="230"/>
      <c r="N38" s="231"/>
      <c r="O38" s="238"/>
      <c r="P38" s="239"/>
      <c r="Q38" s="225"/>
      <c r="R38" s="12"/>
      <c r="S38" s="12"/>
      <c r="U38" s="12"/>
    </row>
    <row r="39" spans="1:24" s="68" customFormat="1" ht="13.5" x14ac:dyDescent="0.2">
      <c r="A39" s="240">
        <v>1</v>
      </c>
      <c r="B39" s="241" t="s">
        <v>384</v>
      </c>
      <c r="C39" s="242" t="s">
        <v>385</v>
      </c>
      <c r="D39" s="243" t="s">
        <v>386</v>
      </c>
      <c r="E39" s="267" t="s">
        <v>386</v>
      </c>
      <c r="F39" s="6"/>
      <c r="G39" s="6"/>
      <c r="H39" s="6"/>
      <c r="I39" s="6"/>
      <c r="J39" s="6"/>
      <c r="K39" s="6"/>
      <c r="L39" s="6"/>
      <c r="M39" s="230"/>
      <c r="N39" s="231"/>
      <c r="O39" s="238"/>
      <c r="P39" s="239"/>
      <c r="Q39" s="225"/>
      <c r="R39" s="12"/>
      <c r="S39" s="12"/>
      <c r="U39" s="12"/>
    </row>
    <row r="40" spans="1:24" s="68" customFormat="1" ht="13.5" x14ac:dyDescent="0.2">
      <c r="A40" s="244">
        <v>2</v>
      </c>
      <c r="B40" s="245" t="s">
        <v>387</v>
      </c>
      <c r="C40" s="246"/>
      <c r="D40" s="247" t="s">
        <v>386</v>
      </c>
      <c r="E40" s="248" t="s">
        <v>386</v>
      </c>
      <c r="F40" s="6"/>
      <c r="G40" s="6"/>
      <c r="H40" s="6"/>
      <c r="I40" s="6"/>
      <c r="J40" s="6"/>
      <c r="K40" s="6"/>
      <c r="L40" s="6"/>
      <c r="M40" s="230"/>
      <c r="N40" s="231"/>
      <c r="O40" s="238"/>
      <c r="P40" s="239"/>
      <c r="Q40" s="225"/>
      <c r="R40" s="12"/>
      <c r="S40" s="12"/>
      <c r="U40" s="12"/>
    </row>
    <row r="41" spans="1:24" s="68" customFormat="1" ht="13.5" x14ac:dyDescent="0.2">
      <c r="A41" s="244">
        <v>3</v>
      </c>
      <c r="B41" s="245" t="s">
        <v>12</v>
      </c>
      <c r="C41" s="246"/>
      <c r="D41" s="249"/>
      <c r="E41" s="250" t="s">
        <v>386</v>
      </c>
      <c r="F41" s="251"/>
      <c r="G41" s="251"/>
      <c r="H41" s="251"/>
      <c r="I41" s="251"/>
      <c r="J41" s="7"/>
      <c r="K41" s="7"/>
      <c r="L41" s="7"/>
      <c r="M41" s="230"/>
      <c r="N41" s="231"/>
      <c r="O41" s="238"/>
      <c r="P41" s="239"/>
      <c r="Q41" s="225"/>
      <c r="R41" s="12"/>
      <c r="S41" s="12"/>
      <c r="U41" s="12"/>
    </row>
    <row r="42" spans="1:24" s="68" customFormat="1" ht="13.5" x14ac:dyDescent="0.2">
      <c r="A42" s="244">
        <v>4</v>
      </c>
      <c r="B42" s="245" t="s">
        <v>48</v>
      </c>
      <c r="C42" s="246"/>
      <c r="D42" s="252"/>
      <c r="E42" s="250" t="s">
        <v>386</v>
      </c>
      <c r="F42" s="251"/>
      <c r="G42" s="251"/>
      <c r="H42" s="251"/>
      <c r="I42" s="251"/>
      <c r="J42" s="226"/>
      <c r="K42" s="226"/>
      <c r="L42" s="226"/>
      <c r="M42" s="230"/>
      <c r="N42" s="231"/>
      <c r="O42" s="238"/>
      <c r="P42" s="239"/>
      <c r="Q42" s="225"/>
      <c r="R42" s="12"/>
      <c r="S42" s="12"/>
      <c r="U42" s="12"/>
    </row>
    <row r="43" spans="1:24" s="68" customFormat="1" ht="13.5" x14ac:dyDescent="0.2">
      <c r="A43" s="244">
        <v>5</v>
      </c>
      <c r="B43" s="245" t="s">
        <v>4</v>
      </c>
      <c r="C43" s="246" t="s">
        <v>0</v>
      </c>
      <c r="D43" s="253">
        <v>3.5000000000000003E-2</v>
      </c>
      <c r="E43" s="254" t="s">
        <v>386</v>
      </c>
      <c r="F43" s="226"/>
      <c r="G43" s="226"/>
      <c r="H43" s="226"/>
      <c r="O43" s="238"/>
      <c r="P43" s="239"/>
      <c r="Q43" s="225"/>
      <c r="R43" s="12"/>
      <c r="S43" s="12"/>
      <c r="U43" s="12"/>
    </row>
    <row r="44" spans="1:24" s="68" customFormat="1" ht="13.5" x14ac:dyDescent="0.2">
      <c r="A44" s="244">
        <v>6</v>
      </c>
      <c r="B44" s="245" t="s">
        <v>5</v>
      </c>
      <c r="C44" s="246" t="s">
        <v>0</v>
      </c>
      <c r="D44" s="255">
        <v>6.3500000000000001E-2</v>
      </c>
      <c r="E44" s="254" t="s">
        <v>386</v>
      </c>
      <c r="F44" s="226"/>
      <c r="G44" s="226"/>
      <c r="H44" s="226"/>
      <c r="O44" s="225"/>
      <c r="P44" s="239"/>
      <c r="Q44" s="225"/>
      <c r="R44" s="12"/>
      <c r="S44" s="12"/>
      <c r="U44" s="12"/>
    </row>
    <row r="45" spans="1:24" s="68" customFormat="1" ht="25.5" x14ac:dyDescent="0.2">
      <c r="A45" s="244">
        <v>7</v>
      </c>
      <c r="B45" s="256" t="s">
        <v>49</v>
      </c>
      <c r="C45" s="246" t="s">
        <v>0</v>
      </c>
      <c r="D45" s="253">
        <v>1.4999999999999999E-2</v>
      </c>
      <c r="E45" s="257" t="s">
        <v>386</v>
      </c>
      <c r="F45" s="226"/>
      <c r="G45" s="226"/>
      <c r="H45" s="226"/>
      <c r="O45" s="225"/>
      <c r="P45" s="239"/>
      <c r="Q45" s="225"/>
      <c r="R45" s="12"/>
      <c r="S45" s="12"/>
      <c r="U45" s="12"/>
    </row>
    <row r="46" spans="1:24" s="68" customFormat="1" ht="13.5" x14ac:dyDescent="0.2">
      <c r="A46" s="244">
        <v>8</v>
      </c>
      <c r="B46" s="256" t="s">
        <v>388</v>
      </c>
      <c r="C46" s="246" t="s">
        <v>0</v>
      </c>
      <c r="D46" s="253" t="s">
        <v>386</v>
      </c>
      <c r="E46" s="257" t="s">
        <v>386</v>
      </c>
      <c r="F46" s="226"/>
      <c r="G46" s="226"/>
      <c r="H46" s="226"/>
      <c r="I46" s="226"/>
      <c r="J46" s="226"/>
      <c r="K46" s="226"/>
      <c r="L46" s="226"/>
      <c r="M46" s="226"/>
      <c r="N46" s="221"/>
      <c r="O46" s="225"/>
      <c r="P46" s="239"/>
      <c r="Q46" s="225"/>
      <c r="R46" s="12"/>
      <c r="S46" s="12"/>
      <c r="U46" s="12"/>
    </row>
    <row r="47" spans="1:24" s="68" customFormat="1" ht="13.5" x14ac:dyDescent="0.2">
      <c r="A47" s="244">
        <v>9</v>
      </c>
      <c r="B47" s="245" t="s">
        <v>7</v>
      </c>
      <c r="C47" s="246" t="s">
        <v>0</v>
      </c>
      <c r="D47" s="253">
        <v>1.4999999999999999E-2</v>
      </c>
      <c r="E47" s="257" t="s">
        <v>386</v>
      </c>
      <c r="F47" s="251"/>
      <c r="G47" s="251"/>
      <c r="H47" s="251"/>
      <c r="I47" s="251"/>
      <c r="J47" s="226"/>
      <c r="K47" s="226"/>
      <c r="L47" s="226"/>
      <c r="M47" s="226"/>
      <c r="N47" s="221"/>
      <c r="O47" s="225"/>
      <c r="P47" s="239"/>
      <c r="Q47" s="225"/>
      <c r="R47" s="12"/>
      <c r="S47" s="12"/>
      <c r="U47" s="12"/>
    </row>
    <row r="48" spans="1:24" s="68" customFormat="1" ht="13.5" x14ac:dyDescent="0.2">
      <c r="A48" s="244">
        <v>10</v>
      </c>
      <c r="B48" s="245" t="s">
        <v>13</v>
      </c>
      <c r="C48" s="246" t="s">
        <v>0</v>
      </c>
      <c r="D48" s="258">
        <f>(I15/(D15+F15))*0.85</f>
        <v>0.95520000000000005</v>
      </c>
      <c r="E48" s="259" t="s">
        <v>386</v>
      </c>
      <c r="F48" s="251"/>
      <c r="G48" s="251"/>
      <c r="H48" s="251"/>
      <c r="I48" s="251"/>
      <c r="J48" s="226"/>
      <c r="K48" s="226"/>
      <c r="L48" s="226"/>
      <c r="M48" s="226"/>
      <c r="N48" s="221"/>
      <c r="O48" s="225"/>
      <c r="P48" s="239"/>
      <c r="Q48" s="225"/>
      <c r="R48" s="12"/>
      <c r="S48" s="12"/>
      <c r="U48" s="12"/>
    </row>
    <row r="49" spans="1:24" s="68" customFormat="1" ht="14.25" thickBot="1" x14ac:dyDescent="0.25">
      <c r="A49" s="260">
        <v>11</v>
      </c>
      <c r="B49" s="261" t="s">
        <v>14</v>
      </c>
      <c r="C49" s="262" t="s">
        <v>0</v>
      </c>
      <c r="D49" s="263">
        <f>IF(J15*0.8/(D15+F15)&gt;=0.5,0.5,J15*0.8/(D15+F15))</f>
        <v>0.46079999999999999</v>
      </c>
      <c r="E49" s="264" t="s">
        <v>386</v>
      </c>
      <c r="N49" s="12"/>
      <c r="O49" s="12"/>
      <c r="P49" s="12"/>
      <c r="Q49" s="224"/>
      <c r="R49" s="225"/>
      <c r="S49" s="225"/>
      <c r="T49" s="226"/>
      <c r="U49" s="221"/>
      <c r="V49" s="226"/>
      <c r="W49" s="226"/>
      <c r="X49" s="227"/>
    </row>
  </sheetData>
  <sheetProtection insertRows="0" deleteRows="0"/>
  <protectedRanges>
    <protectedRange sqref="A56:X60" name="Диапазон1"/>
    <protectedRange sqref="F35:G37 W32:X37 K15:L15 N15:V15 W31 A2:S5 I46:N55 W22:W25 D41:D42 E43:E45 E38:X42 E47:E49 A50:E55 F43:H55 O43:X55 H31:V37 F31:G31 N12:Q14" name="Диапазон1_1"/>
  </protectedRanges>
  <mergeCells count="32">
    <mergeCell ref="P8:Q8"/>
    <mergeCell ref="C2:W2"/>
    <mergeCell ref="C3:W3"/>
    <mergeCell ref="A6:A9"/>
    <mergeCell ref="B6:B9"/>
    <mergeCell ref="C6:L6"/>
    <mergeCell ref="M6:W6"/>
    <mergeCell ref="C7:C9"/>
    <mergeCell ref="D7:J7"/>
    <mergeCell ref="K7:K9"/>
    <mergeCell ref="L7:L9"/>
    <mergeCell ref="V7:V9"/>
    <mergeCell ref="W7:W9"/>
    <mergeCell ref="D8:D9"/>
    <mergeCell ref="E8:E9"/>
    <mergeCell ref="F8:F9"/>
    <mergeCell ref="G8:G9"/>
    <mergeCell ref="H8:H9"/>
    <mergeCell ref="I8:I9"/>
    <mergeCell ref="J8:J9"/>
    <mergeCell ref="N8:O8"/>
    <mergeCell ref="M7:M9"/>
    <mergeCell ref="N7:Q7"/>
    <mergeCell ref="R7:R9"/>
    <mergeCell ref="S7:S9"/>
    <mergeCell ref="T7:T9"/>
    <mergeCell ref="U7:U9"/>
    <mergeCell ref="A11:W11"/>
    <mergeCell ref="B32:C33"/>
    <mergeCell ref="D32:D33"/>
    <mergeCell ref="E32:G32"/>
    <mergeCell ref="B34:C34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14" sqref="A14:I14"/>
    </sheetView>
  </sheetViews>
  <sheetFormatPr defaultRowHeight="12.75" x14ac:dyDescent="0.2"/>
  <cols>
    <col min="1" max="1" width="29.7109375" style="366" customWidth="1"/>
    <col min="2" max="2" width="25.140625" style="366" customWidth="1"/>
    <col min="3" max="3" width="7.140625" style="366" customWidth="1"/>
    <col min="4" max="4" width="10.7109375" style="366" customWidth="1"/>
    <col min="5" max="5" width="9.7109375" style="366" customWidth="1"/>
    <col min="6" max="6" width="8.28515625" style="366" customWidth="1"/>
    <col min="7" max="7" width="8.42578125" style="366" customWidth="1"/>
    <col min="8" max="9" width="10" style="366" customWidth="1"/>
    <col min="10" max="10" width="13.140625" style="366" customWidth="1"/>
    <col min="11" max="16384" width="9.140625" style="366"/>
  </cols>
  <sheetData>
    <row r="1" spans="1:16" s="361" customFormat="1" ht="12" x14ac:dyDescent="0.2">
      <c r="A1" s="360" t="s">
        <v>390</v>
      </c>
      <c r="B1" s="360"/>
      <c r="C1" s="360"/>
      <c r="D1" s="360"/>
      <c r="E1" s="360"/>
      <c r="I1" s="362" t="s">
        <v>391</v>
      </c>
      <c r="J1" s="362"/>
    </row>
    <row r="2" spans="1:16" s="364" customFormat="1" x14ac:dyDescent="0.2">
      <c r="A2" s="363" t="s">
        <v>392</v>
      </c>
    </row>
    <row r="3" spans="1:16" x14ac:dyDescent="0.2">
      <c r="A3" s="365" t="s">
        <v>393</v>
      </c>
      <c r="B3" s="365"/>
      <c r="C3" s="365"/>
      <c r="D3" s="365"/>
      <c r="E3" s="365"/>
      <c r="F3" s="365"/>
      <c r="G3" s="365"/>
      <c r="H3" s="365"/>
      <c r="I3" s="365"/>
      <c r="J3" s="365"/>
    </row>
    <row r="4" spans="1:16" ht="15" customHeight="1" x14ac:dyDescent="0.2">
      <c r="A4" s="367" t="s">
        <v>31</v>
      </c>
      <c r="B4" s="367"/>
      <c r="C4" s="367"/>
      <c r="D4" s="367"/>
      <c r="E4" s="367"/>
      <c r="F4" s="367"/>
      <c r="G4" s="367"/>
      <c r="H4" s="367"/>
      <c r="I4" s="367"/>
      <c r="J4" s="367"/>
      <c r="K4" s="368"/>
      <c r="L4" s="368"/>
      <c r="M4" s="368"/>
      <c r="N4" s="369"/>
      <c r="O4" s="369"/>
      <c r="P4" s="369"/>
    </row>
    <row r="5" spans="1:16" ht="15" customHeight="1" thickBot="1" x14ac:dyDescent="0.25">
      <c r="A5" s="367" t="s">
        <v>32</v>
      </c>
      <c r="B5" s="367"/>
      <c r="C5" s="367"/>
      <c r="D5" s="367"/>
      <c r="E5" s="367"/>
      <c r="F5" s="367"/>
      <c r="G5" s="367"/>
      <c r="H5" s="367"/>
      <c r="I5" s="367"/>
      <c r="J5" s="367"/>
      <c r="K5" s="368"/>
      <c r="L5" s="368"/>
      <c r="M5" s="368"/>
    </row>
    <row r="6" spans="1:16" ht="20.25" customHeight="1" x14ac:dyDescent="0.2">
      <c r="A6" s="370" t="s">
        <v>394</v>
      </c>
      <c r="B6" s="370" t="s">
        <v>395</v>
      </c>
      <c r="C6" s="370" t="s">
        <v>396</v>
      </c>
      <c r="D6" s="370" t="s">
        <v>397</v>
      </c>
      <c r="E6" s="370" t="s">
        <v>398</v>
      </c>
      <c r="F6" s="370" t="s">
        <v>399</v>
      </c>
      <c r="G6" s="371" t="s">
        <v>400</v>
      </c>
      <c r="H6" s="370" t="s">
        <v>57</v>
      </c>
      <c r="I6" s="370" t="s">
        <v>401</v>
      </c>
      <c r="J6" s="370" t="s">
        <v>362</v>
      </c>
    </row>
    <row r="7" spans="1:16" ht="68.25" customHeight="1" thickBot="1" x14ac:dyDescent="0.25">
      <c r="A7" s="372"/>
      <c r="B7" s="372"/>
      <c r="C7" s="372"/>
      <c r="D7" s="372"/>
      <c r="E7" s="372"/>
      <c r="F7" s="372"/>
      <c r="G7" s="373"/>
      <c r="H7" s="372"/>
      <c r="I7" s="372"/>
      <c r="J7" s="372"/>
    </row>
    <row r="8" spans="1:16" ht="13.5" thickBot="1" x14ac:dyDescent="0.25">
      <c r="A8" s="374">
        <v>1</v>
      </c>
      <c r="B8" s="374">
        <v>2</v>
      </c>
      <c r="C8" s="374">
        <v>3</v>
      </c>
      <c r="D8" s="374">
        <v>4</v>
      </c>
      <c r="E8" s="374">
        <v>5</v>
      </c>
      <c r="F8" s="375">
        <v>6</v>
      </c>
      <c r="G8" s="375">
        <v>7</v>
      </c>
      <c r="H8" s="374">
        <v>8</v>
      </c>
      <c r="I8" s="374">
        <v>9</v>
      </c>
      <c r="J8" s="375">
        <v>10</v>
      </c>
    </row>
    <row r="9" spans="1:16" ht="12.75" customHeight="1" x14ac:dyDescent="0.2">
      <c r="A9" s="376"/>
      <c r="B9" s="377"/>
      <c r="C9" s="378"/>
      <c r="D9" s="378"/>
      <c r="E9" s="378"/>
      <c r="F9" s="379"/>
      <c r="G9" s="378"/>
      <c r="H9" s="379"/>
      <c r="I9" s="378"/>
      <c r="J9" s="380"/>
    </row>
    <row r="10" spans="1:16" x14ac:dyDescent="0.2">
      <c r="A10" s="381"/>
      <c r="B10" s="382"/>
      <c r="C10" s="383"/>
      <c r="D10" s="383"/>
      <c r="E10" s="383"/>
      <c r="F10" s="384"/>
      <c r="G10" s="383"/>
      <c r="H10" s="384"/>
      <c r="I10" s="383"/>
      <c r="J10" s="385"/>
    </row>
    <row r="11" spans="1:16" s="361" customFormat="1" x14ac:dyDescent="0.2">
      <c r="A11" s="381"/>
      <c r="B11" s="382"/>
      <c r="C11" s="383"/>
      <c r="D11" s="383"/>
      <c r="E11" s="383"/>
      <c r="F11" s="384"/>
      <c r="G11" s="383"/>
      <c r="H11" s="384"/>
      <c r="I11" s="383"/>
      <c r="J11" s="385"/>
    </row>
    <row r="12" spans="1:16" s="361" customFormat="1" ht="26.25" customHeight="1" x14ac:dyDescent="0.2">
      <c r="A12" s="386"/>
      <c r="B12" s="387"/>
      <c r="C12" s="383"/>
      <c r="D12" s="383"/>
      <c r="E12" s="383"/>
      <c r="F12" s="384"/>
      <c r="G12" s="388"/>
      <c r="H12" s="384"/>
      <c r="I12" s="383"/>
      <c r="J12" s="385"/>
    </row>
    <row r="13" spans="1:16" s="361" customFormat="1" ht="26.25" customHeight="1" thickBot="1" x14ac:dyDescent="0.25">
      <c r="A13" s="389"/>
      <c r="B13" s="390"/>
      <c r="C13" s="391"/>
      <c r="D13" s="391"/>
      <c r="E13" s="391"/>
      <c r="F13" s="392"/>
      <c r="G13" s="393"/>
      <c r="H13" s="392"/>
      <c r="I13" s="391"/>
      <c r="J13" s="394"/>
    </row>
    <row r="14" spans="1:16" ht="13.5" thickBot="1" x14ac:dyDescent="0.25">
      <c r="A14" s="395" t="s">
        <v>402</v>
      </c>
      <c r="B14" s="396"/>
      <c r="C14" s="396"/>
      <c r="D14" s="396"/>
      <c r="E14" s="396"/>
      <c r="F14" s="396"/>
      <c r="G14" s="396"/>
      <c r="H14" s="396"/>
      <c r="I14" s="397"/>
      <c r="J14" s="398">
        <f>SUM(J9:J13)</f>
        <v>0</v>
      </c>
    </row>
    <row r="17" spans="1:8" ht="12.75" customHeight="1" x14ac:dyDescent="0.2">
      <c r="A17" s="399" t="s">
        <v>403</v>
      </c>
      <c r="B17" s="400"/>
      <c r="C17" s="401" t="s">
        <v>404</v>
      </c>
      <c r="D17" s="401"/>
      <c r="E17" s="400"/>
      <c r="F17" s="401" t="s">
        <v>405</v>
      </c>
      <c r="G17" s="401"/>
      <c r="H17" s="401"/>
    </row>
    <row r="18" spans="1:8" x14ac:dyDescent="0.2">
      <c r="A18" s="400"/>
      <c r="B18" s="400"/>
      <c r="C18" s="400"/>
      <c r="D18" s="400"/>
      <c r="E18" s="400"/>
      <c r="F18" s="402" t="s">
        <v>406</v>
      </c>
      <c r="G18" s="402"/>
      <c r="H18" s="402"/>
    </row>
    <row r="19" spans="1:8" x14ac:dyDescent="0.2">
      <c r="G19" s="403"/>
    </row>
    <row r="20" spans="1:8" x14ac:dyDescent="0.2">
      <c r="G20" s="403"/>
    </row>
    <row r="21" spans="1:8" x14ac:dyDescent="0.2">
      <c r="G21" s="403"/>
    </row>
    <row r="22" spans="1:8" x14ac:dyDescent="0.2">
      <c r="G22" s="403"/>
    </row>
    <row r="23" spans="1:8" x14ac:dyDescent="0.2">
      <c r="G23" s="403"/>
    </row>
    <row r="24" spans="1:8" x14ac:dyDescent="0.2">
      <c r="G24" s="403"/>
    </row>
    <row r="25" spans="1:8" x14ac:dyDescent="0.2">
      <c r="G25" s="403"/>
    </row>
    <row r="26" spans="1:8" x14ac:dyDescent="0.2">
      <c r="G26" s="404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38" sqref="K38"/>
    </sheetView>
  </sheetViews>
  <sheetFormatPr defaultRowHeight="12.75" x14ac:dyDescent="0.2"/>
  <cols>
    <col min="1" max="1" width="3.5703125" style="405" customWidth="1"/>
    <col min="2" max="2" width="39.140625" style="405" customWidth="1"/>
    <col min="3" max="4" width="11.7109375" style="407" customWidth="1"/>
    <col min="5" max="5" width="6.140625" style="407" customWidth="1"/>
    <col min="6" max="6" width="9.140625" style="407"/>
    <col min="7" max="7" width="7.85546875" style="407" customWidth="1"/>
    <col min="8" max="8" width="6.28515625" style="407" customWidth="1"/>
    <col min="9" max="9" width="7" style="407" customWidth="1"/>
    <col min="10" max="10" width="6.7109375" style="407" customWidth="1"/>
    <col min="11" max="11" width="9.85546875" style="407" customWidth="1"/>
    <col min="12" max="12" width="7.42578125" style="407" customWidth="1"/>
    <col min="13" max="13" width="10.85546875" style="407" customWidth="1"/>
    <col min="14" max="16384" width="9.140625" style="405"/>
  </cols>
  <sheetData>
    <row r="1" spans="1:14" x14ac:dyDescent="0.2">
      <c r="A1" s="363" t="s">
        <v>407</v>
      </c>
      <c r="C1" s="406"/>
      <c r="D1" s="406"/>
      <c r="K1" s="408" t="s">
        <v>408</v>
      </c>
      <c r="L1" s="408"/>
      <c r="M1" s="408"/>
    </row>
    <row r="2" spans="1:14" s="364" customFormat="1" x14ac:dyDescent="0.2">
      <c r="A2" s="363" t="s">
        <v>392</v>
      </c>
    </row>
    <row r="5" spans="1:14" x14ac:dyDescent="0.2">
      <c r="A5" s="409" t="s">
        <v>409</v>
      </c>
      <c r="B5" s="409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</row>
    <row r="6" spans="1:14" x14ac:dyDescent="0.2">
      <c r="A6" s="367" t="s">
        <v>31</v>
      </c>
      <c r="B6" s="367"/>
      <c r="C6" s="367"/>
      <c r="D6" s="367"/>
      <c r="E6" s="367"/>
      <c r="F6" s="367"/>
      <c r="G6" s="367"/>
      <c r="H6" s="367"/>
      <c r="I6" s="367"/>
      <c r="J6" s="367"/>
      <c r="K6" s="367"/>
      <c r="L6" s="367"/>
      <c r="M6" s="367"/>
      <c r="N6" s="368"/>
    </row>
    <row r="7" spans="1:14" ht="13.5" thickBot="1" x14ac:dyDescent="0.25">
      <c r="A7" s="367" t="s">
        <v>32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8"/>
    </row>
    <row r="8" spans="1:14" x14ac:dyDescent="0.2">
      <c r="A8" s="410" t="s">
        <v>15</v>
      </c>
      <c r="B8" s="411" t="s">
        <v>410</v>
      </c>
      <c r="C8" s="412" t="s">
        <v>411</v>
      </c>
      <c r="D8" s="412" t="s">
        <v>412</v>
      </c>
      <c r="E8" s="411" t="s">
        <v>401</v>
      </c>
      <c r="F8" s="411" t="s">
        <v>16</v>
      </c>
      <c r="G8" s="411" t="s">
        <v>413</v>
      </c>
      <c r="H8" s="411" t="s">
        <v>414</v>
      </c>
      <c r="I8" s="411"/>
      <c r="J8" s="411"/>
      <c r="K8" s="411" t="s">
        <v>415</v>
      </c>
      <c r="L8" s="411"/>
      <c r="M8" s="413" t="s">
        <v>416</v>
      </c>
    </row>
    <row r="9" spans="1:14" s="420" customFormat="1" ht="42" customHeight="1" x14ac:dyDescent="0.25">
      <c r="A9" s="414"/>
      <c r="B9" s="415"/>
      <c r="C9" s="416"/>
      <c r="D9" s="416"/>
      <c r="E9" s="415"/>
      <c r="F9" s="415"/>
      <c r="G9" s="415"/>
      <c r="H9" s="417" t="s">
        <v>417</v>
      </c>
      <c r="I9" s="417" t="s">
        <v>418</v>
      </c>
      <c r="J9" s="417" t="s">
        <v>29</v>
      </c>
      <c r="K9" s="417" t="s">
        <v>419</v>
      </c>
      <c r="L9" s="417" t="s">
        <v>420</v>
      </c>
      <c r="M9" s="418"/>
      <c r="N9" s="419"/>
    </row>
    <row r="10" spans="1:14" s="425" customFormat="1" ht="13.5" thickBot="1" x14ac:dyDescent="0.25">
      <c r="A10" s="421" t="s">
        <v>17</v>
      </c>
      <c r="B10" s="422" t="s">
        <v>18</v>
      </c>
      <c r="C10" s="422" t="s">
        <v>19</v>
      </c>
      <c r="D10" s="422" t="s">
        <v>20</v>
      </c>
      <c r="E10" s="422" t="s">
        <v>21</v>
      </c>
      <c r="F10" s="422" t="s">
        <v>22</v>
      </c>
      <c r="G10" s="422" t="s">
        <v>23</v>
      </c>
      <c r="H10" s="422" t="s">
        <v>24</v>
      </c>
      <c r="I10" s="422" t="s">
        <v>30</v>
      </c>
      <c r="J10" s="422" t="s">
        <v>25</v>
      </c>
      <c r="K10" s="422" t="s">
        <v>26</v>
      </c>
      <c r="L10" s="422" t="s">
        <v>27</v>
      </c>
      <c r="M10" s="423" t="s">
        <v>28</v>
      </c>
      <c r="N10" s="424"/>
    </row>
    <row r="11" spans="1:14" s="435" customFormat="1" ht="13.5" thickTop="1" x14ac:dyDescent="0.2">
      <c r="A11" s="426"/>
      <c r="B11" s="427"/>
      <c r="C11" s="428"/>
      <c r="D11" s="429"/>
      <c r="E11" s="429"/>
      <c r="F11" s="430"/>
      <c r="G11" s="430"/>
      <c r="H11" s="431"/>
      <c r="I11" s="431"/>
      <c r="J11" s="431"/>
      <c r="K11" s="432"/>
      <c r="L11" s="433"/>
      <c r="M11" s="434"/>
      <c r="N11" s="420"/>
    </row>
    <row r="12" spans="1:14" s="435" customFormat="1" x14ac:dyDescent="0.2">
      <c r="A12" s="436"/>
      <c r="B12" s="437"/>
      <c r="C12" s="438"/>
      <c r="D12" s="439"/>
      <c r="E12" s="440"/>
      <c r="F12" s="441"/>
      <c r="G12" s="441"/>
      <c r="H12" s="442"/>
      <c r="I12" s="442"/>
      <c r="J12" s="442"/>
      <c r="K12" s="440"/>
      <c r="L12" s="440"/>
      <c r="M12" s="443"/>
      <c r="N12" s="425"/>
    </row>
    <row r="13" spans="1:14" s="435" customFormat="1" x14ac:dyDescent="0.2">
      <c r="A13" s="444"/>
      <c r="B13" s="445"/>
      <c r="C13" s="446"/>
      <c r="D13" s="447"/>
      <c r="E13" s="448"/>
      <c r="F13" s="449"/>
      <c r="G13" s="449"/>
      <c r="H13" s="450"/>
      <c r="I13" s="450"/>
      <c r="J13" s="450"/>
      <c r="K13" s="448"/>
      <c r="L13" s="448"/>
      <c r="M13" s="451"/>
    </row>
    <row r="14" spans="1:14" s="435" customFormat="1" x14ac:dyDescent="0.2">
      <c r="A14" s="444"/>
      <c r="B14" s="445"/>
      <c r="C14" s="446"/>
      <c r="D14" s="447"/>
      <c r="E14" s="448"/>
      <c r="F14" s="449"/>
      <c r="G14" s="449"/>
      <c r="H14" s="450"/>
      <c r="I14" s="450"/>
      <c r="J14" s="450"/>
      <c r="K14" s="448"/>
      <c r="L14" s="448"/>
      <c r="M14" s="451"/>
    </row>
    <row r="15" spans="1:14" s="435" customFormat="1" x14ac:dyDescent="0.2">
      <c r="A15" s="444"/>
      <c r="B15" s="445"/>
      <c r="C15" s="446"/>
      <c r="D15" s="447"/>
      <c r="E15" s="448"/>
      <c r="F15" s="449"/>
      <c r="G15" s="449"/>
      <c r="H15" s="450"/>
      <c r="I15" s="450"/>
      <c r="J15" s="450"/>
      <c r="K15" s="448"/>
      <c r="L15" s="448"/>
      <c r="M15" s="451"/>
    </row>
    <row r="16" spans="1:14" s="435" customFormat="1" x14ac:dyDescent="0.2">
      <c r="A16" s="444"/>
      <c r="B16" s="445"/>
      <c r="C16" s="446"/>
      <c r="D16" s="447"/>
      <c r="E16" s="448"/>
      <c r="F16" s="449"/>
      <c r="G16" s="449"/>
      <c r="H16" s="450"/>
      <c r="I16" s="450"/>
      <c r="J16" s="450"/>
      <c r="K16" s="448"/>
      <c r="L16" s="448"/>
      <c r="M16" s="451"/>
    </row>
    <row r="17" spans="1:18" s="461" customFormat="1" x14ac:dyDescent="0.2">
      <c r="A17" s="452"/>
      <c r="B17" s="453"/>
      <c r="C17" s="454"/>
      <c r="D17" s="455"/>
      <c r="E17" s="456"/>
      <c r="F17" s="457"/>
      <c r="G17" s="457"/>
      <c r="H17" s="458"/>
      <c r="I17" s="458"/>
      <c r="J17" s="458"/>
      <c r="K17" s="456"/>
      <c r="L17" s="456"/>
      <c r="M17" s="459"/>
      <c r="N17" s="460"/>
      <c r="O17" s="460"/>
      <c r="P17" s="460"/>
      <c r="Q17" s="460"/>
      <c r="R17" s="460"/>
    </row>
    <row r="18" spans="1:18" s="462" customFormat="1" x14ac:dyDescent="0.2">
      <c r="A18" s="452"/>
      <c r="B18" s="453"/>
      <c r="C18" s="454"/>
      <c r="D18" s="455"/>
      <c r="E18" s="456"/>
      <c r="F18" s="457"/>
      <c r="G18" s="457"/>
      <c r="H18" s="458"/>
      <c r="I18" s="458"/>
      <c r="J18" s="458"/>
      <c r="K18" s="456"/>
      <c r="L18" s="456"/>
      <c r="M18" s="459"/>
      <c r="N18" s="460"/>
      <c r="O18" s="405"/>
      <c r="P18" s="405"/>
      <c r="Q18" s="405"/>
      <c r="R18" s="405"/>
    </row>
    <row r="19" spans="1:18" ht="13.5" thickBot="1" x14ac:dyDescent="0.25">
      <c r="A19" s="463"/>
      <c r="B19" s="464"/>
      <c r="C19" s="465"/>
      <c r="D19" s="466"/>
      <c r="E19" s="467"/>
      <c r="F19" s="468"/>
      <c r="G19" s="468"/>
      <c r="H19" s="469"/>
      <c r="I19" s="469"/>
      <c r="J19" s="469"/>
      <c r="K19" s="470"/>
      <c r="L19" s="471"/>
      <c r="M19" s="472"/>
      <c r="N19" s="460"/>
    </row>
    <row r="20" spans="1:18" ht="14.25" thickTop="1" thickBot="1" x14ac:dyDescent="0.25">
      <c r="A20" s="473"/>
      <c r="B20" s="474" t="s">
        <v>421</v>
      </c>
      <c r="C20" s="475"/>
      <c r="D20" s="476"/>
      <c r="E20" s="477"/>
      <c r="F20" s="478"/>
      <c r="G20" s="478"/>
      <c r="H20" s="478"/>
      <c r="I20" s="478"/>
      <c r="J20" s="478"/>
      <c r="K20" s="478"/>
      <c r="L20" s="477"/>
      <c r="M20" s="479">
        <f>SUM(M11:M19)</f>
        <v>0</v>
      </c>
    </row>
    <row r="21" spans="1:18" ht="13.5" thickTop="1" x14ac:dyDescent="0.2">
      <c r="J21" s="480"/>
      <c r="K21" s="481"/>
      <c r="M21" s="482"/>
    </row>
    <row r="22" spans="1:18" s="400" customFormat="1" x14ac:dyDescent="0.2">
      <c r="B22" s="399" t="s">
        <v>403</v>
      </c>
      <c r="D22" s="401" t="s">
        <v>404</v>
      </c>
      <c r="E22" s="401"/>
      <c r="G22" s="401" t="s">
        <v>405</v>
      </c>
      <c r="H22" s="401"/>
      <c r="I22" s="401"/>
    </row>
    <row r="23" spans="1:18" s="400" customFormat="1" x14ac:dyDescent="0.2">
      <c r="G23" s="402" t="s">
        <v>406</v>
      </c>
      <c r="H23" s="402"/>
      <c r="I23" s="402"/>
    </row>
    <row r="24" spans="1:18" s="400" customFormat="1" x14ac:dyDescent="0.2"/>
    <row r="25" spans="1:18" x14ac:dyDescent="0.2">
      <c r="J25" s="480"/>
      <c r="K25" s="481"/>
      <c r="M25" s="482"/>
    </row>
    <row r="26" spans="1:18" x14ac:dyDescent="0.2">
      <c r="K26" s="483"/>
      <c r="M26" s="482"/>
    </row>
    <row r="27" spans="1:18" x14ac:dyDescent="0.2">
      <c r="K27" s="484"/>
    </row>
    <row r="28" spans="1:18" x14ac:dyDescent="0.2">
      <c r="K28" s="485"/>
    </row>
    <row r="29" spans="1:18" x14ac:dyDescent="0.2">
      <c r="K29" s="485"/>
    </row>
    <row r="30" spans="1:18" x14ac:dyDescent="0.2">
      <c r="K30" s="485"/>
    </row>
    <row r="31" spans="1:18" x14ac:dyDescent="0.2">
      <c r="K31" s="485"/>
    </row>
    <row r="32" spans="1:18" x14ac:dyDescent="0.2">
      <c r="K32" s="485"/>
    </row>
    <row r="33" spans="11:11" x14ac:dyDescent="0.2">
      <c r="K33" s="485"/>
    </row>
    <row r="34" spans="11:11" x14ac:dyDescent="0.2">
      <c r="K34" s="485"/>
    </row>
    <row r="35" spans="11:11" x14ac:dyDescent="0.2">
      <c r="K35" s="485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177"/>
  <sheetViews>
    <sheetView showGridLines="0" view="pageBreakPreview" zoomScale="70" zoomScaleNormal="100" zoomScaleSheetLayoutView="70" workbookViewId="0">
      <selection activeCell="E10" sqref="E10"/>
    </sheetView>
  </sheetViews>
  <sheetFormatPr defaultRowHeight="16.5" x14ac:dyDescent="0.2"/>
  <cols>
    <col min="1" max="1" width="7.5703125" style="15" customWidth="1"/>
    <col min="2" max="2" width="21.7109375" style="19" customWidth="1"/>
    <col min="3" max="3" width="81.28515625" style="17" customWidth="1"/>
    <col min="4" max="4" width="11.28515625" style="18" customWidth="1"/>
    <col min="5" max="5" width="12.28515625" style="15" customWidth="1"/>
    <col min="6" max="6" width="13.5703125" style="19" customWidth="1"/>
    <col min="7" max="7" width="12.85546875" style="19" customWidth="1"/>
    <col min="8" max="8" width="10.85546875" style="20" customWidth="1"/>
    <col min="9" max="9" width="12.7109375" style="21" customWidth="1"/>
    <col min="10" max="10" width="13.7109375" style="21" customWidth="1"/>
    <col min="11" max="11" width="11.5703125" style="8" customWidth="1"/>
    <col min="12" max="12" width="8.5703125" style="53" customWidth="1"/>
    <col min="13" max="16384" width="9.140625" style="8"/>
  </cols>
  <sheetData>
    <row r="1" spans="1:11" x14ac:dyDescent="0.2">
      <c r="B1" s="16"/>
      <c r="J1" s="22" t="s">
        <v>160</v>
      </c>
    </row>
    <row r="2" spans="1:11" x14ac:dyDescent="0.2">
      <c r="A2" s="359" t="s">
        <v>50</v>
      </c>
      <c r="B2" s="359"/>
      <c r="C2" s="359"/>
      <c r="D2" s="359"/>
      <c r="E2" s="359"/>
      <c r="F2" s="359"/>
      <c r="G2" s="359"/>
      <c r="H2" s="359"/>
      <c r="I2" s="359"/>
      <c r="J2" s="359"/>
    </row>
    <row r="3" spans="1:11" ht="16.5" customHeight="1" x14ac:dyDescent="0.2">
      <c r="B3" s="23" t="s">
        <v>31</v>
      </c>
      <c r="C3" s="486" t="s">
        <v>342</v>
      </c>
      <c r="D3" s="271"/>
      <c r="E3" s="271"/>
      <c r="F3" s="271"/>
      <c r="G3" s="271"/>
      <c r="H3" s="271"/>
      <c r="I3" s="271"/>
      <c r="J3" s="271"/>
    </row>
    <row r="4" spans="1:11" x14ac:dyDescent="0.2">
      <c r="B4" s="24" t="s">
        <v>32</v>
      </c>
      <c r="C4" s="25" t="s">
        <v>351</v>
      </c>
      <c r="D4" s="25"/>
      <c r="E4" s="25"/>
      <c r="F4" s="25"/>
      <c r="G4" s="25"/>
      <c r="H4" s="25"/>
      <c r="I4" s="25"/>
      <c r="J4" s="25"/>
    </row>
    <row r="5" spans="1:11" ht="17.25" thickBot="1" x14ac:dyDescent="0.25"/>
    <row r="6" spans="1:11" x14ac:dyDescent="0.2">
      <c r="A6" s="342" t="s">
        <v>15</v>
      </c>
      <c r="B6" s="345" t="s">
        <v>51</v>
      </c>
      <c r="C6" s="345" t="s">
        <v>52</v>
      </c>
      <c r="D6" s="348" t="s">
        <v>36</v>
      </c>
      <c r="E6" s="351" t="s">
        <v>53</v>
      </c>
      <c r="F6" s="345"/>
      <c r="G6" s="345"/>
      <c r="H6" s="345"/>
      <c r="I6" s="345"/>
      <c r="J6" s="352"/>
    </row>
    <row r="7" spans="1:11" x14ac:dyDescent="0.2">
      <c r="A7" s="343"/>
      <c r="B7" s="346"/>
      <c r="C7" s="346"/>
      <c r="D7" s="349"/>
      <c r="E7" s="353" t="s">
        <v>55</v>
      </c>
      <c r="F7" s="346"/>
      <c r="G7" s="346"/>
      <c r="H7" s="346" t="s">
        <v>54</v>
      </c>
      <c r="I7" s="346"/>
      <c r="J7" s="354"/>
    </row>
    <row r="8" spans="1:11" ht="33.75" thickBot="1" x14ac:dyDescent="0.25">
      <c r="A8" s="344"/>
      <c r="B8" s="347"/>
      <c r="C8" s="347"/>
      <c r="D8" s="350"/>
      <c r="E8" s="26" t="s">
        <v>35</v>
      </c>
      <c r="F8" s="61" t="s">
        <v>56</v>
      </c>
      <c r="G8" s="61" t="s">
        <v>57</v>
      </c>
      <c r="H8" s="61" t="s">
        <v>35</v>
      </c>
      <c r="I8" s="61" t="s">
        <v>58</v>
      </c>
      <c r="J8" s="27" t="s">
        <v>57</v>
      </c>
    </row>
    <row r="9" spans="1:11" ht="17.25" thickBot="1" x14ac:dyDescent="0.25">
      <c r="A9" s="62">
        <v>1</v>
      </c>
      <c r="B9" s="28">
        <v>2</v>
      </c>
      <c r="C9" s="28">
        <v>3</v>
      </c>
      <c r="D9" s="29">
        <v>4</v>
      </c>
      <c r="E9" s="30">
        <v>5</v>
      </c>
      <c r="F9" s="28">
        <v>6</v>
      </c>
      <c r="G9" s="28">
        <v>7</v>
      </c>
      <c r="H9" s="28">
        <v>8</v>
      </c>
      <c r="I9" s="28">
        <v>9</v>
      </c>
      <c r="J9" s="31">
        <v>10</v>
      </c>
      <c r="K9" s="59"/>
    </row>
    <row r="10" spans="1:11" x14ac:dyDescent="0.2">
      <c r="A10" s="32">
        <v>1</v>
      </c>
      <c r="B10" s="48" t="s">
        <v>107</v>
      </c>
      <c r="C10" s="49" t="s">
        <v>108</v>
      </c>
      <c r="D10" s="50" t="s">
        <v>37</v>
      </c>
      <c r="E10" s="51"/>
      <c r="F10" s="41"/>
      <c r="G10" s="33">
        <f t="shared" ref="G10" si="0">E10*F10</f>
        <v>0</v>
      </c>
      <c r="H10" s="67">
        <v>6.1999999999999998E-3</v>
      </c>
      <c r="I10" s="41">
        <v>74018.14</v>
      </c>
      <c r="J10" s="33">
        <f t="shared" ref="J10" si="1">H10*I10</f>
        <v>459</v>
      </c>
      <c r="K10" s="59"/>
    </row>
    <row r="11" spans="1:11" x14ac:dyDescent="0.2">
      <c r="A11" s="60">
        <v>2</v>
      </c>
      <c r="B11" s="48" t="s">
        <v>174</v>
      </c>
      <c r="C11" s="49" t="s">
        <v>175</v>
      </c>
      <c r="D11" s="50" t="s">
        <v>37</v>
      </c>
      <c r="E11" s="51"/>
      <c r="F11" s="41"/>
      <c r="G11" s="34">
        <f t="shared" ref="G11" si="2">E11*F11</f>
        <v>0</v>
      </c>
      <c r="H11" s="51">
        <v>2.5000000000000001E-3</v>
      </c>
      <c r="I11" s="41">
        <v>106862.34</v>
      </c>
      <c r="J11" s="34">
        <f t="shared" ref="J11" si="3">H11*I11</f>
        <v>267</v>
      </c>
    </row>
    <row r="12" spans="1:11" x14ac:dyDescent="0.2">
      <c r="A12" s="60">
        <v>3</v>
      </c>
      <c r="B12" s="48" t="s">
        <v>59</v>
      </c>
      <c r="C12" s="49" t="s">
        <v>121</v>
      </c>
      <c r="D12" s="50" t="s">
        <v>38</v>
      </c>
      <c r="E12" s="51"/>
      <c r="F12" s="41"/>
      <c r="G12" s="34">
        <f t="shared" ref="G12" si="4">E12*F12</f>
        <v>0</v>
      </c>
      <c r="H12" s="51">
        <v>3.9239999999999999</v>
      </c>
      <c r="I12" s="41">
        <v>47.09</v>
      </c>
      <c r="J12" s="34">
        <f t="shared" ref="J12" si="5">H12*I12</f>
        <v>185</v>
      </c>
    </row>
    <row r="13" spans="1:11" x14ac:dyDescent="0.2">
      <c r="A13" s="64">
        <v>4</v>
      </c>
      <c r="B13" s="48" t="s">
        <v>176</v>
      </c>
      <c r="C13" s="49" t="s">
        <v>177</v>
      </c>
      <c r="D13" s="50" t="s">
        <v>37</v>
      </c>
      <c r="E13" s="51"/>
      <c r="F13" s="41"/>
      <c r="G13" s="34">
        <f t="shared" ref="G13:G74" si="6">E13*F13</f>
        <v>0</v>
      </c>
      <c r="H13" s="51">
        <v>1E-4</v>
      </c>
      <c r="I13" s="41">
        <v>50658.48</v>
      </c>
      <c r="J13" s="34">
        <f t="shared" ref="J13:J75" si="7">H13*I13</f>
        <v>5</v>
      </c>
    </row>
    <row r="14" spans="1:11" x14ac:dyDescent="0.2">
      <c r="A14" s="64">
        <v>5</v>
      </c>
      <c r="B14" s="48" t="s">
        <v>178</v>
      </c>
      <c r="C14" s="49" t="s">
        <v>179</v>
      </c>
      <c r="D14" s="50" t="s">
        <v>37</v>
      </c>
      <c r="E14" s="51"/>
      <c r="F14" s="41"/>
      <c r="G14" s="34">
        <f t="shared" si="6"/>
        <v>0</v>
      </c>
      <c r="H14" s="51">
        <v>6.9999999999999999E-4</v>
      </c>
      <c r="I14" s="41">
        <v>80297.03</v>
      </c>
      <c r="J14" s="34">
        <f t="shared" si="7"/>
        <v>56</v>
      </c>
    </row>
    <row r="15" spans="1:11" x14ac:dyDescent="0.2">
      <c r="A15" s="64">
        <v>6</v>
      </c>
      <c r="B15" s="48" t="s">
        <v>180</v>
      </c>
      <c r="C15" s="49" t="s">
        <v>181</v>
      </c>
      <c r="D15" s="50" t="s">
        <v>37</v>
      </c>
      <c r="E15" s="51"/>
      <c r="F15" s="41"/>
      <c r="G15" s="34">
        <f t="shared" si="6"/>
        <v>0</v>
      </c>
      <c r="H15" s="51">
        <v>1.6000000000000001E-3</v>
      </c>
      <c r="I15" s="41">
        <v>43739.62</v>
      </c>
      <c r="J15" s="34">
        <f t="shared" si="7"/>
        <v>70</v>
      </c>
    </row>
    <row r="16" spans="1:11" x14ac:dyDescent="0.2">
      <c r="A16" s="64">
        <v>7</v>
      </c>
      <c r="B16" s="48" t="s">
        <v>182</v>
      </c>
      <c r="C16" s="49" t="s">
        <v>183</v>
      </c>
      <c r="D16" s="50" t="s">
        <v>37</v>
      </c>
      <c r="E16" s="51"/>
      <c r="F16" s="41"/>
      <c r="G16" s="34">
        <f t="shared" si="6"/>
        <v>0</v>
      </c>
      <c r="H16" s="51">
        <v>7.7999999999999996E-3</v>
      </c>
      <c r="I16" s="41">
        <v>4093.86</v>
      </c>
      <c r="J16" s="34">
        <f t="shared" si="7"/>
        <v>32</v>
      </c>
    </row>
    <row r="17" spans="1:10" x14ac:dyDescent="0.2">
      <c r="A17" s="64">
        <v>8</v>
      </c>
      <c r="B17" s="48" t="s">
        <v>75</v>
      </c>
      <c r="C17" s="49" t="s">
        <v>122</v>
      </c>
      <c r="D17" s="50" t="s">
        <v>37</v>
      </c>
      <c r="E17" s="51"/>
      <c r="F17" s="41"/>
      <c r="G17" s="34">
        <f t="shared" si="6"/>
        <v>0</v>
      </c>
      <c r="H17" s="51">
        <v>1.8002</v>
      </c>
      <c r="I17" s="41">
        <v>34453.160000000003</v>
      </c>
      <c r="J17" s="34">
        <f t="shared" si="7"/>
        <v>62023</v>
      </c>
    </row>
    <row r="18" spans="1:10" x14ac:dyDescent="0.2">
      <c r="A18" s="64">
        <v>9</v>
      </c>
      <c r="B18" s="48" t="s">
        <v>109</v>
      </c>
      <c r="C18" s="49" t="s">
        <v>110</v>
      </c>
      <c r="D18" s="50" t="s">
        <v>37</v>
      </c>
      <c r="E18" s="51"/>
      <c r="F18" s="41"/>
      <c r="G18" s="34">
        <f t="shared" si="6"/>
        <v>0</v>
      </c>
      <c r="H18" s="51">
        <v>0.75919999999999999</v>
      </c>
      <c r="I18" s="41">
        <v>25993.4</v>
      </c>
      <c r="J18" s="34">
        <f t="shared" si="7"/>
        <v>19734</v>
      </c>
    </row>
    <row r="19" spans="1:10" ht="33" x14ac:dyDescent="0.2">
      <c r="A19" s="64">
        <v>10</v>
      </c>
      <c r="B19" s="48" t="s">
        <v>184</v>
      </c>
      <c r="C19" s="49" t="s">
        <v>185</v>
      </c>
      <c r="D19" s="50" t="s">
        <v>37</v>
      </c>
      <c r="E19" s="51"/>
      <c r="F19" s="41"/>
      <c r="G19" s="34">
        <f t="shared" si="6"/>
        <v>0</v>
      </c>
      <c r="H19" s="51">
        <v>2.9600000000000001E-2</v>
      </c>
      <c r="I19" s="41">
        <v>45102.35</v>
      </c>
      <c r="J19" s="34">
        <f t="shared" si="7"/>
        <v>1335</v>
      </c>
    </row>
    <row r="20" spans="1:10" x14ac:dyDescent="0.2">
      <c r="A20" s="64">
        <v>11</v>
      </c>
      <c r="B20" s="48" t="s">
        <v>123</v>
      </c>
      <c r="C20" s="49" t="s">
        <v>124</v>
      </c>
      <c r="D20" s="50" t="s">
        <v>37</v>
      </c>
      <c r="E20" s="51"/>
      <c r="F20" s="41"/>
      <c r="G20" s="34">
        <f t="shared" si="6"/>
        <v>0</v>
      </c>
      <c r="H20" s="51">
        <v>4.0000000000000002E-4</v>
      </c>
      <c r="I20" s="41">
        <v>54111.28</v>
      </c>
      <c r="J20" s="34">
        <f t="shared" si="7"/>
        <v>22</v>
      </c>
    </row>
    <row r="21" spans="1:10" x14ac:dyDescent="0.2">
      <c r="A21" s="64">
        <v>12</v>
      </c>
      <c r="B21" s="48" t="s">
        <v>76</v>
      </c>
      <c r="C21" s="49" t="s">
        <v>97</v>
      </c>
      <c r="D21" s="50" t="s">
        <v>37</v>
      </c>
      <c r="E21" s="51">
        <v>2.2000000000000001E-3</v>
      </c>
      <c r="F21" s="41">
        <v>40000</v>
      </c>
      <c r="G21" s="34">
        <f t="shared" si="6"/>
        <v>88</v>
      </c>
      <c r="H21" s="51" t="s">
        <v>352</v>
      </c>
      <c r="I21" s="41">
        <v>0</v>
      </c>
      <c r="J21" s="34">
        <f t="shared" si="7"/>
        <v>0</v>
      </c>
    </row>
    <row r="22" spans="1:10" ht="33" x14ac:dyDescent="0.2">
      <c r="A22" s="64">
        <v>13</v>
      </c>
      <c r="B22" s="48" t="s">
        <v>186</v>
      </c>
      <c r="C22" s="49" t="s">
        <v>187</v>
      </c>
      <c r="D22" s="50" t="s">
        <v>37</v>
      </c>
      <c r="E22" s="51"/>
      <c r="F22" s="41"/>
      <c r="G22" s="34">
        <f t="shared" si="6"/>
        <v>0</v>
      </c>
      <c r="H22" s="51">
        <v>1.6828000000000001</v>
      </c>
      <c r="I22" s="65">
        <v>40699.15</v>
      </c>
      <c r="J22" s="34">
        <f t="shared" si="7"/>
        <v>68489</v>
      </c>
    </row>
    <row r="23" spans="1:10" x14ac:dyDescent="0.2">
      <c r="A23" s="64">
        <v>14</v>
      </c>
      <c r="B23" s="48" t="s">
        <v>60</v>
      </c>
      <c r="C23" s="49" t="s">
        <v>111</v>
      </c>
      <c r="D23" s="50" t="s">
        <v>37</v>
      </c>
      <c r="E23" s="51"/>
      <c r="F23" s="41"/>
      <c r="G23" s="34">
        <f t="shared" si="6"/>
        <v>0</v>
      </c>
      <c r="H23" s="51">
        <v>2.8299999999999999E-2</v>
      </c>
      <c r="I23" s="41">
        <v>50275.42</v>
      </c>
      <c r="J23" s="34">
        <f t="shared" si="7"/>
        <v>1423</v>
      </c>
    </row>
    <row r="24" spans="1:10" x14ac:dyDescent="0.2">
      <c r="A24" s="64">
        <v>15</v>
      </c>
      <c r="B24" s="48" t="s">
        <v>61</v>
      </c>
      <c r="C24" s="49" t="s">
        <v>188</v>
      </c>
      <c r="D24" s="50" t="s">
        <v>37</v>
      </c>
      <c r="E24" s="51"/>
      <c r="F24" s="41"/>
      <c r="G24" s="34">
        <f t="shared" si="6"/>
        <v>0</v>
      </c>
      <c r="H24" s="51">
        <v>2.3E-3</v>
      </c>
      <c r="I24" s="41">
        <v>110000</v>
      </c>
      <c r="J24" s="34">
        <f t="shared" si="7"/>
        <v>253</v>
      </c>
    </row>
    <row r="25" spans="1:10" x14ac:dyDescent="0.2">
      <c r="A25" s="64">
        <v>16</v>
      </c>
      <c r="B25" s="48" t="s">
        <v>77</v>
      </c>
      <c r="C25" s="49" t="s">
        <v>125</v>
      </c>
      <c r="D25" s="50" t="s">
        <v>37</v>
      </c>
      <c r="E25" s="51"/>
      <c r="F25" s="41"/>
      <c r="G25" s="34">
        <f t="shared" si="6"/>
        <v>0</v>
      </c>
      <c r="H25" s="51">
        <v>1.2999999999999999E-3</v>
      </c>
      <c r="I25" s="41">
        <v>110000</v>
      </c>
      <c r="J25" s="34">
        <f t="shared" si="7"/>
        <v>143</v>
      </c>
    </row>
    <row r="26" spans="1:10" x14ac:dyDescent="0.2">
      <c r="A26" s="64">
        <v>17</v>
      </c>
      <c r="B26" s="48" t="s">
        <v>189</v>
      </c>
      <c r="C26" s="49" t="s">
        <v>112</v>
      </c>
      <c r="D26" s="50" t="s">
        <v>37</v>
      </c>
      <c r="E26" s="51"/>
      <c r="F26" s="41"/>
      <c r="G26" s="34">
        <f t="shared" si="6"/>
        <v>0</v>
      </c>
      <c r="H26" s="51">
        <v>9.7999999999999997E-3</v>
      </c>
      <c r="I26" s="41">
        <v>110000</v>
      </c>
      <c r="J26" s="34">
        <f t="shared" si="7"/>
        <v>1078</v>
      </c>
    </row>
    <row r="27" spans="1:10" x14ac:dyDescent="0.2">
      <c r="A27" s="64">
        <v>18</v>
      </c>
      <c r="B27" s="48" t="s">
        <v>190</v>
      </c>
      <c r="C27" s="49" t="s">
        <v>191</v>
      </c>
      <c r="D27" s="50" t="s">
        <v>37</v>
      </c>
      <c r="E27" s="51"/>
      <c r="F27" s="41"/>
      <c r="G27" s="34">
        <f t="shared" si="6"/>
        <v>0</v>
      </c>
      <c r="H27" s="51">
        <v>5.0000000000000001E-4</v>
      </c>
      <c r="I27" s="41">
        <v>110000</v>
      </c>
      <c r="J27" s="34">
        <f t="shared" si="7"/>
        <v>55</v>
      </c>
    </row>
    <row r="28" spans="1:10" x14ac:dyDescent="0.2">
      <c r="A28" s="64">
        <v>19</v>
      </c>
      <c r="B28" s="48" t="s">
        <v>78</v>
      </c>
      <c r="C28" s="49" t="s">
        <v>126</v>
      </c>
      <c r="D28" s="50" t="s">
        <v>37</v>
      </c>
      <c r="E28" s="51"/>
      <c r="F28" s="41"/>
      <c r="G28" s="34">
        <f t="shared" si="6"/>
        <v>0</v>
      </c>
      <c r="H28" s="51">
        <v>1.14E-2</v>
      </c>
      <c r="I28" s="41">
        <v>110000</v>
      </c>
      <c r="J28" s="34">
        <f t="shared" si="7"/>
        <v>1254</v>
      </c>
    </row>
    <row r="29" spans="1:10" x14ac:dyDescent="0.2">
      <c r="A29" s="64">
        <v>20</v>
      </c>
      <c r="B29" s="48" t="s">
        <v>192</v>
      </c>
      <c r="C29" s="49" t="s">
        <v>193</v>
      </c>
      <c r="D29" s="50" t="s">
        <v>37</v>
      </c>
      <c r="E29" s="51"/>
      <c r="F29" s="41"/>
      <c r="G29" s="34">
        <f t="shared" si="6"/>
        <v>0</v>
      </c>
      <c r="H29" s="51">
        <v>3.0000000000000001E-3</v>
      </c>
      <c r="I29" s="41">
        <v>110000</v>
      </c>
      <c r="J29" s="34">
        <f t="shared" si="7"/>
        <v>330</v>
      </c>
    </row>
    <row r="30" spans="1:10" x14ac:dyDescent="0.2">
      <c r="A30" s="64">
        <v>21</v>
      </c>
      <c r="B30" s="48" t="s">
        <v>79</v>
      </c>
      <c r="C30" s="49" t="s">
        <v>98</v>
      </c>
      <c r="D30" s="50" t="s">
        <v>37</v>
      </c>
      <c r="E30" s="51"/>
      <c r="F30" s="41"/>
      <c r="G30" s="34">
        <f t="shared" si="6"/>
        <v>0</v>
      </c>
      <c r="H30" s="51">
        <v>1.37E-2</v>
      </c>
      <c r="I30" s="41">
        <v>110000</v>
      </c>
      <c r="J30" s="34">
        <f t="shared" si="7"/>
        <v>1507</v>
      </c>
    </row>
    <row r="31" spans="1:10" x14ac:dyDescent="0.2">
      <c r="A31" s="64">
        <v>22</v>
      </c>
      <c r="B31" s="48" t="s">
        <v>163</v>
      </c>
      <c r="C31" s="49" t="s">
        <v>164</v>
      </c>
      <c r="D31" s="50" t="s">
        <v>37</v>
      </c>
      <c r="E31" s="51"/>
      <c r="F31" s="41"/>
      <c r="G31" s="34">
        <f t="shared" si="6"/>
        <v>0</v>
      </c>
      <c r="H31" s="51">
        <v>1E-4</v>
      </c>
      <c r="I31" s="41">
        <v>110000</v>
      </c>
      <c r="J31" s="34">
        <f t="shared" si="7"/>
        <v>11</v>
      </c>
    </row>
    <row r="32" spans="1:10" x14ac:dyDescent="0.2">
      <c r="A32" s="64">
        <v>23</v>
      </c>
      <c r="B32" s="48" t="s">
        <v>62</v>
      </c>
      <c r="C32" s="49" t="s">
        <v>127</v>
      </c>
      <c r="D32" s="50" t="s">
        <v>38</v>
      </c>
      <c r="E32" s="51"/>
      <c r="F32" s="41"/>
      <c r="G32" s="34">
        <f t="shared" si="6"/>
        <v>0</v>
      </c>
      <c r="H32" s="51">
        <v>0.21149999999999999</v>
      </c>
      <c r="I32" s="41">
        <v>341.25</v>
      </c>
      <c r="J32" s="34">
        <f t="shared" si="7"/>
        <v>72</v>
      </c>
    </row>
    <row r="33" spans="1:10" ht="33" x14ac:dyDescent="0.2">
      <c r="A33" s="64">
        <v>24</v>
      </c>
      <c r="B33" s="48" t="s">
        <v>194</v>
      </c>
      <c r="C33" s="49" t="s">
        <v>195</v>
      </c>
      <c r="D33" s="50" t="s">
        <v>37</v>
      </c>
      <c r="E33" s="51">
        <v>1.6199999999999999E-2</v>
      </c>
      <c r="F33" s="41">
        <v>32100</v>
      </c>
      <c r="G33" s="34">
        <f t="shared" si="6"/>
        <v>520</v>
      </c>
      <c r="H33" s="51" t="s">
        <v>352</v>
      </c>
      <c r="I33" s="41">
        <v>0</v>
      </c>
      <c r="J33" s="34">
        <f t="shared" si="7"/>
        <v>0</v>
      </c>
    </row>
    <row r="34" spans="1:10" ht="33" x14ac:dyDescent="0.2">
      <c r="A34" s="64">
        <v>25</v>
      </c>
      <c r="B34" s="48" t="s">
        <v>196</v>
      </c>
      <c r="C34" s="49" t="s">
        <v>171</v>
      </c>
      <c r="D34" s="50" t="s">
        <v>37</v>
      </c>
      <c r="E34" s="51">
        <v>2.9999999999999997E-4</v>
      </c>
      <c r="F34" s="41">
        <v>32700</v>
      </c>
      <c r="G34" s="34">
        <f t="shared" si="6"/>
        <v>10</v>
      </c>
      <c r="H34" s="51" t="s">
        <v>352</v>
      </c>
      <c r="I34" s="41">
        <v>0</v>
      </c>
      <c r="J34" s="34">
        <f t="shared" si="7"/>
        <v>0</v>
      </c>
    </row>
    <row r="35" spans="1:10" x14ac:dyDescent="0.2">
      <c r="A35" s="64">
        <v>26</v>
      </c>
      <c r="B35" s="48" t="s">
        <v>197</v>
      </c>
      <c r="C35" s="49" t="s">
        <v>198</v>
      </c>
      <c r="D35" s="50" t="s">
        <v>80</v>
      </c>
      <c r="E35" s="51"/>
      <c r="F35" s="41"/>
      <c r="G35" s="34">
        <f t="shared" si="6"/>
        <v>0</v>
      </c>
      <c r="H35" s="51">
        <v>0.65600000000000003</v>
      </c>
      <c r="I35" s="41">
        <v>186.27</v>
      </c>
      <c r="J35" s="34">
        <f t="shared" si="7"/>
        <v>122</v>
      </c>
    </row>
    <row r="36" spans="1:10" x14ac:dyDescent="0.2">
      <c r="A36" s="64">
        <v>27</v>
      </c>
      <c r="B36" s="48" t="s">
        <v>81</v>
      </c>
      <c r="C36" s="49" t="s">
        <v>82</v>
      </c>
      <c r="D36" s="50" t="s">
        <v>39</v>
      </c>
      <c r="E36" s="51"/>
      <c r="F36" s="41"/>
      <c r="G36" s="34">
        <f t="shared" si="6"/>
        <v>0</v>
      </c>
      <c r="H36" s="51">
        <v>0.39</v>
      </c>
      <c r="I36" s="41">
        <v>106.76</v>
      </c>
      <c r="J36" s="34">
        <f t="shared" si="7"/>
        <v>42</v>
      </c>
    </row>
    <row r="37" spans="1:10" x14ac:dyDescent="0.2">
      <c r="A37" s="64">
        <v>28</v>
      </c>
      <c r="B37" s="48" t="s">
        <v>83</v>
      </c>
      <c r="C37" s="49" t="s">
        <v>84</v>
      </c>
      <c r="D37" s="50" t="s">
        <v>37</v>
      </c>
      <c r="E37" s="51"/>
      <c r="F37" s="41"/>
      <c r="G37" s="34">
        <f t="shared" si="6"/>
        <v>0</v>
      </c>
      <c r="H37" s="51">
        <v>8.3000000000000001E-3</v>
      </c>
      <c r="I37" s="41">
        <v>62985.94</v>
      </c>
      <c r="J37" s="34">
        <f t="shared" si="7"/>
        <v>523</v>
      </c>
    </row>
    <row r="38" spans="1:10" x14ac:dyDescent="0.2">
      <c r="A38" s="64">
        <v>29</v>
      </c>
      <c r="B38" s="48" t="s">
        <v>113</v>
      </c>
      <c r="C38" s="49" t="s">
        <v>199</v>
      </c>
      <c r="D38" s="50" t="s">
        <v>39</v>
      </c>
      <c r="E38" s="51"/>
      <c r="F38" s="41"/>
      <c r="G38" s="34">
        <f t="shared" si="6"/>
        <v>0</v>
      </c>
      <c r="H38" s="51">
        <v>3.26</v>
      </c>
      <c r="I38" s="41">
        <v>13.11</v>
      </c>
      <c r="J38" s="34">
        <f t="shared" si="7"/>
        <v>43</v>
      </c>
    </row>
    <row r="39" spans="1:10" x14ac:dyDescent="0.2">
      <c r="A39" s="64">
        <v>30</v>
      </c>
      <c r="B39" s="48" t="s">
        <v>200</v>
      </c>
      <c r="C39" s="49" t="s">
        <v>201</v>
      </c>
      <c r="D39" s="50" t="s">
        <v>37</v>
      </c>
      <c r="E39" s="51">
        <v>1.04E-2</v>
      </c>
      <c r="F39" s="41">
        <v>39000</v>
      </c>
      <c r="G39" s="34">
        <f t="shared" si="6"/>
        <v>406</v>
      </c>
      <c r="H39" s="51" t="s">
        <v>352</v>
      </c>
      <c r="I39" s="41">
        <v>0</v>
      </c>
      <c r="J39" s="34">
        <f t="shared" si="7"/>
        <v>0</v>
      </c>
    </row>
    <row r="40" spans="1:10" x14ac:dyDescent="0.2">
      <c r="A40" s="64">
        <v>31</v>
      </c>
      <c r="B40" s="48" t="s">
        <v>202</v>
      </c>
      <c r="C40" s="49" t="s">
        <v>203</v>
      </c>
      <c r="D40" s="50" t="s">
        <v>39</v>
      </c>
      <c r="E40" s="51"/>
      <c r="F40" s="41"/>
      <c r="G40" s="34">
        <f t="shared" si="6"/>
        <v>0</v>
      </c>
      <c r="H40" s="51">
        <v>2.2000000000000002</v>
      </c>
      <c r="I40" s="41">
        <v>27.47</v>
      </c>
      <c r="J40" s="34">
        <f t="shared" si="7"/>
        <v>60</v>
      </c>
    </row>
    <row r="41" spans="1:10" x14ac:dyDescent="0.2">
      <c r="A41" s="64">
        <v>32</v>
      </c>
      <c r="B41" s="48" t="s">
        <v>85</v>
      </c>
      <c r="C41" s="49" t="s">
        <v>125</v>
      </c>
      <c r="D41" s="50" t="s">
        <v>39</v>
      </c>
      <c r="E41" s="51"/>
      <c r="F41" s="41"/>
      <c r="G41" s="34">
        <f t="shared" si="6"/>
        <v>0</v>
      </c>
      <c r="H41" s="51">
        <v>0.26</v>
      </c>
      <c r="I41" s="41">
        <v>110</v>
      </c>
      <c r="J41" s="34">
        <f t="shared" si="7"/>
        <v>29</v>
      </c>
    </row>
    <row r="42" spans="1:10" x14ac:dyDescent="0.2">
      <c r="A42" s="64">
        <v>33</v>
      </c>
      <c r="B42" s="48" t="s">
        <v>86</v>
      </c>
      <c r="C42" s="49" t="s">
        <v>84</v>
      </c>
      <c r="D42" s="50" t="s">
        <v>39</v>
      </c>
      <c r="E42" s="51"/>
      <c r="F42" s="41"/>
      <c r="G42" s="34">
        <f t="shared" si="6"/>
        <v>0</v>
      </c>
      <c r="H42" s="51">
        <v>1.44</v>
      </c>
      <c r="I42" s="41">
        <v>66.14</v>
      </c>
      <c r="J42" s="34">
        <f t="shared" si="7"/>
        <v>95</v>
      </c>
    </row>
    <row r="43" spans="1:10" x14ac:dyDescent="0.2">
      <c r="A43" s="64">
        <v>34</v>
      </c>
      <c r="B43" s="48" t="s">
        <v>204</v>
      </c>
      <c r="C43" s="49" t="s">
        <v>205</v>
      </c>
      <c r="D43" s="50" t="s">
        <v>39</v>
      </c>
      <c r="E43" s="51"/>
      <c r="F43" s="41"/>
      <c r="G43" s="34">
        <f t="shared" si="6"/>
        <v>0</v>
      </c>
      <c r="H43" s="51">
        <v>0.13</v>
      </c>
      <c r="I43" s="41">
        <v>275.32</v>
      </c>
      <c r="J43" s="34">
        <f t="shared" si="7"/>
        <v>36</v>
      </c>
    </row>
    <row r="44" spans="1:10" x14ac:dyDescent="0.2">
      <c r="A44" s="64">
        <v>35</v>
      </c>
      <c r="B44" s="48" t="s">
        <v>206</v>
      </c>
      <c r="C44" s="49" t="s">
        <v>207</v>
      </c>
      <c r="D44" s="50" t="s">
        <v>37</v>
      </c>
      <c r="E44" s="51"/>
      <c r="F44" s="41"/>
      <c r="G44" s="34">
        <f t="shared" si="6"/>
        <v>0</v>
      </c>
      <c r="H44" s="51">
        <v>5.1000000000000004E-3</v>
      </c>
      <c r="I44" s="41">
        <v>29406.9</v>
      </c>
      <c r="J44" s="34">
        <f t="shared" si="7"/>
        <v>150</v>
      </c>
    </row>
    <row r="45" spans="1:10" x14ac:dyDescent="0.2">
      <c r="A45" s="64">
        <v>36</v>
      </c>
      <c r="B45" s="48" t="s">
        <v>208</v>
      </c>
      <c r="C45" s="49" t="s">
        <v>209</v>
      </c>
      <c r="D45" s="50" t="s">
        <v>39</v>
      </c>
      <c r="E45" s="51"/>
      <c r="F45" s="41"/>
      <c r="G45" s="34">
        <f t="shared" si="6"/>
        <v>0</v>
      </c>
      <c r="H45" s="51">
        <v>0.184</v>
      </c>
      <c r="I45" s="41">
        <v>123.91</v>
      </c>
      <c r="J45" s="34">
        <f t="shared" si="7"/>
        <v>23</v>
      </c>
    </row>
    <row r="46" spans="1:10" x14ac:dyDescent="0.2">
      <c r="A46" s="64">
        <v>37</v>
      </c>
      <c r="B46" s="48" t="s">
        <v>210</v>
      </c>
      <c r="C46" s="49" t="s">
        <v>211</v>
      </c>
      <c r="D46" s="50" t="s">
        <v>37</v>
      </c>
      <c r="E46" s="51"/>
      <c r="F46" s="41"/>
      <c r="G46" s="34">
        <f t="shared" si="6"/>
        <v>0</v>
      </c>
      <c r="H46" s="51">
        <v>2.4500000000000001E-2</v>
      </c>
      <c r="I46" s="65">
        <v>28975.3</v>
      </c>
      <c r="J46" s="34">
        <f t="shared" si="7"/>
        <v>710</v>
      </c>
    </row>
    <row r="47" spans="1:10" x14ac:dyDescent="0.2">
      <c r="A47" s="64">
        <v>38</v>
      </c>
      <c r="B47" s="48" t="s">
        <v>63</v>
      </c>
      <c r="C47" s="49" t="s">
        <v>128</v>
      </c>
      <c r="D47" s="50" t="s">
        <v>39</v>
      </c>
      <c r="E47" s="51"/>
      <c r="F47" s="41"/>
      <c r="G47" s="34">
        <f t="shared" si="6"/>
        <v>0</v>
      </c>
      <c r="H47" s="51">
        <v>0.69310000000000005</v>
      </c>
      <c r="I47" s="41">
        <v>29.69</v>
      </c>
      <c r="J47" s="34">
        <f t="shared" si="7"/>
        <v>21</v>
      </c>
    </row>
    <row r="48" spans="1:10" x14ac:dyDescent="0.2">
      <c r="A48" s="64">
        <v>39</v>
      </c>
      <c r="B48" s="48" t="s">
        <v>212</v>
      </c>
      <c r="C48" s="49" t="s">
        <v>213</v>
      </c>
      <c r="D48" s="50" t="s">
        <v>65</v>
      </c>
      <c r="E48" s="51"/>
      <c r="F48" s="41"/>
      <c r="G48" s="34">
        <f t="shared" si="6"/>
        <v>0</v>
      </c>
      <c r="H48" s="51">
        <v>1.95</v>
      </c>
      <c r="I48" s="41">
        <v>38.380000000000003</v>
      </c>
      <c r="J48" s="34">
        <f t="shared" si="7"/>
        <v>75</v>
      </c>
    </row>
    <row r="49" spans="1:11" x14ac:dyDescent="0.2">
      <c r="A49" s="64">
        <v>40</v>
      </c>
      <c r="B49" s="48" t="s">
        <v>64</v>
      </c>
      <c r="C49" s="49" t="s">
        <v>99</v>
      </c>
      <c r="D49" s="50" t="s">
        <v>37</v>
      </c>
      <c r="E49" s="51"/>
      <c r="F49" s="41"/>
      <c r="G49" s="34">
        <f t="shared" si="6"/>
        <v>0</v>
      </c>
      <c r="H49" s="51">
        <v>6.9999999999999999E-4</v>
      </c>
      <c r="I49" s="41">
        <v>28036.01</v>
      </c>
      <c r="J49" s="34">
        <f t="shared" si="7"/>
        <v>20</v>
      </c>
    </row>
    <row r="50" spans="1:11" x14ac:dyDescent="0.2">
      <c r="A50" s="64">
        <v>41</v>
      </c>
      <c r="B50" s="48" t="s">
        <v>87</v>
      </c>
      <c r="C50" s="49" t="s">
        <v>129</v>
      </c>
      <c r="D50" s="50" t="s">
        <v>37</v>
      </c>
      <c r="E50" s="51"/>
      <c r="F50" s="41"/>
      <c r="G50" s="34">
        <f t="shared" si="6"/>
        <v>0</v>
      </c>
      <c r="H50" s="51">
        <v>1.1999999999999999E-3</v>
      </c>
      <c r="I50" s="41">
        <v>57392.21</v>
      </c>
      <c r="J50" s="34">
        <f t="shared" si="7"/>
        <v>69</v>
      </c>
    </row>
    <row r="51" spans="1:11" x14ac:dyDescent="0.2">
      <c r="A51" s="64">
        <v>42</v>
      </c>
      <c r="B51" s="48" t="s">
        <v>214</v>
      </c>
      <c r="C51" s="49" t="s">
        <v>215</v>
      </c>
      <c r="D51" s="50" t="s">
        <v>80</v>
      </c>
      <c r="E51" s="51"/>
      <c r="F51" s="41"/>
      <c r="G51" s="34">
        <f t="shared" si="6"/>
        <v>0</v>
      </c>
      <c r="H51" s="51">
        <v>0.65600000000000003</v>
      </c>
      <c r="I51" s="41">
        <v>76.599999999999994</v>
      </c>
      <c r="J51" s="34">
        <f t="shared" si="7"/>
        <v>50</v>
      </c>
    </row>
    <row r="52" spans="1:11" x14ac:dyDescent="0.2">
      <c r="A52" s="64">
        <v>43</v>
      </c>
      <c r="B52" s="48" t="s">
        <v>114</v>
      </c>
      <c r="C52" s="49" t="s">
        <v>115</v>
      </c>
      <c r="D52" s="50" t="s">
        <v>116</v>
      </c>
      <c r="E52" s="51"/>
      <c r="F52" s="41"/>
      <c r="G52" s="34">
        <f t="shared" si="6"/>
        <v>0</v>
      </c>
      <c r="H52" s="51">
        <v>1.0200000000000001E-2</v>
      </c>
      <c r="I52" s="41">
        <v>284.44</v>
      </c>
      <c r="J52" s="34">
        <f t="shared" si="7"/>
        <v>3</v>
      </c>
    </row>
    <row r="53" spans="1:11" x14ac:dyDescent="0.2">
      <c r="A53" s="64">
        <v>44</v>
      </c>
      <c r="B53" s="48" t="s">
        <v>130</v>
      </c>
      <c r="C53" s="49" t="s">
        <v>165</v>
      </c>
      <c r="D53" s="50" t="s">
        <v>70</v>
      </c>
      <c r="E53" s="51"/>
      <c r="F53" s="41"/>
      <c r="G53" s="34">
        <f t="shared" si="6"/>
        <v>0</v>
      </c>
      <c r="H53" s="66">
        <v>2.17</v>
      </c>
      <c r="I53" s="41">
        <v>142.84</v>
      </c>
      <c r="J53" s="34">
        <f t="shared" si="7"/>
        <v>310</v>
      </c>
    </row>
    <row r="54" spans="1:11" x14ac:dyDescent="0.2">
      <c r="A54" s="64">
        <v>45</v>
      </c>
      <c r="B54" s="48" t="s">
        <v>131</v>
      </c>
      <c r="C54" s="49" t="s">
        <v>166</v>
      </c>
      <c r="D54" s="50" t="s">
        <v>70</v>
      </c>
      <c r="E54" s="51"/>
      <c r="F54" s="41"/>
      <c r="G54" s="34">
        <f t="shared" si="6"/>
        <v>0</v>
      </c>
      <c r="H54" s="66">
        <v>5.843</v>
      </c>
      <c r="I54" s="41">
        <v>322.39999999999998</v>
      </c>
      <c r="J54" s="34">
        <f t="shared" si="7"/>
        <v>1884</v>
      </c>
    </row>
    <row r="55" spans="1:11" x14ac:dyDescent="0.2">
      <c r="A55" s="64">
        <v>46</v>
      </c>
      <c r="B55" s="48" t="s">
        <v>132</v>
      </c>
      <c r="C55" s="49" t="s">
        <v>167</v>
      </c>
      <c r="D55" s="50" t="s">
        <v>37</v>
      </c>
      <c r="E55" s="51"/>
      <c r="F55" s="41"/>
      <c r="G55" s="34">
        <f t="shared" si="6"/>
        <v>0</v>
      </c>
      <c r="H55" s="51">
        <v>0.74550000000000005</v>
      </c>
      <c r="I55" s="41">
        <v>110000</v>
      </c>
      <c r="J55" s="34">
        <f t="shared" si="7"/>
        <v>82005</v>
      </c>
    </row>
    <row r="56" spans="1:11" x14ac:dyDescent="0.2">
      <c r="A56" s="64">
        <v>47</v>
      </c>
      <c r="B56" s="48" t="s">
        <v>133</v>
      </c>
      <c r="C56" s="49" t="s">
        <v>134</v>
      </c>
      <c r="D56" s="50" t="s">
        <v>37</v>
      </c>
      <c r="E56" s="51"/>
      <c r="F56" s="41"/>
      <c r="G56" s="34">
        <f t="shared" si="6"/>
        <v>0</v>
      </c>
      <c r="H56" s="51">
        <v>5.9799999999999999E-2</v>
      </c>
      <c r="I56" s="41">
        <v>110000</v>
      </c>
      <c r="J56" s="34">
        <f t="shared" si="7"/>
        <v>6578</v>
      </c>
    </row>
    <row r="57" spans="1:11" x14ac:dyDescent="0.2">
      <c r="A57" s="64">
        <v>48</v>
      </c>
      <c r="B57" s="48" t="s">
        <v>135</v>
      </c>
      <c r="C57" s="49" t="s">
        <v>136</v>
      </c>
      <c r="D57" s="50" t="s">
        <v>37</v>
      </c>
      <c r="E57" s="51"/>
      <c r="F57" s="41"/>
      <c r="G57" s="34">
        <f t="shared" si="6"/>
        <v>0</v>
      </c>
      <c r="H57" s="51">
        <v>4.1000000000000003E-3</v>
      </c>
      <c r="I57" s="41">
        <v>110000</v>
      </c>
      <c r="J57" s="34">
        <f t="shared" si="7"/>
        <v>451</v>
      </c>
    </row>
    <row r="58" spans="1:11" x14ac:dyDescent="0.2">
      <c r="A58" s="64">
        <v>49</v>
      </c>
      <c r="B58" s="48" t="s">
        <v>117</v>
      </c>
      <c r="C58" s="49" t="s">
        <v>118</v>
      </c>
      <c r="D58" s="50" t="s">
        <v>71</v>
      </c>
      <c r="E58" s="51"/>
      <c r="F58" s="41"/>
      <c r="G58" s="34">
        <f t="shared" si="6"/>
        <v>0</v>
      </c>
      <c r="H58" s="51">
        <v>90</v>
      </c>
      <c r="I58" s="41">
        <v>81</v>
      </c>
      <c r="J58" s="34">
        <f t="shared" si="7"/>
        <v>7290</v>
      </c>
    </row>
    <row r="59" spans="1:11" x14ac:dyDescent="0.2">
      <c r="A59" s="64">
        <v>50</v>
      </c>
      <c r="B59" s="48" t="s">
        <v>137</v>
      </c>
      <c r="C59" s="49" t="s">
        <v>138</v>
      </c>
      <c r="D59" s="50" t="s">
        <v>139</v>
      </c>
      <c r="E59" s="51"/>
      <c r="F59" s="41"/>
      <c r="G59" s="34">
        <f t="shared" si="6"/>
        <v>0</v>
      </c>
      <c r="H59" s="51">
        <v>6.3</v>
      </c>
      <c r="I59" s="41">
        <v>322</v>
      </c>
      <c r="J59" s="34">
        <f t="shared" si="7"/>
        <v>2029</v>
      </c>
      <c r="K59" s="59"/>
    </row>
    <row r="60" spans="1:11" x14ac:dyDescent="0.2">
      <c r="A60" s="64">
        <v>51</v>
      </c>
      <c r="B60" s="48" t="s">
        <v>140</v>
      </c>
      <c r="C60" s="49" t="s">
        <v>141</v>
      </c>
      <c r="D60" s="50" t="s">
        <v>139</v>
      </c>
      <c r="E60" s="51"/>
      <c r="F60" s="41"/>
      <c r="G60" s="34">
        <f t="shared" si="6"/>
        <v>0</v>
      </c>
      <c r="H60" s="51">
        <v>9</v>
      </c>
      <c r="I60" s="41">
        <v>59</v>
      </c>
      <c r="J60" s="34">
        <f t="shared" si="7"/>
        <v>531</v>
      </c>
      <c r="K60" s="59"/>
    </row>
    <row r="61" spans="1:11" x14ac:dyDescent="0.2">
      <c r="A61" s="64">
        <v>52</v>
      </c>
      <c r="B61" s="48" t="s">
        <v>216</v>
      </c>
      <c r="C61" s="49" t="s">
        <v>217</v>
      </c>
      <c r="D61" s="50" t="s">
        <v>39</v>
      </c>
      <c r="E61" s="51"/>
      <c r="F61" s="41"/>
      <c r="G61" s="34">
        <f t="shared" si="6"/>
        <v>0</v>
      </c>
      <c r="H61" s="51">
        <v>9.7799999999999994</v>
      </c>
      <c r="I61" s="41">
        <v>132</v>
      </c>
      <c r="J61" s="34">
        <f t="shared" si="7"/>
        <v>1291</v>
      </c>
      <c r="K61" s="59"/>
    </row>
    <row r="62" spans="1:11" ht="33" x14ac:dyDescent="0.2">
      <c r="A62" s="64">
        <v>53</v>
      </c>
      <c r="B62" s="48" t="s">
        <v>88</v>
      </c>
      <c r="C62" s="49" t="s">
        <v>142</v>
      </c>
      <c r="D62" s="50" t="s">
        <v>38</v>
      </c>
      <c r="E62" s="51"/>
      <c r="F62" s="41"/>
      <c r="G62" s="34">
        <f t="shared" si="6"/>
        <v>0</v>
      </c>
      <c r="H62" s="51">
        <v>137.36920000000001</v>
      </c>
      <c r="I62" s="41">
        <v>2365.3000000000002</v>
      </c>
      <c r="J62" s="34">
        <f t="shared" si="7"/>
        <v>324919</v>
      </c>
      <c r="K62" s="59"/>
    </row>
    <row r="63" spans="1:11" ht="33" x14ac:dyDescent="0.2">
      <c r="A63" s="64">
        <v>54</v>
      </c>
      <c r="B63" s="48" t="s">
        <v>89</v>
      </c>
      <c r="C63" s="49" t="s">
        <v>100</v>
      </c>
      <c r="D63" s="50" t="s">
        <v>38</v>
      </c>
      <c r="E63" s="51"/>
      <c r="F63" s="41"/>
      <c r="G63" s="34">
        <f t="shared" si="6"/>
        <v>0</v>
      </c>
      <c r="H63" s="51">
        <v>1.1999999999999999E-3</v>
      </c>
      <c r="I63" s="41">
        <v>6864.18</v>
      </c>
      <c r="J63" s="34">
        <f t="shared" si="7"/>
        <v>8</v>
      </c>
    </row>
    <row r="64" spans="1:11" ht="33" x14ac:dyDescent="0.2">
      <c r="A64" s="64">
        <v>55</v>
      </c>
      <c r="B64" s="48" t="s">
        <v>143</v>
      </c>
      <c r="C64" s="49" t="s">
        <v>168</v>
      </c>
      <c r="D64" s="50" t="s">
        <v>38</v>
      </c>
      <c r="E64" s="51"/>
      <c r="F64" s="41"/>
      <c r="G64" s="34">
        <f t="shared" si="6"/>
        <v>0</v>
      </c>
      <c r="H64" s="51">
        <v>4.01</v>
      </c>
      <c r="I64" s="41">
        <v>5759.56</v>
      </c>
      <c r="J64" s="34">
        <f t="shared" si="7"/>
        <v>23096</v>
      </c>
    </row>
    <row r="65" spans="1:11" ht="49.5" x14ac:dyDescent="0.2">
      <c r="A65" s="64">
        <v>56</v>
      </c>
      <c r="B65" s="48" t="s">
        <v>218</v>
      </c>
      <c r="C65" s="49" t="s">
        <v>219</v>
      </c>
      <c r="D65" s="50" t="s">
        <v>71</v>
      </c>
      <c r="E65" s="51">
        <v>50.12</v>
      </c>
      <c r="F65" s="41">
        <v>3000</v>
      </c>
      <c r="G65" s="34">
        <f t="shared" si="6"/>
        <v>150360</v>
      </c>
      <c r="H65" s="51" t="s">
        <v>352</v>
      </c>
      <c r="I65" s="41">
        <v>0</v>
      </c>
      <c r="J65" s="34">
        <f t="shared" si="7"/>
        <v>0</v>
      </c>
      <c r="K65" s="59"/>
    </row>
    <row r="66" spans="1:11" ht="33" x14ac:dyDescent="0.2">
      <c r="A66" s="64">
        <v>57</v>
      </c>
      <c r="B66" s="48" t="s">
        <v>220</v>
      </c>
      <c r="C66" s="49" t="s">
        <v>221</v>
      </c>
      <c r="D66" s="50" t="s">
        <v>71</v>
      </c>
      <c r="E66" s="51"/>
      <c r="F66" s="41"/>
      <c r="G66" s="34">
        <f t="shared" si="6"/>
        <v>0</v>
      </c>
      <c r="H66" s="51">
        <v>0.18720000000000001</v>
      </c>
      <c r="I66" s="41">
        <v>2236.65</v>
      </c>
      <c r="J66" s="34">
        <f t="shared" si="7"/>
        <v>419</v>
      </c>
      <c r="K66" s="59"/>
    </row>
    <row r="67" spans="1:11" x14ac:dyDescent="0.2">
      <c r="A67" s="64">
        <v>58</v>
      </c>
      <c r="B67" s="48" t="s">
        <v>222</v>
      </c>
      <c r="C67" s="49" t="s">
        <v>223</v>
      </c>
      <c r="D67" s="50" t="s">
        <v>37</v>
      </c>
      <c r="E67" s="51"/>
      <c r="F67" s="41"/>
      <c r="G67" s="34">
        <f t="shared" si="6"/>
        <v>0</v>
      </c>
      <c r="H67" s="51">
        <v>0.15</v>
      </c>
      <c r="I67" s="41">
        <v>38605.71</v>
      </c>
      <c r="J67" s="34">
        <f t="shared" si="7"/>
        <v>5791</v>
      </c>
    </row>
    <row r="68" spans="1:11" x14ac:dyDescent="0.2">
      <c r="A68" s="64">
        <v>59</v>
      </c>
      <c r="B68" s="48" t="s">
        <v>224</v>
      </c>
      <c r="C68" s="49" t="s">
        <v>225</v>
      </c>
      <c r="D68" s="50" t="s">
        <v>37</v>
      </c>
      <c r="E68" s="51"/>
      <c r="F68" s="41"/>
      <c r="G68" s="34">
        <f t="shared" si="6"/>
        <v>0</v>
      </c>
      <c r="H68" s="51">
        <v>3.1699999999999999E-2</v>
      </c>
      <c r="I68" s="41">
        <v>63249.35</v>
      </c>
      <c r="J68" s="34">
        <f t="shared" si="7"/>
        <v>2005</v>
      </c>
    </row>
    <row r="69" spans="1:11" x14ac:dyDescent="0.2">
      <c r="A69" s="64">
        <v>60</v>
      </c>
      <c r="B69" s="48" t="s">
        <v>66</v>
      </c>
      <c r="C69" s="49" t="s">
        <v>226</v>
      </c>
      <c r="D69" s="50" t="s">
        <v>37</v>
      </c>
      <c r="E69" s="51"/>
      <c r="F69" s="41"/>
      <c r="G69" s="34">
        <f t="shared" si="6"/>
        <v>0</v>
      </c>
      <c r="H69" s="51">
        <v>5.1999999999999998E-3</v>
      </c>
      <c r="I69" s="41">
        <v>60359.23</v>
      </c>
      <c r="J69" s="34">
        <f t="shared" si="7"/>
        <v>314</v>
      </c>
    </row>
    <row r="70" spans="1:11" x14ac:dyDescent="0.2">
      <c r="A70" s="64">
        <v>61</v>
      </c>
      <c r="B70" s="48" t="s">
        <v>67</v>
      </c>
      <c r="C70" s="49" t="s">
        <v>227</v>
      </c>
      <c r="D70" s="50" t="s">
        <v>37</v>
      </c>
      <c r="E70" s="51"/>
      <c r="F70" s="41"/>
      <c r="G70" s="34">
        <f t="shared" si="6"/>
        <v>0</v>
      </c>
      <c r="H70" s="51">
        <v>1.8E-3</v>
      </c>
      <c r="I70" s="41">
        <v>66708.31</v>
      </c>
      <c r="J70" s="34">
        <f t="shared" si="7"/>
        <v>120</v>
      </c>
    </row>
    <row r="71" spans="1:11" x14ac:dyDescent="0.2">
      <c r="A71" s="64">
        <v>62</v>
      </c>
      <c r="B71" s="48" t="s">
        <v>68</v>
      </c>
      <c r="C71" s="49" t="s">
        <v>228</v>
      </c>
      <c r="D71" s="50" t="s">
        <v>37</v>
      </c>
      <c r="E71" s="51"/>
      <c r="F71" s="41"/>
      <c r="G71" s="34">
        <f t="shared" si="6"/>
        <v>0</v>
      </c>
      <c r="H71" s="51">
        <v>7.3300000000000004E-2</v>
      </c>
      <c r="I71" s="41">
        <v>85497.45</v>
      </c>
      <c r="J71" s="34">
        <f t="shared" si="7"/>
        <v>6267</v>
      </c>
    </row>
    <row r="72" spans="1:11" x14ac:dyDescent="0.2">
      <c r="A72" s="64">
        <v>63</v>
      </c>
      <c r="B72" s="48" t="s">
        <v>229</v>
      </c>
      <c r="C72" s="49" t="s">
        <v>230</v>
      </c>
      <c r="D72" s="50" t="s">
        <v>37</v>
      </c>
      <c r="E72" s="51"/>
      <c r="F72" s="41"/>
      <c r="G72" s="34">
        <f t="shared" si="6"/>
        <v>0</v>
      </c>
      <c r="H72" s="51">
        <v>6.0000000000000001E-3</v>
      </c>
      <c r="I72" s="41">
        <v>230000</v>
      </c>
      <c r="J72" s="34">
        <f t="shared" si="7"/>
        <v>1380</v>
      </c>
    </row>
    <row r="73" spans="1:11" x14ac:dyDescent="0.2">
      <c r="A73" s="64">
        <v>64</v>
      </c>
      <c r="B73" s="48" t="s">
        <v>69</v>
      </c>
      <c r="C73" s="49" t="s">
        <v>144</v>
      </c>
      <c r="D73" s="50" t="s">
        <v>37</v>
      </c>
      <c r="E73" s="51"/>
      <c r="F73" s="41"/>
      <c r="G73" s="34">
        <f t="shared" si="6"/>
        <v>0</v>
      </c>
      <c r="H73" s="51">
        <v>4.0000000000000002E-4</v>
      </c>
      <c r="I73" s="41">
        <v>55542.37</v>
      </c>
      <c r="J73" s="34">
        <f t="shared" si="7"/>
        <v>22</v>
      </c>
    </row>
    <row r="74" spans="1:11" x14ac:dyDescent="0.2">
      <c r="A74" s="64">
        <v>65</v>
      </c>
      <c r="B74" s="48" t="s">
        <v>145</v>
      </c>
      <c r="C74" s="49" t="s">
        <v>146</v>
      </c>
      <c r="D74" s="50" t="s">
        <v>37</v>
      </c>
      <c r="E74" s="51"/>
      <c r="F74" s="41"/>
      <c r="G74" s="34">
        <f t="shared" si="6"/>
        <v>0</v>
      </c>
      <c r="H74" s="51">
        <v>2E-3</v>
      </c>
      <c r="I74" s="41">
        <v>10175.24</v>
      </c>
      <c r="J74" s="34">
        <f t="shared" si="7"/>
        <v>20</v>
      </c>
    </row>
    <row r="75" spans="1:11" ht="49.5" x14ac:dyDescent="0.2">
      <c r="A75" s="64">
        <v>66</v>
      </c>
      <c r="B75" s="48" t="s">
        <v>147</v>
      </c>
      <c r="C75" s="49" t="s">
        <v>148</v>
      </c>
      <c r="D75" s="50" t="s">
        <v>37</v>
      </c>
      <c r="E75" s="51"/>
      <c r="F75" s="41"/>
      <c r="G75" s="34">
        <f t="shared" ref="G75:G136" si="8">E75*F75</f>
        <v>0</v>
      </c>
      <c r="H75" s="51">
        <v>2.0999999999999999E-3</v>
      </c>
      <c r="I75" s="41">
        <v>52842.71</v>
      </c>
      <c r="J75" s="34">
        <f t="shared" si="7"/>
        <v>111</v>
      </c>
    </row>
    <row r="76" spans="1:11" ht="49.5" x14ac:dyDescent="0.2">
      <c r="A76" s="64">
        <v>67</v>
      </c>
      <c r="B76" s="48" t="s">
        <v>90</v>
      </c>
      <c r="C76" s="49" t="s">
        <v>105</v>
      </c>
      <c r="D76" s="50" t="s">
        <v>37</v>
      </c>
      <c r="E76" s="51"/>
      <c r="F76" s="41"/>
      <c r="G76" s="34">
        <f t="shared" si="8"/>
        <v>0</v>
      </c>
      <c r="H76" s="51">
        <v>6.9999999999999999E-4</v>
      </c>
      <c r="I76" s="41">
        <v>68427.88</v>
      </c>
      <c r="J76" s="34">
        <f t="shared" ref="J76:J139" si="9">H76*I76</f>
        <v>48</v>
      </c>
    </row>
    <row r="77" spans="1:11" ht="33" x14ac:dyDescent="0.2">
      <c r="A77" s="64">
        <v>68</v>
      </c>
      <c r="B77" s="48" t="s">
        <v>169</v>
      </c>
      <c r="C77" s="49" t="s">
        <v>170</v>
      </c>
      <c r="D77" s="50" t="s">
        <v>38</v>
      </c>
      <c r="E77" s="51"/>
      <c r="F77" s="41"/>
      <c r="G77" s="34">
        <f t="shared" si="8"/>
        <v>0</v>
      </c>
      <c r="H77" s="51">
        <v>0.15340000000000001</v>
      </c>
      <c r="I77" s="41">
        <v>1926.95</v>
      </c>
      <c r="J77" s="34">
        <f t="shared" si="9"/>
        <v>296</v>
      </c>
    </row>
    <row r="78" spans="1:11" x14ac:dyDescent="0.2">
      <c r="A78" s="64">
        <v>69</v>
      </c>
      <c r="B78" s="48" t="s">
        <v>149</v>
      </c>
      <c r="C78" s="49" t="s">
        <v>150</v>
      </c>
      <c r="D78" s="50" t="s">
        <v>38</v>
      </c>
      <c r="E78" s="51"/>
      <c r="F78" s="41"/>
      <c r="G78" s="34">
        <f t="shared" si="8"/>
        <v>0</v>
      </c>
      <c r="H78" s="51">
        <v>0.65200000000000002</v>
      </c>
      <c r="I78" s="41">
        <v>174</v>
      </c>
      <c r="J78" s="34">
        <f t="shared" si="9"/>
        <v>113</v>
      </c>
    </row>
    <row r="79" spans="1:11" x14ac:dyDescent="0.2">
      <c r="A79" s="64">
        <v>70</v>
      </c>
      <c r="B79" s="48" t="s">
        <v>106</v>
      </c>
      <c r="C79" s="49" t="s">
        <v>231</v>
      </c>
      <c r="D79" s="50" t="s">
        <v>38</v>
      </c>
      <c r="E79" s="51"/>
      <c r="F79" s="41"/>
      <c r="G79" s="34">
        <f t="shared" si="8"/>
        <v>0</v>
      </c>
      <c r="H79" s="51">
        <v>3.3696000000000002</v>
      </c>
      <c r="I79" s="41">
        <v>26.61</v>
      </c>
      <c r="J79" s="34">
        <f t="shared" si="9"/>
        <v>90</v>
      </c>
    </row>
    <row r="80" spans="1:11" x14ac:dyDescent="0.2">
      <c r="A80" s="64">
        <v>71</v>
      </c>
      <c r="B80" s="48" t="s">
        <v>232</v>
      </c>
      <c r="C80" s="49" t="s">
        <v>233</v>
      </c>
      <c r="D80" s="50" t="s">
        <v>234</v>
      </c>
      <c r="E80" s="51"/>
      <c r="F80" s="41"/>
      <c r="G80" s="34">
        <f t="shared" si="8"/>
        <v>0</v>
      </c>
      <c r="H80" s="51">
        <v>23.4</v>
      </c>
      <c r="I80" s="41">
        <v>2.0699999999999998</v>
      </c>
      <c r="J80" s="34">
        <f t="shared" si="9"/>
        <v>48</v>
      </c>
    </row>
    <row r="81" spans="1:10" ht="33" x14ac:dyDescent="0.2">
      <c r="A81" s="64">
        <v>72</v>
      </c>
      <c r="B81" s="48" t="s">
        <v>235</v>
      </c>
      <c r="C81" s="49" t="s">
        <v>236</v>
      </c>
      <c r="D81" s="50" t="s">
        <v>237</v>
      </c>
      <c r="E81" s="51"/>
      <c r="F81" s="41"/>
      <c r="G81" s="34">
        <f t="shared" si="8"/>
        <v>0</v>
      </c>
      <c r="H81" s="51">
        <v>1E-4</v>
      </c>
      <c r="I81" s="41">
        <v>784041.16</v>
      </c>
      <c r="J81" s="34">
        <f t="shared" si="9"/>
        <v>78</v>
      </c>
    </row>
    <row r="82" spans="1:10" ht="49.5" x14ac:dyDescent="0.2">
      <c r="A82" s="64">
        <v>73</v>
      </c>
      <c r="B82" s="48" t="s">
        <v>238</v>
      </c>
      <c r="C82" s="49" t="s">
        <v>239</v>
      </c>
      <c r="D82" s="50" t="s">
        <v>237</v>
      </c>
      <c r="E82" s="51"/>
      <c r="F82" s="41"/>
      <c r="G82" s="34">
        <f t="shared" si="8"/>
        <v>0</v>
      </c>
      <c r="H82" s="51">
        <v>6.9999999999999999E-4</v>
      </c>
      <c r="I82" s="41">
        <v>62305.47</v>
      </c>
      <c r="J82" s="34">
        <f t="shared" si="9"/>
        <v>44</v>
      </c>
    </row>
    <row r="83" spans="1:10" ht="33" x14ac:dyDescent="0.2">
      <c r="A83" s="64">
        <v>74</v>
      </c>
      <c r="B83" s="48" t="s">
        <v>240</v>
      </c>
      <c r="C83" s="49" t="s">
        <v>241</v>
      </c>
      <c r="D83" s="50" t="s">
        <v>72</v>
      </c>
      <c r="E83" s="51"/>
      <c r="F83" s="41"/>
      <c r="G83" s="34">
        <f t="shared" si="8"/>
        <v>0</v>
      </c>
      <c r="H83" s="51">
        <v>2</v>
      </c>
      <c r="I83" s="41">
        <v>168.84</v>
      </c>
      <c r="J83" s="34">
        <f t="shared" si="9"/>
        <v>338</v>
      </c>
    </row>
    <row r="84" spans="1:10" ht="33" x14ac:dyDescent="0.2">
      <c r="A84" s="64">
        <v>75</v>
      </c>
      <c r="B84" s="48" t="s">
        <v>242</v>
      </c>
      <c r="C84" s="49" t="s">
        <v>243</v>
      </c>
      <c r="D84" s="50" t="s">
        <v>72</v>
      </c>
      <c r="E84" s="51"/>
      <c r="F84" s="41"/>
      <c r="G84" s="34">
        <f t="shared" si="8"/>
        <v>0</v>
      </c>
      <c r="H84" s="51">
        <v>1</v>
      </c>
      <c r="I84" s="41">
        <v>629.20000000000005</v>
      </c>
      <c r="J84" s="34">
        <f t="shared" si="9"/>
        <v>629</v>
      </c>
    </row>
    <row r="85" spans="1:10" x14ac:dyDescent="0.2">
      <c r="A85" s="64">
        <v>76</v>
      </c>
      <c r="B85" s="48" t="s">
        <v>244</v>
      </c>
      <c r="C85" s="49" t="s">
        <v>245</v>
      </c>
      <c r="D85" s="50" t="s">
        <v>71</v>
      </c>
      <c r="E85" s="51"/>
      <c r="F85" s="41"/>
      <c r="G85" s="34">
        <f t="shared" si="8"/>
        <v>0</v>
      </c>
      <c r="H85" s="51">
        <v>0.52</v>
      </c>
      <c r="I85" s="41">
        <v>55.59</v>
      </c>
      <c r="J85" s="34">
        <f t="shared" si="9"/>
        <v>29</v>
      </c>
    </row>
    <row r="86" spans="1:10" ht="49.5" x14ac:dyDescent="0.2">
      <c r="A86" s="64">
        <v>77</v>
      </c>
      <c r="B86" s="48" t="s">
        <v>91</v>
      </c>
      <c r="C86" s="49" t="s">
        <v>101</v>
      </c>
      <c r="D86" s="50" t="s">
        <v>92</v>
      </c>
      <c r="E86" s="51"/>
      <c r="F86" s="41"/>
      <c r="G86" s="34">
        <f t="shared" si="8"/>
        <v>0</v>
      </c>
      <c r="H86" s="51">
        <v>2.2499999999999999E-2</v>
      </c>
      <c r="I86" s="41">
        <v>239.93</v>
      </c>
      <c r="J86" s="34">
        <f t="shared" si="9"/>
        <v>5</v>
      </c>
    </row>
    <row r="87" spans="1:10" x14ac:dyDescent="0.2">
      <c r="A87" s="64">
        <v>78</v>
      </c>
      <c r="B87" s="48" t="s">
        <v>93</v>
      </c>
      <c r="C87" s="49" t="s">
        <v>94</v>
      </c>
      <c r="D87" s="50" t="s">
        <v>72</v>
      </c>
      <c r="E87" s="51"/>
      <c r="F87" s="41"/>
      <c r="G87" s="34">
        <f t="shared" si="8"/>
        <v>0</v>
      </c>
      <c r="H87" s="66">
        <v>1.02</v>
      </c>
      <c r="I87" s="41">
        <v>180</v>
      </c>
      <c r="J87" s="34">
        <f t="shared" si="9"/>
        <v>184</v>
      </c>
    </row>
    <row r="88" spans="1:10" x14ac:dyDescent="0.2">
      <c r="A88" s="64">
        <v>79</v>
      </c>
      <c r="B88" s="48" t="s">
        <v>95</v>
      </c>
      <c r="C88" s="49" t="s">
        <v>96</v>
      </c>
      <c r="D88" s="50" t="s">
        <v>80</v>
      </c>
      <c r="E88" s="51"/>
      <c r="F88" s="41"/>
      <c r="G88" s="34">
        <f t="shared" si="8"/>
        <v>0</v>
      </c>
      <c r="H88" s="51">
        <v>0.222</v>
      </c>
      <c r="I88" s="41">
        <v>293.8</v>
      </c>
      <c r="J88" s="34">
        <f t="shared" si="9"/>
        <v>65</v>
      </c>
    </row>
    <row r="89" spans="1:10" x14ac:dyDescent="0.2">
      <c r="A89" s="64">
        <v>80</v>
      </c>
      <c r="B89" s="48" t="s">
        <v>246</v>
      </c>
      <c r="C89" s="49" t="s">
        <v>247</v>
      </c>
      <c r="D89" s="50" t="s">
        <v>37</v>
      </c>
      <c r="E89" s="51"/>
      <c r="F89" s="41"/>
      <c r="G89" s="34">
        <f t="shared" si="8"/>
        <v>0</v>
      </c>
      <c r="H89" s="51">
        <v>1.4E-2</v>
      </c>
      <c r="I89" s="41">
        <v>45642.96</v>
      </c>
      <c r="J89" s="34">
        <f t="shared" si="9"/>
        <v>639</v>
      </c>
    </row>
    <row r="90" spans="1:10" x14ac:dyDescent="0.2">
      <c r="A90" s="64">
        <v>81</v>
      </c>
      <c r="B90" s="48" t="s">
        <v>248</v>
      </c>
      <c r="C90" s="49" t="s">
        <v>249</v>
      </c>
      <c r="D90" s="50" t="s">
        <v>37</v>
      </c>
      <c r="E90" s="51"/>
      <c r="F90" s="41"/>
      <c r="G90" s="34">
        <f t="shared" si="8"/>
        <v>0</v>
      </c>
      <c r="H90" s="51">
        <v>1E-3</v>
      </c>
      <c r="I90" s="41">
        <v>485410.34</v>
      </c>
      <c r="J90" s="34">
        <f t="shared" si="9"/>
        <v>485</v>
      </c>
    </row>
    <row r="91" spans="1:10" x14ac:dyDescent="0.2">
      <c r="A91" s="64">
        <v>82</v>
      </c>
      <c r="B91" s="48" t="s">
        <v>250</v>
      </c>
      <c r="C91" s="49" t="s">
        <v>251</v>
      </c>
      <c r="D91" s="50" t="s">
        <v>37</v>
      </c>
      <c r="E91" s="51"/>
      <c r="F91" s="41"/>
      <c r="G91" s="34">
        <f t="shared" si="8"/>
        <v>0</v>
      </c>
      <c r="H91" s="51">
        <v>8.0000000000000004E-4</v>
      </c>
      <c r="I91" s="41">
        <v>270963.19</v>
      </c>
      <c r="J91" s="34">
        <f t="shared" si="9"/>
        <v>217</v>
      </c>
    </row>
    <row r="92" spans="1:10" x14ac:dyDescent="0.2">
      <c r="A92" s="64">
        <v>83</v>
      </c>
      <c r="B92" s="48" t="s">
        <v>102</v>
      </c>
      <c r="C92" s="49" t="s">
        <v>103</v>
      </c>
      <c r="D92" s="50" t="s">
        <v>39</v>
      </c>
      <c r="E92" s="51"/>
      <c r="F92" s="41"/>
      <c r="G92" s="34">
        <f t="shared" si="8"/>
        <v>0</v>
      </c>
      <c r="H92" s="51">
        <v>8.4000000000000005E-2</v>
      </c>
      <c r="I92" s="41">
        <v>117.37</v>
      </c>
      <c r="J92" s="34">
        <f t="shared" si="9"/>
        <v>10</v>
      </c>
    </row>
    <row r="93" spans="1:10" ht="33" x14ac:dyDescent="0.2">
      <c r="A93" s="64">
        <v>84</v>
      </c>
      <c r="B93" s="48" t="s">
        <v>151</v>
      </c>
      <c r="C93" s="49" t="s">
        <v>152</v>
      </c>
      <c r="D93" s="50" t="s">
        <v>92</v>
      </c>
      <c r="E93" s="51"/>
      <c r="F93" s="41"/>
      <c r="G93" s="34">
        <f t="shared" si="8"/>
        <v>0</v>
      </c>
      <c r="H93" s="51">
        <v>0.66</v>
      </c>
      <c r="I93" s="41">
        <v>5040</v>
      </c>
      <c r="J93" s="34">
        <f t="shared" si="9"/>
        <v>3326</v>
      </c>
    </row>
    <row r="94" spans="1:10" x14ac:dyDescent="0.2">
      <c r="A94" s="64">
        <v>85</v>
      </c>
      <c r="B94" s="48" t="s">
        <v>153</v>
      </c>
      <c r="C94" s="49" t="s">
        <v>128</v>
      </c>
      <c r="D94" s="50" t="s">
        <v>39</v>
      </c>
      <c r="E94" s="51"/>
      <c r="F94" s="41"/>
      <c r="G94" s="34">
        <f t="shared" si="8"/>
        <v>0</v>
      </c>
      <c r="H94" s="51">
        <v>45.9</v>
      </c>
      <c r="I94" s="41">
        <v>27.8</v>
      </c>
      <c r="J94" s="34">
        <f t="shared" si="9"/>
        <v>1276</v>
      </c>
    </row>
    <row r="95" spans="1:10" x14ac:dyDescent="0.2">
      <c r="A95" s="64">
        <v>86</v>
      </c>
      <c r="B95" s="48" t="s">
        <v>154</v>
      </c>
      <c r="C95" s="49" t="s">
        <v>155</v>
      </c>
      <c r="D95" s="50" t="s">
        <v>37</v>
      </c>
      <c r="E95" s="51">
        <v>1.4E-2</v>
      </c>
      <c r="F95" s="41">
        <v>132000</v>
      </c>
      <c r="G95" s="34">
        <f t="shared" si="8"/>
        <v>1848</v>
      </c>
      <c r="H95" s="51" t="s">
        <v>352</v>
      </c>
      <c r="I95" s="41">
        <v>0</v>
      </c>
      <c r="J95" s="34">
        <f t="shared" si="9"/>
        <v>0</v>
      </c>
    </row>
    <row r="96" spans="1:10" ht="33" x14ac:dyDescent="0.2">
      <c r="A96" s="64">
        <v>87</v>
      </c>
      <c r="B96" s="48" t="s">
        <v>156</v>
      </c>
      <c r="C96" s="49" t="s">
        <v>157</v>
      </c>
      <c r="D96" s="50" t="s">
        <v>65</v>
      </c>
      <c r="E96" s="51">
        <v>158.59</v>
      </c>
      <c r="F96" s="41">
        <v>125</v>
      </c>
      <c r="G96" s="34">
        <f t="shared" si="8"/>
        <v>19824</v>
      </c>
      <c r="H96" s="51" t="s">
        <v>352</v>
      </c>
      <c r="I96" s="41">
        <v>0</v>
      </c>
      <c r="J96" s="34">
        <f t="shared" si="9"/>
        <v>0</v>
      </c>
    </row>
    <row r="97" spans="1:11" x14ac:dyDescent="0.2">
      <c r="A97" s="64">
        <v>88</v>
      </c>
      <c r="B97" s="48" t="s">
        <v>158</v>
      </c>
      <c r="C97" s="49" t="s">
        <v>159</v>
      </c>
      <c r="D97" s="50" t="s">
        <v>65</v>
      </c>
      <c r="E97" s="51">
        <v>74.38</v>
      </c>
      <c r="F97" s="41">
        <v>125</v>
      </c>
      <c r="G97" s="34">
        <f t="shared" si="8"/>
        <v>9298</v>
      </c>
      <c r="H97" s="51" t="s">
        <v>352</v>
      </c>
      <c r="I97" s="41">
        <v>0</v>
      </c>
      <c r="J97" s="34">
        <f t="shared" si="9"/>
        <v>0</v>
      </c>
    </row>
    <row r="98" spans="1:11" ht="33" x14ac:dyDescent="0.2">
      <c r="A98" s="64">
        <v>89</v>
      </c>
      <c r="B98" s="48" t="s">
        <v>252</v>
      </c>
      <c r="C98" s="49" t="s">
        <v>253</v>
      </c>
      <c r="D98" s="50" t="s">
        <v>70</v>
      </c>
      <c r="E98" s="51"/>
      <c r="F98" s="41"/>
      <c r="G98" s="34">
        <f t="shared" si="8"/>
        <v>0</v>
      </c>
      <c r="H98" s="51">
        <v>2</v>
      </c>
      <c r="I98" s="41">
        <v>2000</v>
      </c>
      <c r="J98" s="34">
        <f t="shared" si="9"/>
        <v>4000</v>
      </c>
    </row>
    <row r="99" spans="1:11" x14ac:dyDescent="0.2">
      <c r="A99" s="64">
        <v>90</v>
      </c>
      <c r="B99" s="48" t="s">
        <v>254</v>
      </c>
      <c r="C99" s="49" t="s">
        <v>255</v>
      </c>
      <c r="D99" s="50" t="s">
        <v>70</v>
      </c>
      <c r="E99" s="51"/>
      <c r="F99" s="41"/>
      <c r="G99" s="34">
        <f t="shared" si="8"/>
        <v>0</v>
      </c>
      <c r="H99" s="66">
        <v>17</v>
      </c>
      <c r="I99" s="41">
        <v>2800</v>
      </c>
      <c r="J99" s="34">
        <f t="shared" si="9"/>
        <v>47600</v>
      </c>
    </row>
    <row r="100" spans="1:11" ht="33" x14ac:dyDescent="0.2">
      <c r="A100" s="64">
        <v>91</v>
      </c>
      <c r="B100" s="48" t="s">
        <v>256</v>
      </c>
      <c r="C100" s="49" t="s">
        <v>257</v>
      </c>
      <c r="D100" s="50" t="s">
        <v>70</v>
      </c>
      <c r="E100" s="51">
        <v>163</v>
      </c>
      <c r="F100" s="41">
        <v>180</v>
      </c>
      <c r="G100" s="34">
        <f t="shared" si="8"/>
        <v>29340</v>
      </c>
      <c r="H100" s="51" t="s">
        <v>352</v>
      </c>
      <c r="I100" s="41">
        <v>0</v>
      </c>
      <c r="J100" s="34">
        <f t="shared" si="9"/>
        <v>0</v>
      </c>
    </row>
    <row r="101" spans="1:11" ht="49.5" x14ac:dyDescent="0.2">
      <c r="A101" s="64">
        <v>92</v>
      </c>
      <c r="B101" s="48" t="s">
        <v>258</v>
      </c>
      <c r="C101" s="49" t="s">
        <v>259</v>
      </c>
      <c r="D101" s="50" t="s">
        <v>71</v>
      </c>
      <c r="E101" s="51"/>
      <c r="F101" s="41"/>
      <c r="G101" s="34">
        <f t="shared" si="8"/>
        <v>0</v>
      </c>
      <c r="H101" s="51">
        <v>0.41199999999999998</v>
      </c>
      <c r="I101" s="41">
        <v>1200</v>
      </c>
      <c r="J101" s="34">
        <f t="shared" si="9"/>
        <v>494</v>
      </c>
      <c r="K101" s="59"/>
    </row>
    <row r="102" spans="1:11" ht="49.5" x14ac:dyDescent="0.2">
      <c r="A102" s="64">
        <v>93</v>
      </c>
      <c r="B102" s="48" t="s">
        <v>258</v>
      </c>
      <c r="C102" s="49" t="s">
        <v>260</v>
      </c>
      <c r="D102" s="50" t="s">
        <v>71</v>
      </c>
      <c r="E102" s="51" t="s">
        <v>344</v>
      </c>
      <c r="F102" s="41">
        <v>3550</v>
      </c>
      <c r="G102" s="34">
        <f t="shared" si="8"/>
        <v>4697715</v>
      </c>
      <c r="H102" s="51" t="s">
        <v>352</v>
      </c>
      <c r="I102" s="41">
        <v>0</v>
      </c>
      <c r="J102" s="34">
        <f t="shared" si="9"/>
        <v>0</v>
      </c>
      <c r="K102" s="59"/>
    </row>
    <row r="103" spans="1:11" x14ac:dyDescent="0.2">
      <c r="A103" s="64">
        <v>94</v>
      </c>
      <c r="B103" s="48" t="s">
        <v>261</v>
      </c>
      <c r="C103" s="49" t="s">
        <v>262</v>
      </c>
      <c r="D103" s="50" t="s">
        <v>70</v>
      </c>
      <c r="E103" s="51"/>
      <c r="F103" s="41"/>
      <c r="G103" s="34">
        <f t="shared" si="8"/>
        <v>0</v>
      </c>
      <c r="H103" s="51">
        <v>4</v>
      </c>
      <c r="I103" s="41">
        <v>2190</v>
      </c>
      <c r="J103" s="34">
        <f t="shared" si="9"/>
        <v>8760</v>
      </c>
    </row>
    <row r="104" spans="1:11" x14ac:dyDescent="0.2">
      <c r="A104" s="64">
        <v>95</v>
      </c>
      <c r="B104" s="48" t="s">
        <v>261</v>
      </c>
      <c r="C104" s="49" t="s">
        <v>263</v>
      </c>
      <c r="D104" s="50" t="s">
        <v>70</v>
      </c>
      <c r="E104" s="51"/>
      <c r="F104" s="41"/>
      <c r="G104" s="34">
        <f t="shared" si="8"/>
        <v>0</v>
      </c>
      <c r="H104" s="51">
        <v>2</v>
      </c>
      <c r="I104" s="41">
        <v>590</v>
      </c>
      <c r="J104" s="34">
        <f t="shared" si="9"/>
        <v>1180</v>
      </c>
    </row>
    <row r="105" spans="1:11" x14ac:dyDescent="0.2">
      <c r="A105" s="64">
        <v>96</v>
      </c>
      <c r="B105" s="48" t="s">
        <v>261</v>
      </c>
      <c r="C105" s="49" t="s">
        <v>264</v>
      </c>
      <c r="D105" s="50" t="s">
        <v>70</v>
      </c>
      <c r="E105" s="51">
        <v>163</v>
      </c>
      <c r="F105" s="41">
        <v>1200</v>
      </c>
      <c r="G105" s="34">
        <f t="shared" si="8"/>
        <v>195600</v>
      </c>
      <c r="H105" s="51" t="s">
        <v>352</v>
      </c>
      <c r="I105" s="41">
        <v>0</v>
      </c>
      <c r="J105" s="34">
        <f t="shared" si="9"/>
        <v>0</v>
      </c>
    </row>
    <row r="106" spans="1:11" x14ac:dyDescent="0.2">
      <c r="A106" s="64">
        <v>97</v>
      </c>
      <c r="B106" s="48" t="s">
        <v>261</v>
      </c>
      <c r="C106" s="49" t="s">
        <v>265</v>
      </c>
      <c r="D106" s="50" t="s">
        <v>266</v>
      </c>
      <c r="E106" s="51"/>
      <c r="F106" s="41"/>
      <c r="G106" s="34">
        <f t="shared" si="8"/>
        <v>0</v>
      </c>
      <c r="H106" s="51">
        <v>2</v>
      </c>
      <c r="I106" s="41">
        <v>4600</v>
      </c>
      <c r="J106" s="34">
        <f t="shared" si="9"/>
        <v>9200</v>
      </c>
    </row>
    <row r="107" spans="1:11" ht="33" x14ac:dyDescent="0.2">
      <c r="A107" s="64">
        <v>98</v>
      </c>
      <c r="B107" s="48" t="s">
        <v>261</v>
      </c>
      <c r="C107" s="49" t="s">
        <v>267</v>
      </c>
      <c r="D107" s="50" t="s">
        <v>266</v>
      </c>
      <c r="E107" s="51"/>
      <c r="F107" s="41"/>
      <c r="G107" s="34">
        <f t="shared" si="8"/>
        <v>0</v>
      </c>
      <c r="H107" s="51">
        <v>26</v>
      </c>
      <c r="I107" s="41">
        <v>5430</v>
      </c>
      <c r="J107" s="34">
        <f t="shared" si="9"/>
        <v>141180</v>
      </c>
    </row>
    <row r="108" spans="1:11" x14ac:dyDescent="0.2">
      <c r="A108" s="64">
        <v>99</v>
      </c>
      <c r="B108" s="48" t="s">
        <v>268</v>
      </c>
      <c r="C108" s="49" t="s">
        <v>269</v>
      </c>
      <c r="D108" s="50" t="s">
        <v>70</v>
      </c>
      <c r="E108" s="51"/>
      <c r="F108" s="41"/>
      <c r="G108" s="34">
        <f t="shared" si="8"/>
        <v>0</v>
      </c>
      <c r="H108" s="51">
        <v>2</v>
      </c>
      <c r="I108" s="41">
        <v>1800</v>
      </c>
      <c r="J108" s="34">
        <f t="shared" si="9"/>
        <v>3600</v>
      </c>
    </row>
    <row r="109" spans="1:11" x14ac:dyDescent="0.2">
      <c r="A109" s="64">
        <v>100</v>
      </c>
      <c r="B109" s="48" t="s">
        <v>268</v>
      </c>
      <c r="C109" s="49" t="s">
        <v>270</v>
      </c>
      <c r="D109" s="50" t="s">
        <v>70</v>
      </c>
      <c r="E109" s="51"/>
      <c r="F109" s="41"/>
      <c r="G109" s="34">
        <f t="shared" si="8"/>
        <v>0</v>
      </c>
      <c r="H109" s="51">
        <v>4</v>
      </c>
      <c r="I109" s="41">
        <v>198</v>
      </c>
      <c r="J109" s="34">
        <f t="shared" si="9"/>
        <v>792</v>
      </c>
    </row>
    <row r="110" spans="1:11" ht="33" x14ac:dyDescent="0.2">
      <c r="A110" s="64">
        <v>101</v>
      </c>
      <c r="B110" s="48" t="s">
        <v>268</v>
      </c>
      <c r="C110" s="49" t="s">
        <v>271</v>
      </c>
      <c r="D110" s="50" t="s">
        <v>139</v>
      </c>
      <c r="E110" s="51"/>
      <c r="F110" s="41"/>
      <c r="G110" s="34">
        <f t="shared" si="8"/>
        <v>0</v>
      </c>
      <c r="H110" s="51">
        <v>9.5500000000000007</v>
      </c>
      <c r="I110" s="41">
        <v>430</v>
      </c>
      <c r="J110" s="34">
        <f t="shared" si="9"/>
        <v>4107</v>
      </c>
    </row>
    <row r="111" spans="1:11" ht="33" x14ac:dyDescent="0.2">
      <c r="A111" s="64">
        <v>102</v>
      </c>
      <c r="B111" s="48" t="s">
        <v>268</v>
      </c>
      <c r="C111" s="49" t="s">
        <v>272</v>
      </c>
      <c r="D111" s="50" t="s">
        <v>139</v>
      </c>
      <c r="E111" s="51"/>
      <c r="F111" s="41"/>
      <c r="G111" s="34">
        <f t="shared" si="8"/>
        <v>0</v>
      </c>
      <c r="H111" s="51">
        <v>7.64</v>
      </c>
      <c r="I111" s="41">
        <v>460</v>
      </c>
      <c r="J111" s="34">
        <f t="shared" si="9"/>
        <v>3514</v>
      </c>
    </row>
    <row r="112" spans="1:11" ht="33" x14ac:dyDescent="0.2">
      <c r="A112" s="64">
        <v>103</v>
      </c>
      <c r="B112" s="48" t="s">
        <v>261</v>
      </c>
      <c r="C112" s="49" t="s">
        <v>273</v>
      </c>
      <c r="D112" s="50" t="s">
        <v>274</v>
      </c>
      <c r="E112" s="51">
        <v>1</v>
      </c>
      <c r="F112" s="41">
        <v>34500</v>
      </c>
      <c r="G112" s="34">
        <f t="shared" si="8"/>
        <v>34500</v>
      </c>
      <c r="H112" s="51" t="s">
        <v>352</v>
      </c>
      <c r="I112" s="41">
        <v>0</v>
      </c>
      <c r="J112" s="34">
        <f t="shared" si="9"/>
        <v>0</v>
      </c>
    </row>
    <row r="113" spans="1:11" ht="33" x14ac:dyDescent="0.2">
      <c r="A113" s="64">
        <v>104</v>
      </c>
      <c r="B113" s="48" t="s">
        <v>261</v>
      </c>
      <c r="C113" s="49" t="s">
        <v>275</v>
      </c>
      <c r="D113" s="50" t="s">
        <v>274</v>
      </c>
      <c r="E113" s="51">
        <v>2</v>
      </c>
      <c r="F113" s="41">
        <v>9000</v>
      </c>
      <c r="G113" s="34">
        <f t="shared" si="8"/>
        <v>18000</v>
      </c>
      <c r="H113" s="51" t="s">
        <v>352</v>
      </c>
      <c r="I113" s="41">
        <v>0</v>
      </c>
      <c r="J113" s="34">
        <f t="shared" si="9"/>
        <v>0</v>
      </c>
    </row>
    <row r="114" spans="1:11" x14ac:dyDescent="0.2">
      <c r="A114" s="64">
        <v>105</v>
      </c>
      <c r="B114" s="48" t="s">
        <v>276</v>
      </c>
      <c r="C114" s="49" t="s">
        <v>162</v>
      </c>
      <c r="D114" s="50" t="s">
        <v>37</v>
      </c>
      <c r="E114" s="51"/>
      <c r="F114" s="41"/>
      <c r="G114" s="34">
        <f t="shared" si="8"/>
        <v>0</v>
      </c>
      <c r="H114" s="51">
        <v>1.2999999999999999E-3</v>
      </c>
      <c r="I114" s="41">
        <v>110000</v>
      </c>
      <c r="J114" s="34">
        <f t="shared" si="9"/>
        <v>143</v>
      </c>
    </row>
    <row r="115" spans="1:11" x14ac:dyDescent="0.2">
      <c r="A115" s="64">
        <v>106</v>
      </c>
      <c r="B115" s="48" t="s">
        <v>277</v>
      </c>
      <c r="C115" s="49" t="s">
        <v>278</v>
      </c>
      <c r="D115" s="50" t="s">
        <v>38</v>
      </c>
      <c r="E115" s="51"/>
      <c r="F115" s="41"/>
      <c r="G115" s="34">
        <f t="shared" si="8"/>
        <v>0</v>
      </c>
      <c r="H115" s="51">
        <v>0.28270000000000001</v>
      </c>
      <c r="I115" s="41">
        <v>47.09</v>
      </c>
      <c r="J115" s="34">
        <f t="shared" si="9"/>
        <v>13</v>
      </c>
    </row>
    <row r="116" spans="1:11" x14ac:dyDescent="0.2">
      <c r="A116" s="64">
        <v>107</v>
      </c>
      <c r="B116" s="48" t="s">
        <v>104</v>
      </c>
      <c r="C116" s="49" t="s">
        <v>279</v>
      </c>
      <c r="D116" s="50" t="s">
        <v>72</v>
      </c>
      <c r="E116" s="51"/>
      <c r="F116" s="41"/>
      <c r="G116" s="34">
        <f t="shared" si="8"/>
        <v>0</v>
      </c>
      <c r="H116" s="51">
        <v>2</v>
      </c>
      <c r="I116" s="41">
        <v>53.72</v>
      </c>
      <c r="J116" s="34">
        <f t="shared" si="9"/>
        <v>107</v>
      </c>
    </row>
    <row r="117" spans="1:11" x14ac:dyDescent="0.2">
      <c r="A117" s="64">
        <v>108</v>
      </c>
      <c r="B117" s="48" t="s">
        <v>280</v>
      </c>
      <c r="C117" s="49" t="s">
        <v>281</v>
      </c>
      <c r="D117" s="50" t="s">
        <v>37</v>
      </c>
      <c r="E117" s="51"/>
      <c r="F117" s="41"/>
      <c r="G117" s="34">
        <f t="shared" si="8"/>
        <v>0</v>
      </c>
      <c r="H117" s="51">
        <v>2.3999999999999998E-3</v>
      </c>
      <c r="I117" s="41">
        <v>110000</v>
      </c>
      <c r="J117" s="34">
        <f t="shared" si="9"/>
        <v>264</v>
      </c>
    </row>
    <row r="118" spans="1:11" x14ac:dyDescent="0.2">
      <c r="A118" s="64">
        <v>109</v>
      </c>
      <c r="B118" s="48" t="s">
        <v>282</v>
      </c>
      <c r="C118" s="49" t="s">
        <v>127</v>
      </c>
      <c r="D118" s="50" t="s">
        <v>38</v>
      </c>
      <c r="E118" s="51"/>
      <c r="F118" s="41"/>
      <c r="G118" s="34">
        <f t="shared" si="8"/>
        <v>0</v>
      </c>
      <c r="H118" s="51">
        <v>6.3E-2</v>
      </c>
      <c r="I118" s="41">
        <v>341.25</v>
      </c>
      <c r="J118" s="34">
        <f t="shared" si="9"/>
        <v>21</v>
      </c>
    </row>
    <row r="119" spans="1:11" x14ac:dyDescent="0.2">
      <c r="A119" s="64">
        <v>110</v>
      </c>
      <c r="B119" s="48" t="s">
        <v>283</v>
      </c>
      <c r="C119" s="49" t="s">
        <v>284</v>
      </c>
      <c r="D119" s="50" t="s">
        <v>37</v>
      </c>
      <c r="E119" s="51"/>
      <c r="F119" s="41"/>
      <c r="G119" s="34">
        <f t="shared" si="8"/>
        <v>0</v>
      </c>
      <c r="H119" s="51">
        <v>7.4299999999999995E-4</v>
      </c>
      <c r="I119" s="41">
        <v>28154.23</v>
      </c>
      <c r="J119" s="34">
        <f t="shared" si="9"/>
        <v>21</v>
      </c>
    </row>
    <row r="120" spans="1:11" x14ac:dyDescent="0.2">
      <c r="A120" s="64">
        <v>111</v>
      </c>
      <c r="B120" s="48" t="s">
        <v>285</v>
      </c>
      <c r="C120" s="49" t="s">
        <v>286</v>
      </c>
      <c r="D120" s="50" t="s">
        <v>37</v>
      </c>
      <c r="E120" s="51">
        <v>0.25284000000000001</v>
      </c>
      <c r="F120" s="41">
        <v>32100</v>
      </c>
      <c r="G120" s="34">
        <f t="shared" si="8"/>
        <v>8116</v>
      </c>
      <c r="H120" s="51" t="s">
        <v>352</v>
      </c>
      <c r="I120" s="41">
        <v>0</v>
      </c>
      <c r="J120" s="34">
        <f t="shared" si="9"/>
        <v>0</v>
      </c>
    </row>
    <row r="121" spans="1:11" x14ac:dyDescent="0.2">
      <c r="A121" s="64">
        <v>112</v>
      </c>
      <c r="B121" s="48" t="s">
        <v>287</v>
      </c>
      <c r="C121" s="49" t="s">
        <v>288</v>
      </c>
      <c r="D121" s="50" t="s">
        <v>37</v>
      </c>
      <c r="E121" s="51"/>
      <c r="F121" s="41"/>
      <c r="G121" s="34">
        <f t="shared" si="8"/>
        <v>0</v>
      </c>
      <c r="H121" s="51">
        <v>4.5900000000000003E-3</v>
      </c>
      <c r="I121" s="65">
        <v>27353.07</v>
      </c>
      <c r="J121" s="34">
        <f t="shared" si="9"/>
        <v>126</v>
      </c>
    </row>
    <row r="122" spans="1:11" x14ac:dyDescent="0.2">
      <c r="A122" s="64">
        <v>113</v>
      </c>
      <c r="B122" s="48" t="s">
        <v>289</v>
      </c>
      <c r="C122" s="49" t="s">
        <v>290</v>
      </c>
      <c r="D122" s="50" t="s">
        <v>39</v>
      </c>
      <c r="E122" s="51"/>
      <c r="F122" s="41"/>
      <c r="G122" s="34">
        <f t="shared" si="8"/>
        <v>0</v>
      </c>
      <c r="H122" s="51">
        <v>3.3180000000000001</v>
      </c>
      <c r="I122" s="41">
        <v>66.14</v>
      </c>
      <c r="J122" s="34">
        <f t="shared" si="9"/>
        <v>219</v>
      </c>
      <c r="K122" s="58"/>
    </row>
    <row r="123" spans="1:11" x14ac:dyDescent="0.2">
      <c r="A123" s="64">
        <v>114</v>
      </c>
      <c r="B123" s="48" t="s">
        <v>291</v>
      </c>
      <c r="C123" s="49" t="s">
        <v>292</v>
      </c>
      <c r="D123" s="50" t="s">
        <v>37</v>
      </c>
      <c r="E123" s="51"/>
      <c r="F123" s="41"/>
      <c r="G123" s="34">
        <f t="shared" si="8"/>
        <v>0</v>
      </c>
      <c r="H123" s="51">
        <v>4.2599999999999999E-3</v>
      </c>
      <c r="I123" s="65">
        <v>92709.56</v>
      </c>
      <c r="J123" s="34">
        <f t="shared" si="9"/>
        <v>395</v>
      </c>
      <c r="K123" s="58"/>
    </row>
    <row r="124" spans="1:11" x14ac:dyDescent="0.2">
      <c r="A124" s="64">
        <v>115</v>
      </c>
      <c r="B124" s="48" t="s">
        <v>293</v>
      </c>
      <c r="C124" s="49" t="s">
        <v>294</v>
      </c>
      <c r="D124" s="50" t="s">
        <v>65</v>
      </c>
      <c r="E124" s="51"/>
      <c r="F124" s="41"/>
      <c r="G124" s="34">
        <f t="shared" si="8"/>
        <v>0</v>
      </c>
      <c r="H124" s="51">
        <v>0.8</v>
      </c>
      <c r="I124" s="41">
        <v>650</v>
      </c>
      <c r="J124" s="34">
        <f t="shared" si="9"/>
        <v>520</v>
      </c>
      <c r="K124" s="58"/>
    </row>
    <row r="125" spans="1:11" x14ac:dyDescent="0.2">
      <c r="A125" s="64">
        <v>116</v>
      </c>
      <c r="B125" s="48" t="s">
        <v>295</v>
      </c>
      <c r="C125" s="49" t="s">
        <v>296</v>
      </c>
      <c r="D125" s="50" t="s">
        <v>37</v>
      </c>
      <c r="E125" s="51">
        <v>0.100104</v>
      </c>
      <c r="F125" s="41">
        <v>35300</v>
      </c>
      <c r="G125" s="34">
        <f t="shared" si="8"/>
        <v>3534</v>
      </c>
      <c r="H125" s="51" t="s">
        <v>352</v>
      </c>
      <c r="I125" s="41">
        <v>0</v>
      </c>
      <c r="J125" s="34">
        <f t="shared" si="9"/>
        <v>0</v>
      </c>
      <c r="K125" s="58"/>
    </row>
    <row r="126" spans="1:11" x14ac:dyDescent="0.2">
      <c r="A126" s="64">
        <v>117</v>
      </c>
      <c r="B126" s="48" t="s">
        <v>297</v>
      </c>
      <c r="C126" s="49" t="s">
        <v>298</v>
      </c>
      <c r="D126" s="50" t="s">
        <v>37</v>
      </c>
      <c r="E126" s="51">
        <v>6.1199999999999996E-3</v>
      </c>
      <c r="F126" s="41">
        <v>32700</v>
      </c>
      <c r="G126" s="34">
        <f t="shared" si="8"/>
        <v>200</v>
      </c>
      <c r="H126" s="51" t="s">
        <v>352</v>
      </c>
      <c r="I126" s="41">
        <v>0</v>
      </c>
      <c r="J126" s="34">
        <f t="shared" si="9"/>
        <v>0</v>
      </c>
    </row>
    <row r="127" spans="1:11" x14ac:dyDescent="0.2">
      <c r="A127" s="64">
        <v>118</v>
      </c>
      <c r="B127" s="48" t="s">
        <v>299</v>
      </c>
      <c r="C127" s="49" t="s">
        <v>300</v>
      </c>
      <c r="D127" s="50" t="s">
        <v>37</v>
      </c>
      <c r="E127" s="51">
        <v>7.8539999999999999E-3</v>
      </c>
      <c r="F127" s="41">
        <v>32700</v>
      </c>
      <c r="G127" s="34">
        <f t="shared" si="8"/>
        <v>257</v>
      </c>
      <c r="H127" s="51" t="s">
        <v>352</v>
      </c>
      <c r="I127" s="41">
        <v>0</v>
      </c>
      <c r="J127" s="34">
        <f t="shared" si="9"/>
        <v>0</v>
      </c>
    </row>
    <row r="128" spans="1:11" x14ac:dyDescent="0.2">
      <c r="A128" s="64">
        <v>119</v>
      </c>
      <c r="B128" s="48" t="s">
        <v>301</v>
      </c>
      <c r="C128" s="49" t="s">
        <v>302</v>
      </c>
      <c r="D128" s="50" t="s">
        <v>37</v>
      </c>
      <c r="E128" s="51">
        <v>2.6519999999999998E-2</v>
      </c>
      <c r="F128" s="41">
        <v>32700</v>
      </c>
      <c r="G128" s="34">
        <f t="shared" si="8"/>
        <v>867</v>
      </c>
      <c r="H128" s="51" t="s">
        <v>352</v>
      </c>
      <c r="I128" s="41">
        <v>0</v>
      </c>
      <c r="J128" s="34">
        <f t="shared" si="9"/>
        <v>0</v>
      </c>
    </row>
    <row r="129" spans="1:11" x14ac:dyDescent="0.2">
      <c r="A129" s="64">
        <v>120</v>
      </c>
      <c r="B129" s="48" t="s">
        <v>303</v>
      </c>
      <c r="C129" s="49" t="s">
        <v>304</v>
      </c>
      <c r="D129" s="50" t="s">
        <v>37</v>
      </c>
      <c r="E129" s="51">
        <v>2.8559999999999999E-2</v>
      </c>
      <c r="F129" s="41">
        <v>32700</v>
      </c>
      <c r="G129" s="34">
        <f t="shared" si="8"/>
        <v>934</v>
      </c>
      <c r="H129" s="51" t="s">
        <v>352</v>
      </c>
      <c r="I129" s="41">
        <v>0</v>
      </c>
      <c r="J129" s="34">
        <f t="shared" si="9"/>
        <v>0</v>
      </c>
    </row>
    <row r="130" spans="1:11" ht="33" x14ac:dyDescent="0.2">
      <c r="A130" s="64">
        <v>121</v>
      </c>
      <c r="B130" s="48" t="s">
        <v>305</v>
      </c>
      <c r="C130" s="49" t="s">
        <v>306</v>
      </c>
      <c r="D130" s="50" t="s">
        <v>72</v>
      </c>
      <c r="E130" s="51"/>
      <c r="F130" s="41"/>
      <c r="G130" s="34">
        <f t="shared" si="8"/>
        <v>0</v>
      </c>
      <c r="H130" s="51">
        <v>13</v>
      </c>
      <c r="I130" s="41">
        <v>2015</v>
      </c>
      <c r="J130" s="34">
        <f t="shared" si="9"/>
        <v>26195</v>
      </c>
    </row>
    <row r="131" spans="1:11" x14ac:dyDescent="0.2">
      <c r="A131" s="64">
        <v>122</v>
      </c>
      <c r="B131" s="48" t="s">
        <v>307</v>
      </c>
      <c r="C131" s="49" t="s">
        <v>308</v>
      </c>
      <c r="D131" s="50" t="s">
        <v>37</v>
      </c>
      <c r="E131" s="51"/>
      <c r="F131" s="41"/>
      <c r="G131" s="34">
        <f t="shared" si="8"/>
        <v>0</v>
      </c>
      <c r="H131" s="51">
        <v>2.3460000000000002E-2</v>
      </c>
      <c r="I131" s="41">
        <v>60000</v>
      </c>
      <c r="J131" s="34">
        <f t="shared" si="9"/>
        <v>1408</v>
      </c>
    </row>
    <row r="132" spans="1:11" x14ac:dyDescent="0.2">
      <c r="A132" s="64">
        <v>123</v>
      </c>
      <c r="B132" s="48" t="s">
        <v>309</v>
      </c>
      <c r="C132" s="49" t="s">
        <v>310</v>
      </c>
      <c r="D132" s="50" t="s">
        <v>71</v>
      </c>
      <c r="E132" s="51"/>
      <c r="F132" s="41"/>
      <c r="G132" s="34">
        <f t="shared" si="8"/>
        <v>0</v>
      </c>
      <c r="H132" s="51">
        <v>3.06</v>
      </c>
      <c r="I132" s="41">
        <v>211.24</v>
      </c>
      <c r="J132" s="34">
        <f t="shared" si="9"/>
        <v>646</v>
      </c>
      <c r="K132" s="59"/>
    </row>
    <row r="133" spans="1:11" ht="33" x14ac:dyDescent="0.2">
      <c r="A133" s="64">
        <v>124</v>
      </c>
      <c r="B133" s="48" t="s">
        <v>311</v>
      </c>
      <c r="C133" s="49" t="s">
        <v>312</v>
      </c>
      <c r="D133" s="50" t="s">
        <v>71</v>
      </c>
      <c r="E133" s="51"/>
      <c r="F133" s="41"/>
      <c r="G133" s="34">
        <f t="shared" si="8"/>
        <v>0</v>
      </c>
      <c r="H133" s="51">
        <v>16.574999999999999</v>
      </c>
      <c r="I133" s="41">
        <v>233</v>
      </c>
      <c r="J133" s="34">
        <f t="shared" si="9"/>
        <v>3862</v>
      </c>
      <c r="K133" s="59"/>
    </row>
    <row r="134" spans="1:11" x14ac:dyDescent="0.2">
      <c r="A134" s="64">
        <v>125</v>
      </c>
      <c r="B134" s="48" t="s">
        <v>313</v>
      </c>
      <c r="C134" s="49" t="s">
        <v>314</v>
      </c>
      <c r="D134" s="50" t="s">
        <v>71</v>
      </c>
      <c r="E134" s="51">
        <v>24.888000000000002</v>
      </c>
      <c r="F134" s="41">
        <v>650</v>
      </c>
      <c r="G134" s="34">
        <f t="shared" si="8"/>
        <v>16177</v>
      </c>
      <c r="H134" s="51" t="s">
        <v>352</v>
      </c>
      <c r="I134" s="41">
        <v>0</v>
      </c>
      <c r="J134" s="34">
        <f t="shared" si="9"/>
        <v>0</v>
      </c>
      <c r="K134" s="59"/>
    </row>
    <row r="135" spans="1:11" x14ac:dyDescent="0.2">
      <c r="A135" s="64">
        <v>126</v>
      </c>
      <c r="B135" s="48" t="s">
        <v>315</v>
      </c>
      <c r="C135" s="49" t="s">
        <v>316</v>
      </c>
      <c r="D135" s="50" t="s">
        <v>71</v>
      </c>
      <c r="E135" s="51">
        <v>3.468</v>
      </c>
      <c r="F135" s="41">
        <v>800</v>
      </c>
      <c r="G135" s="34">
        <f t="shared" si="8"/>
        <v>2774</v>
      </c>
      <c r="H135" s="51" t="s">
        <v>352</v>
      </c>
      <c r="I135" s="41">
        <v>0</v>
      </c>
      <c r="J135" s="34">
        <f t="shared" si="9"/>
        <v>0</v>
      </c>
      <c r="K135" s="59"/>
    </row>
    <row r="136" spans="1:11" ht="33" x14ac:dyDescent="0.2">
      <c r="A136" s="64">
        <v>127</v>
      </c>
      <c r="B136" s="48" t="s">
        <v>317</v>
      </c>
      <c r="C136" s="49" t="s">
        <v>318</v>
      </c>
      <c r="D136" s="50" t="s">
        <v>71</v>
      </c>
      <c r="E136" s="51">
        <v>53.024999999999999</v>
      </c>
      <c r="F136" s="41">
        <v>1080</v>
      </c>
      <c r="G136" s="34">
        <f t="shared" si="8"/>
        <v>57267</v>
      </c>
      <c r="H136" s="51" t="s">
        <v>352</v>
      </c>
      <c r="I136" s="41">
        <v>0</v>
      </c>
      <c r="J136" s="34">
        <f t="shared" si="9"/>
        <v>0</v>
      </c>
      <c r="K136" s="59"/>
    </row>
    <row r="137" spans="1:11" x14ac:dyDescent="0.2">
      <c r="A137" s="64">
        <v>128</v>
      </c>
      <c r="B137" s="48" t="s">
        <v>119</v>
      </c>
      <c r="C137" s="49" t="s">
        <v>319</v>
      </c>
      <c r="D137" s="50" t="s">
        <v>71</v>
      </c>
      <c r="E137" s="51">
        <v>3.06</v>
      </c>
      <c r="F137" s="41">
        <v>1450</v>
      </c>
      <c r="G137" s="34">
        <f t="shared" ref="G137:G148" si="10">E137*F137</f>
        <v>4437</v>
      </c>
      <c r="H137" s="51" t="s">
        <v>352</v>
      </c>
      <c r="I137" s="41">
        <v>0</v>
      </c>
      <c r="J137" s="34">
        <f t="shared" si="9"/>
        <v>0</v>
      </c>
      <c r="K137" s="59"/>
    </row>
    <row r="138" spans="1:11" x14ac:dyDescent="0.2">
      <c r="A138" s="64">
        <v>129</v>
      </c>
      <c r="B138" s="48" t="s">
        <v>320</v>
      </c>
      <c r="C138" s="49" t="s">
        <v>321</v>
      </c>
      <c r="D138" s="50" t="s">
        <v>37</v>
      </c>
      <c r="E138" s="51"/>
      <c r="F138" s="41"/>
      <c r="G138" s="34">
        <f t="shared" si="10"/>
        <v>0</v>
      </c>
      <c r="H138" s="51">
        <v>0.71499999999999997</v>
      </c>
      <c r="I138" s="41">
        <v>70656.570000000007</v>
      </c>
      <c r="J138" s="34">
        <f t="shared" si="9"/>
        <v>50519</v>
      </c>
    </row>
    <row r="139" spans="1:11" x14ac:dyDescent="0.2">
      <c r="A139" s="64">
        <v>130</v>
      </c>
      <c r="B139" s="48" t="s">
        <v>322</v>
      </c>
      <c r="C139" s="49" t="s">
        <v>323</v>
      </c>
      <c r="D139" s="50" t="s">
        <v>37</v>
      </c>
      <c r="E139" s="51"/>
      <c r="F139" s="41"/>
      <c r="G139" s="34">
        <f t="shared" si="10"/>
        <v>0</v>
      </c>
      <c r="H139" s="51">
        <v>2.3460000000000002E-2</v>
      </c>
      <c r="I139" s="41">
        <v>60000</v>
      </c>
      <c r="J139" s="34">
        <f t="shared" si="9"/>
        <v>1408</v>
      </c>
      <c r="K139" s="59"/>
    </row>
    <row r="140" spans="1:11" x14ac:dyDescent="0.2">
      <c r="A140" s="64">
        <v>131</v>
      </c>
      <c r="B140" s="48" t="s">
        <v>324</v>
      </c>
      <c r="C140" s="49" t="s">
        <v>325</v>
      </c>
      <c r="D140" s="50" t="s">
        <v>37</v>
      </c>
      <c r="E140" s="51"/>
      <c r="F140" s="41"/>
      <c r="G140" s="34">
        <f t="shared" si="10"/>
        <v>0</v>
      </c>
      <c r="H140" s="51">
        <v>1.5299999999999999E-3</v>
      </c>
      <c r="I140" s="65">
        <v>27882.81</v>
      </c>
      <c r="J140" s="34">
        <f t="shared" ref="J140:J148" si="11">H140*I140</f>
        <v>43</v>
      </c>
      <c r="K140" s="59"/>
    </row>
    <row r="141" spans="1:11" x14ac:dyDescent="0.2">
      <c r="A141" s="64">
        <v>132</v>
      </c>
      <c r="B141" s="48" t="s">
        <v>326</v>
      </c>
      <c r="C141" s="49" t="s">
        <v>327</v>
      </c>
      <c r="D141" s="50" t="s">
        <v>38</v>
      </c>
      <c r="E141" s="51"/>
      <c r="F141" s="41"/>
      <c r="G141" s="34">
        <f t="shared" si="10"/>
        <v>0</v>
      </c>
      <c r="H141" s="51">
        <v>0.72719999999999996</v>
      </c>
      <c r="I141" s="41">
        <v>2646.62</v>
      </c>
      <c r="J141" s="34">
        <f t="shared" si="11"/>
        <v>1925</v>
      </c>
      <c r="K141" s="59"/>
    </row>
    <row r="142" spans="1:11" x14ac:dyDescent="0.2">
      <c r="A142" s="64">
        <v>133</v>
      </c>
      <c r="B142" s="48" t="s">
        <v>328</v>
      </c>
      <c r="C142" s="49" t="s">
        <v>329</v>
      </c>
      <c r="D142" s="50" t="s">
        <v>38</v>
      </c>
      <c r="E142" s="51"/>
      <c r="F142" s="41"/>
      <c r="G142" s="34">
        <f t="shared" si="10"/>
        <v>0</v>
      </c>
      <c r="H142" s="51">
        <v>347</v>
      </c>
      <c r="I142" s="41">
        <v>174</v>
      </c>
      <c r="J142" s="34">
        <f t="shared" si="11"/>
        <v>60378</v>
      </c>
      <c r="K142" s="59"/>
    </row>
    <row r="143" spans="1:11" x14ac:dyDescent="0.2">
      <c r="A143" s="64">
        <v>134</v>
      </c>
      <c r="B143" s="48" t="s">
        <v>330</v>
      </c>
      <c r="C143" s="49" t="s">
        <v>331</v>
      </c>
      <c r="D143" s="50" t="s">
        <v>39</v>
      </c>
      <c r="E143" s="51"/>
      <c r="F143" s="41"/>
      <c r="G143" s="34">
        <f t="shared" si="10"/>
        <v>0</v>
      </c>
      <c r="H143" s="51">
        <v>1.62</v>
      </c>
      <c r="I143" s="41">
        <v>314.05</v>
      </c>
      <c r="J143" s="34">
        <f t="shared" si="11"/>
        <v>509</v>
      </c>
      <c r="K143" s="59"/>
    </row>
    <row r="144" spans="1:11" ht="33" x14ac:dyDescent="0.2">
      <c r="A144" s="64">
        <v>135</v>
      </c>
      <c r="B144" s="48" t="s">
        <v>332</v>
      </c>
      <c r="C144" s="49" t="s">
        <v>333</v>
      </c>
      <c r="D144" s="50" t="s">
        <v>237</v>
      </c>
      <c r="E144" s="51"/>
      <c r="F144" s="41"/>
      <c r="G144" s="34">
        <f t="shared" si="10"/>
        <v>0</v>
      </c>
      <c r="H144" s="51">
        <v>5.0000000000000001E-4</v>
      </c>
      <c r="I144" s="41">
        <v>52222</v>
      </c>
      <c r="J144" s="34">
        <f t="shared" si="11"/>
        <v>26</v>
      </c>
    </row>
    <row r="145" spans="1:10" x14ac:dyDescent="0.2">
      <c r="A145" s="64">
        <v>136</v>
      </c>
      <c r="B145" s="48" t="s">
        <v>334</v>
      </c>
      <c r="C145" s="49" t="s">
        <v>335</v>
      </c>
      <c r="D145" s="50" t="s">
        <v>72</v>
      </c>
      <c r="E145" s="51">
        <v>4</v>
      </c>
      <c r="F145" s="41">
        <v>6650</v>
      </c>
      <c r="G145" s="34">
        <f t="shared" si="10"/>
        <v>26600</v>
      </c>
      <c r="H145" s="51" t="s">
        <v>352</v>
      </c>
      <c r="I145" s="41">
        <v>0</v>
      </c>
      <c r="J145" s="34">
        <f t="shared" si="11"/>
        <v>0</v>
      </c>
    </row>
    <row r="146" spans="1:10" x14ac:dyDescent="0.2">
      <c r="A146" s="64">
        <v>137</v>
      </c>
      <c r="B146" s="48" t="s">
        <v>336</v>
      </c>
      <c r="C146" s="49" t="s">
        <v>337</v>
      </c>
      <c r="D146" s="50" t="s">
        <v>72</v>
      </c>
      <c r="E146" s="51">
        <v>1</v>
      </c>
      <c r="F146" s="41">
        <v>10500</v>
      </c>
      <c r="G146" s="34">
        <f t="shared" si="10"/>
        <v>10500</v>
      </c>
      <c r="H146" s="51" t="s">
        <v>352</v>
      </c>
      <c r="I146" s="41">
        <v>0</v>
      </c>
      <c r="J146" s="34">
        <f t="shared" si="11"/>
        <v>0</v>
      </c>
    </row>
    <row r="147" spans="1:10" x14ac:dyDescent="0.2">
      <c r="A147" s="64">
        <v>138</v>
      </c>
      <c r="B147" s="48" t="s">
        <v>338</v>
      </c>
      <c r="C147" s="49" t="s">
        <v>339</v>
      </c>
      <c r="D147" s="50" t="s">
        <v>72</v>
      </c>
      <c r="E147" s="51"/>
      <c r="F147" s="41"/>
      <c r="G147" s="34"/>
      <c r="H147" s="51">
        <v>2</v>
      </c>
      <c r="I147" s="41">
        <v>12500</v>
      </c>
      <c r="J147" s="34">
        <f t="shared" si="11"/>
        <v>25000</v>
      </c>
    </row>
    <row r="148" spans="1:10" ht="17.25" thickBot="1" x14ac:dyDescent="0.25">
      <c r="A148" s="64">
        <v>139</v>
      </c>
      <c r="B148" s="48" t="s">
        <v>340</v>
      </c>
      <c r="C148" s="49" t="s">
        <v>341</v>
      </c>
      <c r="D148" s="50" t="s">
        <v>72</v>
      </c>
      <c r="E148" s="51">
        <v>2</v>
      </c>
      <c r="F148" s="41">
        <v>850</v>
      </c>
      <c r="G148" s="34">
        <f t="shared" si="10"/>
        <v>1700</v>
      </c>
      <c r="H148" s="51" t="s">
        <v>352</v>
      </c>
      <c r="I148" s="41">
        <v>0</v>
      </c>
      <c r="J148" s="34">
        <f t="shared" si="11"/>
        <v>0</v>
      </c>
    </row>
    <row r="149" spans="1:10" ht="17.25" thickBot="1" x14ac:dyDescent="0.25">
      <c r="A149" s="355"/>
      <c r="B149" s="356"/>
      <c r="C149" s="356"/>
      <c r="D149" s="356"/>
      <c r="E149" s="43" t="s">
        <v>73</v>
      </c>
      <c r="F149" s="37"/>
      <c r="G149" s="38">
        <f>SUM(G10:G148)</f>
        <v>5290872</v>
      </c>
      <c r="H149" s="357" t="s">
        <v>73</v>
      </c>
      <c r="I149" s="358"/>
      <c r="J149" s="39">
        <f>SUM(J10:J148)</f>
        <v>1033810</v>
      </c>
    </row>
    <row r="150" spans="1:10" ht="17.25" thickBot="1" x14ac:dyDescent="0.25">
      <c r="A150" s="333" t="s">
        <v>74</v>
      </c>
      <c r="B150" s="334"/>
      <c r="C150" s="334"/>
      <c r="D150" s="335"/>
      <c r="E150" s="336">
        <f>G149+J149</f>
        <v>6324682</v>
      </c>
      <c r="F150" s="337"/>
      <c r="G150" s="337"/>
      <c r="H150" s="337"/>
      <c r="I150" s="337"/>
      <c r="J150" s="338"/>
    </row>
    <row r="151" spans="1:10" ht="18" customHeight="1" thickBot="1" x14ac:dyDescent="0.25">
      <c r="A151" s="339" t="s">
        <v>172</v>
      </c>
      <c r="B151" s="340"/>
      <c r="C151" s="340"/>
      <c r="D151" s="340"/>
      <c r="E151" s="340"/>
      <c r="F151" s="340"/>
      <c r="G151" s="340"/>
      <c r="H151" s="340"/>
      <c r="I151" s="340"/>
      <c r="J151" s="341"/>
    </row>
    <row r="152" spans="1:10" ht="17.25" customHeight="1" x14ac:dyDescent="0.2">
      <c r="A152" s="342" t="s">
        <v>15</v>
      </c>
      <c r="B152" s="345" t="s">
        <v>51</v>
      </c>
      <c r="C152" s="345" t="s">
        <v>173</v>
      </c>
      <c r="D152" s="348" t="s">
        <v>36</v>
      </c>
      <c r="E152" s="351" t="s">
        <v>53</v>
      </c>
      <c r="F152" s="345"/>
      <c r="G152" s="345"/>
      <c r="H152" s="345"/>
      <c r="I152" s="345"/>
      <c r="J152" s="352"/>
    </row>
    <row r="153" spans="1:10" ht="16.5" customHeight="1" x14ac:dyDescent="0.2">
      <c r="A153" s="343"/>
      <c r="B153" s="346"/>
      <c r="C153" s="346"/>
      <c r="D153" s="349"/>
      <c r="E153" s="353" t="s">
        <v>55</v>
      </c>
      <c r="F153" s="346"/>
      <c r="G153" s="346"/>
      <c r="H153" s="346" t="s">
        <v>54</v>
      </c>
      <c r="I153" s="346"/>
      <c r="J153" s="354"/>
    </row>
    <row r="154" spans="1:10" ht="33.75" thickBot="1" x14ac:dyDescent="0.25">
      <c r="A154" s="344"/>
      <c r="B154" s="347"/>
      <c r="C154" s="347"/>
      <c r="D154" s="350"/>
      <c r="E154" s="26" t="s">
        <v>35</v>
      </c>
      <c r="F154" s="61" t="s">
        <v>56</v>
      </c>
      <c r="G154" s="61" t="s">
        <v>57</v>
      </c>
      <c r="H154" s="61" t="s">
        <v>35</v>
      </c>
      <c r="I154" s="61" t="s">
        <v>58</v>
      </c>
      <c r="J154" s="27" t="s">
        <v>57</v>
      </c>
    </row>
    <row r="155" spans="1:10" ht="17.25" thickBot="1" x14ac:dyDescent="0.25">
      <c r="A155" s="62">
        <v>1</v>
      </c>
      <c r="B155" s="28">
        <v>2</v>
      </c>
      <c r="C155" s="28">
        <v>3</v>
      </c>
      <c r="D155" s="29">
        <v>4</v>
      </c>
      <c r="E155" s="30">
        <v>5</v>
      </c>
      <c r="F155" s="28">
        <v>6</v>
      </c>
      <c r="G155" s="28">
        <v>7</v>
      </c>
      <c r="H155" s="28">
        <v>8</v>
      </c>
      <c r="I155" s="28">
        <v>9</v>
      </c>
      <c r="J155" s="31">
        <v>10</v>
      </c>
    </row>
    <row r="156" spans="1:10" ht="17.25" thickBot="1" x14ac:dyDescent="0.25">
      <c r="A156" s="60">
        <v>1</v>
      </c>
      <c r="B156" s="48" t="s">
        <v>261</v>
      </c>
      <c r="C156" s="49" t="s">
        <v>343</v>
      </c>
      <c r="D156" s="50" t="s">
        <v>70</v>
      </c>
      <c r="E156" s="51" t="s">
        <v>20</v>
      </c>
      <c r="F156" s="52"/>
      <c r="G156" s="42">
        <f t="shared" ref="G156" si="12">E156*F156</f>
        <v>0</v>
      </c>
      <c r="H156" s="35"/>
      <c r="I156" s="36"/>
      <c r="J156" s="34">
        <f t="shared" ref="J156" si="13">H156*I156</f>
        <v>0</v>
      </c>
    </row>
    <row r="157" spans="1:10" ht="17.25" thickBot="1" x14ac:dyDescent="0.25">
      <c r="A157" s="328"/>
      <c r="B157" s="329"/>
      <c r="C157" s="329"/>
      <c r="D157" s="330"/>
      <c r="E157" s="43" t="s">
        <v>73</v>
      </c>
      <c r="F157" s="37"/>
      <c r="G157" s="38">
        <f>SUM(G156:G156)</f>
        <v>0</v>
      </c>
      <c r="H157" s="331" t="s">
        <v>73</v>
      </c>
      <c r="I157" s="332"/>
      <c r="J157" s="39">
        <f>SUM(J156:J156)</f>
        <v>0</v>
      </c>
    </row>
    <row r="158" spans="1:10" ht="17.25" thickBot="1" x14ac:dyDescent="0.25">
      <c r="A158" s="333" t="s">
        <v>74</v>
      </c>
      <c r="B158" s="334"/>
      <c r="C158" s="334"/>
      <c r="D158" s="335"/>
      <c r="E158" s="336">
        <f>G157+J157</f>
        <v>0</v>
      </c>
      <c r="F158" s="337"/>
      <c r="G158" s="337"/>
      <c r="H158" s="337"/>
      <c r="I158" s="337"/>
      <c r="J158" s="338"/>
    </row>
    <row r="159" spans="1:10" x14ac:dyDescent="0.2">
      <c r="A159" s="44"/>
      <c r="C159" s="21"/>
      <c r="D159" s="21"/>
      <c r="E159" s="21"/>
      <c r="F159" s="21"/>
      <c r="G159" s="21"/>
      <c r="H159" s="21"/>
      <c r="I159" s="17"/>
    </row>
    <row r="160" spans="1:10" x14ac:dyDescent="0.2">
      <c r="A160" s="44"/>
      <c r="C160" s="21"/>
      <c r="D160" s="21"/>
      <c r="E160" s="21"/>
      <c r="F160" s="21"/>
      <c r="G160" s="21"/>
      <c r="H160" s="21"/>
      <c r="I160" s="17"/>
    </row>
    <row r="161" spans="1:13" x14ac:dyDescent="0.2">
      <c r="A161" s="44"/>
      <c r="C161" s="21"/>
      <c r="D161" s="21"/>
      <c r="E161" s="21"/>
      <c r="F161" s="21"/>
      <c r="G161" s="21"/>
      <c r="H161" s="21"/>
      <c r="I161" s="17"/>
    </row>
    <row r="162" spans="1:13" x14ac:dyDescent="0.2">
      <c r="A162" s="44"/>
      <c r="C162" s="21"/>
      <c r="D162" s="21"/>
      <c r="E162" s="21"/>
      <c r="F162" s="21"/>
      <c r="G162" s="21"/>
      <c r="H162" s="21"/>
      <c r="I162" s="17"/>
    </row>
    <row r="163" spans="1:13" x14ac:dyDescent="0.2">
      <c r="A163" s="44"/>
      <c r="C163" s="45"/>
      <c r="D163" s="44"/>
      <c r="E163" s="46"/>
      <c r="F163" s="47"/>
      <c r="G163" s="47"/>
      <c r="H163" s="15"/>
    </row>
    <row r="164" spans="1:13" x14ac:dyDescent="0.2">
      <c r="A164" s="44"/>
      <c r="C164" s="487"/>
      <c r="D164" s="488"/>
      <c r="E164" s="488"/>
      <c r="F164" s="489"/>
      <c r="G164" s="489"/>
      <c r="H164" s="490"/>
      <c r="I164" s="488"/>
      <c r="K164" s="59"/>
    </row>
    <row r="165" spans="1:13" x14ac:dyDescent="0.2">
      <c r="C165" s="487"/>
      <c r="D165" s="488"/>
      <c r="E165" s="488"/>
      <c r="F165" s="489"/>
      <c r="G165" s="489"/>
      <c r="H165" s="490"/>
      <c r="I165" s="488"/>
    </row>
    <row r="166" spans="1:13" x14ac:dyDescent="0.2">
      <c r="C166" s="487"/>
      <c r="D166" s="488"/>
      <c r="E166" s="488"/>
      <c r="F166" s="489"/>
      <c r="G166" s="489"/>
      <c r="H166" s="490"/>
      <c r="I166" s="488"/>
    </row>
    <row r="167" spans="1:13" x14ac:dyDescent="0.2">
      <c r="C167" s="487"/>
      <c r="D167" s="488"/>
      <c r="E167" s="488"/>
      <c r="F167" s="489"/>
      <c r="G167" s="489"/>
      <c r="H167" s="490"/>
      <c r="I167" s="488"/>
    </row>
    <row r="168" spans="1:13" x14ac:dyDescent="0.25">
      <c r="C168" s="487"/>
      <c r="D168" s="488"/>
      <c r="E168" s="488"/>
      <c r="F168" s="489"/>
      <c r="G168" s="489"/>
      <c r="H168" s="490"/>
      <c r="I168" s="488"/>
      <c r="K168" s="40"/>
      <c r="L168" s="55"/>
      <c r="M168" s="54"/>
    </row>
    <row r="169" spans="1:13" x14ac:dyDescent="0.25">
      <c r="C169" s="487"/>
      <c r="D169" s="488"/>
      <c r="E169" s="488"/>
      <c r="F169" s="489"/>
      <c r="G169" s="489"/>
      <c r="H169" s="490"/>
      <c r="I169" s="488"/>
      <c r="K169" s="40"/>
      <c r="L169" s="55"/>
      <c r="M169" s="54"/>
    </row>
    <row r="170" spans="1:13" x14ac:dyDescent="0.25">
      <c r="C170" s="487"/>
      <c r="D170" s="488"/>
      <c r="E170" s="488"/>
      <c r="F170" s="489"/>
      <c r="G170" s="489"/>
      <c r="H170" s="490"/>
      <c r="I170" s="488"/>
      <c r="K170" s="40"/>
      <c r="L170" s="55"/>
      <c r="M170" s="54"/>
    </row>
    <row r="171" spans="1:13" x14ac:dyDescent="0.25">
      <c r="C171" s="487"/>
      <c r="D171" s="488"/>
      <c r="E171" s="488"/>
      <c r="F171" s="489"/>
      <c r="G171" s="489"/>
      <c r="H171" s="490"/>
      <c r="I171" s="488"/>
      <c r="K171" s="40"/>
      <c r="L171" s="55"/>
      <c r="M171" s="54"/>
    </row>
    <row r="172" spans="1:13" x14ac:dyDescent="0.25">
      <c r="C172" s="487"/>
      <c r="D172" s="488"/>
      <c r="E172" s="488"/>
      <c r="F172" s="489"/>
      <c r="G172" s="489"/>
      <c r="H172" s="490"/>
      <c r="I172" s="488"/>
      <c r="K172" s="40"/>
      <c r="L172" s="56"/>
      <c r="M172" s="54"/>
    </row>
    <row r="173" spans="1:13" x14ac:dyDescent="0.25">
      <c r="C173" s="487"/>
      <c r="D173" s="488"/>
      <c r="E173" s="488"/>
      <c r="F173" s="489"/>
      <c r="G173" s="489"/>
      <c r="H173" s="490"/>
      <c r="I173" s="488"/>
      <c r="K173" s="14"/>
      <c r="L173" s="55"/>
      <c r="M173" s="54"/>
    </row>
    <row r="174" spans="1:13" x14ac:dyDescent="0.25">
      <c r="C174" s="487"/>
      <c r="D174" s="488"/>
      <c r="E174" s="488"/>
      <c r="F174" s="489"/>
      <c r="G174" s="489"/>
      <c r="H174" s="490"/>
      <c r="I174" s="488"/>
      <c r="K174" s="40"/>
      <c r="L174" s="57"/>
      <c r="M174" s="54"/>
    </row>
    <row r="175" spans="1:13" x14ac:dyDescent="0.25">
      <c r="C175" s="487"/>
      <c r="D175" s="488"/>
      <c r="E175" s="488"/>
      <c r="F175" s="489"/>
      <c r="G175" s="489"/>
      <c r="H175" s="490"/>
      <c r="I175" s="488"/>
      <c r="K175" s="40"/>
      <c r="L175" s="57"/>
      <c r="M175" s="54"/>
    </row>
    <row r="176" spans="1:13" x14ac:dyDescent="0.2">
      <c r="C176" s="487"/>
      <c r="D176" s="488"/>
      <c r="E176" s="488"/>
      <c r="F176" s="489"/>
      <c r="G176" s="489"/>
      <c r="H176" s="490"/>
      <c r="I176" s="488"/>
    </row>
    <row r="177" spans="3:9" x14ac:dyDescent="0.2">
      <c r="C177" s="491"/>
      <c r="D177" s="492"/>
      <c r="E177" s="493"/>
      <c r="F177" s="16"/>
      <c r="G177" s="16"/>
      <c r="H177" s="494"/>
      <c r="I177" s="488"/>
    </row>
  </sheetData>
  <autoFilter ref="A10:J163"/>
  <mergeCells count="24">
    <mergeCell ref="A149:D149"/>
    <mergeCell ref="H149:I149"/>
    <mergeCell ref="A150:D150"/>
    <mergeCell ref="E150:J150"/>
    <mergeCell ref="A2:J2"/>
    <mergeCell ref="A6:A8"/>
    <mergeCell ref="B6:B8"/>
    <mergeCell ref="C6:C8"/>
    <mergeCell ref="D6:D8"/>
    <mergeCell ref="E6:J6"/>
    <mergeCell ref="E7:G7"/>
    <mergeCell ref="H7:J7"/>
    <mergeCell ref="A157:D157"/>
    <mergeCell ref="H157:I157"/>
    <mergeCell ref="A158:D158"/>
    <mergeCell ref="E158:J158"/>
    <mergeCell ref="A151:J151"/>
    <mergeCell ref="A152:A154"/>
    <mergeCell ref="B152:B154"/>
    <mergeCell ref="C152:C154"/>
    <mergeCell ref="D152:D154"/>
    <mergeCell ref="E152:J152"/>
    <mergeCell ref="E153:G153"/>
    <mergeCell ref="H153:J153"/>
  </mergeCells>
  <pageMargins left="0.24" right="0.26" top="0.56999999999999995" bottom="0.43" header="0.36" footer="0.18"/>
  <pageSetup paperSize="9" scale="51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Форма 8.2</vt:lpstr>
      <vt:lpstr>Приложение №1 к форме 8.2</vt:lpstr>
      <vt:lpstr>Приложение №2 к Форме 8.2</vt:lpstr>
      <vt:lpstr>Приложение №3 к форме 8.2</vt:lpstr>
      <vt:lpstr>'Приложение №2 к Форме 8.2'!Заголовки_для_печати</vt:lpstr>
      <vt:lpstr>'Приложение №1 к форме 8.2'!Область_печати</vt:lpstr>
      <vt:lpstr>'Приложение №2 к Форме 8.2'!Область_печати</vt:lpstr>
      <vt:lpstr>'Приложение №3 к форме 8.2'!Область_печати</vt:lpstr>
      <vt:lpstr>'Форма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2015-11-23T13:18:41Z</cp:lastPrinted>
  <dcterms:created xsi:type="dcterms:W3CDTF">2014-07-13T09:38:46Z</dcterms:created>
  <dcterms:modified xsi:type="dcterms:W3CDTF">2015-11-24T08:50:55Z</dcterms:modified>
</cp:coreProperties>
</file>