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иложение №1 к форме 8.1" sheetId="30" r:id="rId2"/>
    <sheet name="Приложение №2 к Форме 8.1" sheetId="31" r:id="rId3"/>
    <sheet name="Приложение №3 к форме 8.1" sheetId="32" r:id="rId4"/>
    <sheet name="Приложение №5 к форме 8.1" sheetId="2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8.1'!$A$9:$J$451</definedName>
    <definedName name="DATE_1">#N/A</definedName>
    <definedName name="deviation1" localSheetId="3">#REF!</definedName>
    <definedName name="deviation1" localSheetId="4">#REF!</definedName>
    <definedName name="deviation1" localSheetId="0">#REF!</definedName>
    <definedName name="deviation1">#REF!</definedName>
    <definedName name="DiscontRate" localSheetId="3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 localSheetId="4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3">#REF!</definedName>
    <definedName name="Заказчик" localSheetId="4">#REF!</definedName>
    <definedName name="Заказчик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4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№1 к форме 8.1'!$A$1:$J$19</definedName>
    <definedName name="_xlnm.Print_Area" localSheetId="2">'Приложение №2 к Форме 8.1'!$A$1:$M$24</definedName>
    <definedName name="_xlnm.Print_Area" localSheetId="3">'Приложение №3 к форме 8.1'!$A$1:$J$469</definedName>
    <definedName name="_xlnm.Print_Area" localSheetId="4">'Приложение №5 к форме 8.1'!$A$1:$K$34</definedName>
    <definedName name="_xlnm.Print_Area" localSheetId="0">'Форма 8.1'!$A$1:$W$97</definedName>
    <definedName name="оборз" localSheetId="3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4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63" i="17" l="1"/>
  <c r="O63" i="17"/>
  <c r="J449" i="32"/>
  <c r="G449" i="32"/>
  <c r="J448" i="32"/>
  <c r="G448" i="32"/>
  <c r="J447" i="32"/>
  <c r="G447" i="32"/>
  <c r="J446" i="32"/>
  <c r="G446" i="32"/>
  <c r="J445" i="32"/>
  <c r="G445" i="32"/>
  <c r="J444" i="32"/>
  <c r="G444" i="32"/>
  <c r="J443" i="32"/>
  <c r="G443" i="32"/>
  <c r="J442" i="32"/>
  <c r="G442" i="32"/>
  <c r="J441" i="32"/>
  <c r="G441" i="32"/>
  <c r="J440" i="32"/>
  <c r="G440" i="32"/>
  <c r="J439" i="32"/>
  <c r="G439" i="32"/>
  <c r="J438" i="32"/>
  <c r="G438" i="32"/>
  <c r="J437" i="32"/>
  <c r="G437" i="32"/>
  <c r="J436" i="32"/>
  <c r="G436" i="32"/>
  <c r="J435" i="32"/>
  <c r="G435" i="32"/>
  <c r="J434" i="32"/>
  <c r="G434" i="32"/>
  <c r="J433" i="32"/>
  <c r="G433" i="32"/>
  <c r="J432" i="32"/>
  <c r="G432" i="32"/>
  <c r="J431" i="32"/>
  <c r="G431" i="32"/>
  <c r="J430" i="32"/>
  <c r="G430" i="32"/>
  <c r="J429" i="32"/>
  <c r="G429" i="32"/>
  <c r="J428" i="32"/>
  <c r="G428" i="32"/>
  <c r="J427" i="32"/>
  <c r="G427" i="32"/>
  <c r="J426" i="32"/>
  <c r="G426" i="32"/>
  <c r="J425" i="32"/>
  <c r="G425" i="32"/>
  <c r="J424" i="32"/>
  <c r="G424" i="32"/>
  <c r="J423" i="32"/>
  <c r="G423" i="32"/>
  <c r="J422" i="32"/>
  <c r="G422" i="32"/>
  <c r="J421" i="32"/>
  <c r="G421" i="32"/>
  <c r="J420" i="32"/>
  <c r="G420" i="32"/>
  <c r="J419" i="32"/>
  <c r="G419" i="32"/>
  <c r="J418" i="32"/>
  <c r="G418" i="32"/>
  <c r="J417" i="32"/>
  <c r="G417" i="32"/>
  <c r="J416" i="32"/>
  <c r="G416" i="32"/>
  <c r="J415" i="32"/>
  <c r="G415" i="32"/>
  <c r="J414" i="32"/>
  <c r="G414" i="32"/>
  <c r="J413" i="32"/>
  <c r="G413" i="32"/>
  <c r="J412" i="32"/>
  <c r="G412" i="32"/>
  <c r="J411" i="32"/>
  <c r="G411" i="32"/>
  <c r="J410" i="32"/>
  <c r="G410" i="32"/>
  <c r="J409" i="32"/>
  <c r="G409" i="32"/>
  <c r="J408" i="32"/>
  <c r="G408" i="32"/>
  <c r="J407" i="32"/>
  <c r="G407" i="32"/>
  <c r="J406" i="32"/>
  <c r="G406" i="32"/>
  <c r="J405" i="32"/>
  <c r="G405" i="32"/>
  <c r="J404" i="32"/>
  <c r="G404" i="32"/>
  <c r="J403" i="32"/>
  <c r="G403" i="32"/>
  <c r="J402" i="32"/>
  <c r="G402" i="32"/>
  <c r="J401" i="32"/>
  <c r="G401" i="32"/>
  <c r="J400" i="32"/>
  <c r="G400" i="32"/>
  <c r="J399" i="32"/>
  <c r="G399" i="32"/>
  <c r="J398" i="32"/>
  <c r="G398" i="32"/>
  <c r="J397" i="32"/>
  <c r="G397" i="32"/>
  <c r="J396" i="32"/>
  <c r="G396" i="32"/>
  <c r="J395" i="32"/>
  <c r="G395" i="32"/>
  <c r="J394" i="32"/>
  <c r="G394" i="32"/>
  <c r="J393" i="32"/>
  <c r="G393" i="32"/>
  <c r="J392" i="32"/>
  <c r="G392" i="32"/>
  <c r="J391" i="32"/>
  <c r="G391" i="32"/>
  <c r="J390" i="32"/>
  <c r="G390" i="32"/>
  <c r="J389" i="32"/>
  <c r="G389" i="32"/>
  <c r="J388" i="32"/>
  <c r="G388" i="32"/>
  <c r="J387" i="32"/>
  <c r="G387" i="32"/>
  <c r="J386" i="32"/>
  <c r="G386" i="32"/>
  <c r="J385" i="32"/>
  <c r="G385" i="32"/>
  <c r="J384" i="32"/>
  <c r="G384" i="32"/>
  <c r="J383" i="32"/>
  <c r="G383" i="32"/>
  <c r="J382" i="32"/>
  <c r="G382" i="32"/>
  <c r="J381" i="32"/>
  <c r="G381" i="32"/>
  <c r="J380" i="32"/>
  <c r="G380" i="32"/>
  <c r="J379" i="32"/>
  <c r="G379" i="32"/>
  <c r="J378" i="32"/>
  <c r="G378" i="32"/>
  <c r="J377" i="32"/>
  <c r="G377" i="32"/>
  <c r="J376" i="32"/>
  <c r="G376" i="32"/>
  <c r="J375" i="32"/>
  <c r="G375" i="32"/>
  <c r="J374" i="32"/>
  <c r="G374" i="32"/>
  <c r="J373" i="32"/>
  <c r="G373" i="32"/>
  <c r="J372" i="32"/>
  <c r="G372" i="32"/>
  <c r="J371" i="32"/>
  <c r="G371" i="32"/>
  <c r="J370" i="32"/>
  <c r="G370" i="32"/>
  <c r="J369" i="32"/>
  <c r="G369" i="32"/>
  <c r="J368" i="32"/>
  <c r="G368" i="32"/>
  <c r="J367" i="32"/>
  <c r="G367" i="32"/>
  <c r="J366" i="32"/>
  <c r="G366" i="32"/>
  <c r="J365" i="32"/>
  <c r="G365" i="32"/>
  <c r="J364" i="32"/>
  <c r="G364" i="32"/>
  <c r="J363" i="32"/>
  <c r="G363" i="32"/>
  <c r="J362" i="32"/>
  <c r="G362" i="32"/>
  <c r="J361" i="32"/>
  <c r="G361" i="32"/>
  <c r="J360" i="32"/>
  <c r="G360" i="32"/>
  <c r="J359" i="32"/>
  <c r="G359" i="32"/>
  <c r="J358" i="32"/>
  <c r="G358" i="32"/>
  <c r="J357" i="32"/>
  <c r="G357" i="32"/>
  <c r="J356" i="32"/>
  <c r="G356" i="32"/>
  <c r="J355" i="32"/>
  <c r="G355" i="32"/>
  <c r="J354" i="32"/>
  <c r="G354" i="32"/>
  <c r="J353" i="32"/>
  <c r="G353" i="32"/>
  <c r="J352" i="32"/>
  <c r="G352" i="32"/>
  <c r="J351" i="32"/>
  <c r="G351" i="32"/>
  <c r="J350" i="32"/>
  <c r="G350" i="32"/>
  <c r="J349" i="32"/>
  <c r="G349" i="32"/>
  <c r="J348" i="32"/>
  <c r="G348" i="32"/>
  <c r="J347" i="32"/>
  <c r="G347" i="32"/>
  <c r="J346" i="32"/>
  <c r="G346" i="32"/>
  <c r="J345" i="32"/>
  <c r="G345" i="32"/>
  <c r="J344" i="32"/>
  <c r="G344" i="32"/>
  <c r="J343" i="32"/>
  <c r="G343" i="32"/>
  <c r="J342" i="32"/>
  <c r="G342" i="32"/>
  <c r="J341" i="32"/>
  <c r="G341" i="32"/>
  <c r="J340" i="32"/>
  <c r="G340" i="32"/>
  <c r="J339" i="32"/>
  <c r="G339" i="32"/>
  <c r="J338" i="32"/>
  <c r="G338" i="32"/>
  <c r="J337" i="32"/>
  <c r="G337" i="32"/>
  <c r="J336" i="32"/>
  <c r="G336" i="32"/>
  <c r="J335" i="32"/>
  <c r="G335" i="32"/>
  <c r="J334" i="32"/>
  <c r="G334" i="32"/>
  <c r="J333" i="32"/>
  <c r="G333" i="32"/>
  <c r="J332" i="32"/>
  <c r="G332" i="32"/>
  <c r="J331" i="32"/>
  <c r="G331" i="32"/>
  <c r="J330" i="32"/>
  <c r="G330" i="32"/>
  <c r="J329" i="32"/>
  <c r="G329" i="32"/>
  <c r="J328" i="32"/>
  <c r="G328" i="32"/>
  <c r="J327" i="32"/>
  <c r="G327" i="32"/>
  <c r="J326" i="32"/>
  <c r="G326" i="32"/>
  <c r="J325" i="32"/>
  <c r="G325" i="32"/>
  <c r="J324" i="32"/>
  <c r="G324" i="32"/>
  <c r="J323" i="32"/>
  <c r="G323" i="32"/>
  <c r="J322" i="32"/>
  <c r="G322" i="32"/>
  <c r="J321" i="32"/>
  <c r="G321" i="32"/>
  <c r="J320" i="32"/>
  <c r="G320" i="32"/>
  <c r="J319" i="32"/>
  <c r="G319" i="32"/>
  <c r="J318" i="32"/>
  <c r="G318" i="32"/>
  <c r="J317" i="32"/>
  <c r="G317" i="32"/>
  <c r="J316" i="32"/>
  <c r="G316" i="32"/>
  <c r="J315" i="32"/>
  <c r="G315" i="32"/>
  <c r="J314" i="32"/>
  <c r="G314" i="32"/>
  <c r="J313" i="32"/>
  <c r="G313" i="32"/>
  <c r="J312" i="32"/>
  <c r="G312" i="32"/>
  <c r="J311" i="32"/>
  <c r="G311" i="32"/>
  <c r="J310" i="32"/>
  <c r="G310" i="32"/>
  <c r="J309" i="32"/>
  <c r="G309" i="32"/>
  <c r="J308" i="32"/>
  <c r="G308" i="32"/>
  <c r="J307" i="32"/>
  <c r="G307" i="32"/>
  <c r="J306" i="32"/>
  <c r="G306" i="32"/>
  <c r="J305" i="32"/>
  <c r="G305" i="32"/>
  <c r="J304" i="32"/>
  <c r="G304" i="32"/>
  <c r="J303" i="32"/>
  <c r="G303" i="32"/>
  <c r="J302" i="32"/>
  <c r="G302" i="32"/>
  <c r="J301" i="32"/>
  <c r="G301" i="32"/>
  <c r="J300" i="32"/>
  <c r="G300" i="32"/>
  <c r="J299" i="32"/>
  <c r="G299" i="32"/>
  <c r="J298" i="32"/>
  <c r="G298" i="32"/>
  <c r="J297" i="32"/>
  <c r="G297" i="32"/>
  <c r="J296" i="32"/>
  <c r="G296" i="32"/>
  <c r="J295" i="32"/>
  <c r="G295" i="32"/>
  <c r="J294" i="32"/>
  <c r="G294" i="32"/>
  <c r="J293" i="32"/>
  <c r="G293" i="32"/>
  <c r="J292" i="32"/>
  <c r="G292" i="32"/>
  <c r="J291" i="32"/>
  <c r="G291" i="32"/>
  <c r="J290" i="32"/>
  <c r="G290" i="32"/>
  <c r="J289" i="32"/>
  <c r="G289" i="32"/>
  <c r="J288" i="32"/>
  <c r="G288" i="32"/>
  <c r="J287" i="32"/>
  <c r="G287" i="32"/>
  <c r="J286" i="32"/>
  <c r="G286" i="32"/>
  <c r="J285" i="32"/>
  <c r="G285" i="32"/>
  <c r="J284" i="32"/>
  <c r="G284" i="32"/>
  <c r="J283" i="32"/>
  <c r="G283" i="32"/>
  <c r="J282" i="32"/>
  <c r="G282" i="32"/>
  <c r="J281" i="32"/>
  <c r="G281" i="32"/>
  <c r="J280" i="32"/>
  <c r="G280" i="32"/>
  <c r="J279" i="32"/>
  <c r="G279" i="32"/>
  <c r="J278" i="32"/>
  <c r="G278" i="32"/>
  <c r="J277" i="32"/>
  <c r="G277" i="32"/>
  <c r="J276" i="32"/>
  <c r="G276" i="32"/>
  <c r="J275" i="32"/>
  <c r="G275" i="32"/>
  <c r="J274" i="32"/>
  <c r="G274" i="32"/>
  <c r="J273" i="32"/>
  <c r="G273" i="32"/>
  <c r="J272" i="32"/>
  <c r="G272" i="32"/>
  <c r="J271" i="32"/>
  <c r="G271" i="32"/>
  <c r="J270" i="32"/>
  <c r="G270" i="32"/>
  <c r="J269" i="32"/>
  <c r="G269" i="32"/>
  <c r="J268" i="32"/>
  <c r="G268" i="32"/>
  <c r="J267" i="32"/>
  <c r="G267" i="32"/>
  <c r="J266" i="32"/>
  <c r="G266" i="32"/>
  <c r="J265" i="32"/>
  <c r="G265" i="32"/>
  <c r="J264" i="32"/>
  <c r="G264" i="32"/>
  <c r="J263" i="32"/>
  <c r="G263" i="32"/>
  <c r="J262" i="32"/>
  <c r="G262" i="32"/>
  <c r="J261" i="32"/>
  <c r="G261" i="32"/>
  <c r="J260" i="32"/>
  <c r="G260" i="32"/>
  <c r="J259" i="32"/>
  <c r="G259" i="32"/>
  <c r="J258" i="32"/>
  <c r="G258" i="32"/>
  <c r="J257" i="32"/>
  <c r="G257" i="32"/>
  <c r="J256" i="32"/>
  <c r="G256" i="32"/>
  <c r="J255" i="32"/>
  <c r="G255" i="32"/>
  <c r="J254" i="32"/>
  <c r="G254" i="32"/>
  <c r="J253" i="32"/>
  <c r="G253" i="32"/>
  <c r="J252" i="32"/>
  <c r="G252" i="32"/>
  <c r="J251" i="32"/>
  <c r="G251" i="32"/>
  <c r="J250" i="32"/>
  <c r="G250" i="32"/>
  <c r="J249" i="32"/>
  <c r="G249" i="32"/>
  <c r="J248" i="32"/>
  <c r="G248" i="32"/>
  <c r="J247" i="32"/>
  <c r="G247" i="32"/>
  <c r="J246" i="32"/>
  <c r="G246" i="32"/>
  <c r="J245" i="32"/>
  <c r="G245" i="32"/>
  <c r="J244" i="32"/>
  <c r="G244" i="32"/>
  <c r="J243" i="32"/>
  <c r="G243" i="32"/>
  <c r="J242" i="32"/>
  <c r="G242" i="32"/>
  <c r="J241" i="32"/>
  <c r="G241" i="32"/>
  <c r="J240" i="32"/>
  <c r="G240" i="32"/>
  <c r="J239" i="32"/>
  <c r="G239" i="32"/>
  <c r="J238" i="32"/>
  <c r="G238" i="32"/>
  <c r="J237" i="32"/>
  <c r="G237" i="32"/>
  <c r="J236" i="32"/>
  <c r="G236" i="32"/>
  <c r="J235" i="32"/>
  <c r="G235" i="32"/>
  <c r="J234" i="32"/>
  <c r="G234" i="32"/>
  <c r="J233" i="32"/>
  <c r="G233" i="32"/>
  <c r="J232" i="32"/>
  <c r="G232" i="32"/>
  <c r="J231" i="32"/>
  <c r="G231" i="32"/>
  <c r="J230" i="32"/>
  <c r="G230" i="32"/>
  <c r="J229" i="32"/>
  <c r="G229" i="32"/>
  <c r="J228" i="32"/>
  <c r="G228" i="32"/>
  <c r="J227" i="32"/>
  <c r="G227" i="32"/>
  <c r="J226" i="32"/>
  <c r="G226" i="32"/>
  <c r="J225" i="32"/>
  <c r="G225" i="32"/>
  <c r="J224" i="32"/>
  <c r="G224" i="32"/>
  <c r="J223" i="32"/>
  <c r="G223" i="32"/>
  <c r="J222" i="32"/>
  <c r="G222" i="32"/>
  <c r="J221" i="32"/>
  <c r="G221" i="32"/>
  <c r="J220" i="32"/>
  <c r="G220" i="32"/>
  <c r="J219" i="32"/>
  <c r="G219" i="32"/>
  <c r="J218" i="32"/>
  <c r="G218" i="32"/>
  <c r="J217" i="32"/>
  <c r="G217" i="32"/>
  <c r="J216" i="32"/>
  <c r="G216" i="32"/>
  <c r="J215" i="32"/>
  <c r="G215" i="32"/>
  <c r="J214" i="32"/>
  <c r="G214" i="32"/>
  <c r="J213" i="32"/>
  <c r="G213" i="32"/>
  <c r="J212" i="32"/>
  <c r="G212" i="32"/>
  <c r="J211" i="32"/>
  <c r="G211" i="32"/>
  <c r="J210" i="32"/>
  <c r="G210" i="32"/>
  <c r="J209" i="32"/>
  <c r="G209" i="32"/>
  <c r="J208" i="32"/>
  <c r="G208" i="32"/>
  <c r="J207" i="32"/>
  <c r="G207" i="32"/>
  <c r="J206" i="32"/>
  <c r="G206" i="32"/>
  <c r="J205" i="32"/>
  <c r="G205" i="32"/>
  <c r="J204" i="32"/>
  <c r="G204" i="32"/>
  <c r="J203" i="32"/>
  <c r="G203" i="32"/>
  <c r="J202" i="32"/>
  <c r="G202" i="32"/>
  <c r="J201" i="32"/>
  <c r="G201" i="32"/>
  <c r="J200" i="32"/>
  <c r="G200" i="32"/>
  <c r="J199" i="32"/>
  <c r="G199" i="32"/>
  <c r="J198" i="32"/>
  <c r="G198" i="32"/>
  <c r="J197" i="32"/>
  <c r="G197" i="32"/>
  <c r="J196" i="32"/>
  <c r="G196" i="32"/>
  <c r="J195" i="32"/>
  <c r="G195" i="32"/>
  <c r="J194" i="32"/>
  <c r="G194" i="32"/>
  <c r="J193" i="32"/>
  <c r="G193" i="32"/>
  <c r="J192" i="32"/>
  <c r="G192" i="32"/>
  <c r="J191" i="32"/>
  <c r="G191" i="32"/>
  <c r="J190" i="32"/>
  <c r="G190" i="32"/>
  <c r="J189" i="32"/>
  <c r="G189" i="32"/>
  <c r="J188" i="32"/>
  <c r="G188" i="32"/>
  <c r="J187" i="32"/>
  <c r="G187" i="32"/>
  <c r="J186" i="32"/>
  <c r="G186" i="32"/>
  <c r="J185" i="32"/>
  <c r="G185" i="32"/>
  <c r="J184" i="32"/>
  <c r="G184" i="32"/>
  <c r="J183" i="32"/>
  <c r="G183" i="32"/>
  <c r="J182" i="32"/>
  <c r="G182" i="32"/>
  <c r="J181" i="32"/>
  <c r="G181" i="32"/>
  <c r="J180" i="32"/>
  <c r="G180" i="32"/>
  <c r="J179" i="32"/>
  <c r="G179" i="32"/>
  <c r="J178" i="32"/>
  <c r="G178" i="32"/>
  <c r="J177" i="32"/>
  <c r="G177" i="32"/>
  <c r="J176" i="32"/>
  <c r="G176" i="32"/>
  <c r="J175" i="32"/>
  <c r="G175" i="32"/>
  <c r="J174" i="32"/>
  <c r="G174" i="32"/>
  <c r="J173" i="32"/>
  <c r="G173" i="32"/>
  <c r="J172" i="32"/>
  <c r="G172" i="32"/>
  <c r="J171" i="32"/>
  <c r="G171" i="32"/>
  <c r="J170" i="32"/>
  <c r="G170" i="32"/>
  <c r="J169" i="32"/>
  <c r="G169" i="32"/>
  <c r="J168" i="32"/>
  <c r="G168" i="32"/>
  <c r="J167" i="32"/>
  <c r="G167" i="32"/>
  <c r="J166" i="32"/>
  <c r="G166" i="32"/>
  <c r="J165" i="32"/>
  <c r="G165" i="32"/>
  <c r="J164" i="32"/>
  <c r="G164" i="32"/>
  <c r="J163" i="32"/>
  <c r="G163" i="32"/>
  <c r="J162" i="32"/>
  <c r="G162" i="32"/>
  <c r="J161" i="32"/>
  <c r="G161" i="32"/>
  <c r="J160" i="32"/>
  <c r="G160" i="32"/>
  <c r="J159" i="32"/>
  <c r="G159" i="32"/>
  <c r="J158" i="32"/>
  <c r="G158" i="32"/>
  <c r="J157" i="32"/>
  <c r="G157" i="32"/>
  <c r="J156" i="32"/>
  <c r="G156" i="32"/>
  <c r="J155" i="32"/>
  <c r="G155" i="32"/>
  <c r="J154" i="32"/>
  <c r="G154" i="32"/>
  <c r="J153" i="32"/>
  <c r="G153" i="32"/>
  <c r="J152" i="32"/>
  <c r="G152" i="32"/>
  <c r="J151" i="32"/>
  <c r="G151" i="32"/>
  <c r="J150" i="32"/>
  <c r="G150" i="32"/>
  <c r="J149" i="32"/>
  <c r="G149" i="32"/>
  <c r="J148" i="32"/>
  <c r="G148" i="32"/>
  <c r="J147" i="32"/>
  <c r="G147" i="32"/>
  <c r="J146" i="32"/>
  <c r="G146" i="32"/>
  <c r="J145" i="32"/>
  <c r="G145" i="32"/>
  <c r="J144" i="32"/>
  <c r="G144" i="32"/>
  <c r="J143" i="32"/>
  <c r="G143" i="32"/>
  <c r="J142" i="32"/>
  <c r="G142" i="32"/>
  <c r="J141" i="32"/>
  <c r="G141" i="32"/>
  <c r="J140" i="32"/>
  <c r="G140" i="32"/>
  <c r="J139" i="32"/>
  <c r="G139" i="32"/>
  <c r="J138" i="32"/>
  <c r="G138" i="32"/>
  <c r="J137" i="32"/>
  <c r="G137" i="32"/>
  <c r="J136" i="32"/>
  <c r="G136" i="32"/>
  <c r="J135" i="32"/>
  <c r="G135" i="32"/>
  <c r="J134" i="32"/>
  <c r="G134" i="32"/>
  <c r="J133" i="32"/>
  <c r="G133" i="32"/>
  <c r="J132" i="32"/>
  <c r="G132" i="32"/>
  <c r="J131" i="32"/>
  <c r="G131" i="32"/>
  <c r="J130" i="32"/>
  <c r="G130" i="32"/>
  <c r="J129" i="32"/>
  <c r="G129" i="32"/>
  <c r="J128" i="32"/>
  <c r="G128" i="32"/>
  <c r="J127" i="32"/>
  <c r="G127" i="32"/>
  <c r="J126" i="32"/>
  <c r="G126" i="32"/>
  <c r="J125" i="32"/>
  <c r="G125" i="32"/>
  <c r="J124" i="32"/>
  <c r="G124" i="32"/>
  <c r="J123" i="32"/>
  <c r="G123" i="32"/>
  <c r="J122" i="32"/>
  <c r="G122" i="32"/>
  <c r="J121" i="32"/>
  <c r="G121" i="32"/>
  <c r="J120" i="32"/>
  <c r="G120" i="32"/>
  <c r="J119" i="32"/>
  <c r="G119" i="32"/>
  <c r="J118" i="32"/>
  <c r="G118" i="32"/>
  <c r="J117" i="32"/>
  <c r="G117" i="32"/>
  <c r="J116" i="32"/>
  <c r="G116" i="32"/>
  <c r="J115" i="32"/>
  <c r="G115" i="32"/>
  <c r="J114" i="32"/>
  <c r="G114" i="32"/>
  <c r="J113" i="32"/>
  <c r="G113" i="32"/>
  <c r="J112" i="32"/>
  <c r="G112" i="32"/>
  <c r="J111" i="32"/>
  <c r="G111" i="32"/>
  <c r="J110" i="32"/>
  <c r="G110" i="32"/>
  <c r="J109" i="32"/>
  <c r="G109" i="32"/>
  <c r="J108" i="32"/>
  <c r="G108" i="32"/>
  <c r="J107" i="32"/>
  <c r="G107" i="32"/>
  <c r="J106" i="32"/>
  <c r="G106" i="32"/>
  <c r="J105" i="32"/>
  <c r="G105" i="32"/>
  <c r="J104" i="32"/>
  <c r="G104" i="32"/>
  <c r="J103" i="32"/>
  <c r="G103" i="32"/>
  <c r="J102" i="32"/>
  <c r="G102" i="32"/>
  <c r="J101" i="32"/>
  <c r="G101" i="32"/>
  <c r="J100" i="32"/>
  <c r="G100" i="32"/>
  <c r="J99" i="32"/>
  <c r="G99" i="32"/>
  <c r="J98" i="32"/>
  <c r="G98" i="32"/>
  <c r="J97" i="32"/>
  <c r="G97" i="32"/>
  <c r="J96" i="32"/>
  <c r="G96" i="32"/>
  <c r="J95" i="32"/>
  <c r="G95" i="32"/>
  <c r="J94" i="32"/>
  <c r="G94" i="32"/>
  <c r="J93" i="32"/>
  <c r="G93" i="32"/>
  <c r="J92" i="32"/>
  <c r="G92" i="32"/>
  <c r="J91" i="32"/>
  <c r="G91" i="32"/>
  <c r="J90" i="32"/>
  <c r="G90" i="32"/>
  <c r="J89" i="32"/>
  <c r="G89" i="32"/>
  <c r="J88" i="32"/>
  <c r="G88" i="32"/>
  <c r="J87" i="32"/>
  <c r="G87" i="32"/>
  <c r="J86" i="32"/>
  <c r="G86" i="32"/>
  <c r="J85" i="32"/>
  <c r="G85" i="32"/>
  <c r="J84" i="32"/>
  <c r="G84" i="32"/>
  <c r="J83" i="32"/>
  <c r="G83" i="32"/>
  <c r="J82" i="32"/>
  <c r="G82" i="32"/>
  <c r="J81" i="32"/>
  <c r="G81" i="32"/>
  <c r="J80" i="32"/>
  <c r="G80" i="32"/>
  <c r="J79" i="32"/>
  <c r="G79" i="32"/>
  <c r="J78" i="32"/>
  <c r="G78" i="32"/>
  <c r="J77" i="32"/>
  <c r="G77" i="32"/>
  <c r="J76" i="32"/>
  <c r="G76" i="32"/>
  <c r="J75" i="32"/>
  <c r="G75" i="32"/>
  <c r="J74" i="32"/>
  <c r="G74" i="32"/>
  <c r="J73" i="32"/>
  <c r="G73" i="32"/>
  <c r="J72" i="32"/>
  <c r="G72" i="32"/>
  <c r="J71" i="32"/>
  <c r="G71" i="32"/>
  <c r="J70" i="32"/>
  <c r="G70" i="32"/>
  <c r="J69" i="32"/>
  <c r="G69" i="32"/>
  <c r="J68" i="32"/>
  <c r="G68" i="32"/>
  <c r="J67" i="32"/>
  <c r="G67" i="32"/>
  <c r="J66" i="32"/>
  <c r="G66" i="32"/>
  <c r="J65" i="32"/>
  <c r="G65" i="32"/>
  <c r="J64" i="32"/>
  <c r="G64" i="32"/>
  <c r="J63" i="32"/>
  <c r="G63" i="32"/>
  <c r="J62" i="32"/>
  <c r="G62" i="32"/>
  <c r="J61" i="32"/>
  <c r="G61" i="32"/>
  <c r="J60" i="32"/>
  <c r="G60" i="32"/>
  <c r="J59" i="32"/>
  <c r="G59" i="32"/>
  <c r="J58" i="32"/>
  <c r="G58" i="32"/>
  <c r="J57" i="32"/>
  <c r="G57" i="32"/>
  <c r="J56" i="32"/>
  <c r="G56" i="32"/>
  <c r="J55" i="32"/>
  <c r="G55" i="32"/>
  <c r="J54" i="32"/>
  <c r="G54" i="32"/>
  <c r="J53" i="32"/>
  <c r="G53" i="32"/>
  <c r="J52" i="32"/>
  <c r="G52" i="32"/>
  <c r="J51" i="32"/>
  <c r="G51" i="32"/>
  <c r="J50" i="32"/>
  <c r="G50" i="32"/>
  <c r="J49" i="32"/>
  <c r="G49" i="32"/>
  <c r="J48" i="32"/>
  <c r="G48" i="32"/>
  <c r="J47" i="32"/>
  <c r="G47" i="32"/>
  <c r="J46" i="32"/>
  <c r="G46" i="32"/>
  <c r="J45" i="32"/>
  <c r="G45" i="32"/>
  <c r="J44" i="32"/>
  <c r="G44" i="32"/>
  <c r="J43" i="32"/>
  <c r="G43" i="32"/>
  <c r="J42" i="32"/>
  <c r="G42" i="32"/>
  <c r="J41" i="32"/>
  <c r="G41" i="32"/>
  <c r="J40" i="32"/>
  <c r="G40" i="32"/>
  <c r="J39" i="32"/>
  <c r="G39" i="32"/>
  <c r="J38" i="32"/>
  <c r="G38" i="32"/>
  <c r="J37" i="32"/>
  <c r="G37" i="32"/>
  <c r="J36" i="32"/>
  <c r="G36" i="32"/>
  <c r="J35" i="32"/>
  <c r="G35" i="32"/>
  <c r="J34" i="32"/>
  <c r="G34" i="32"/>
  <c r="J33" i="32"/>
  <c r="G33" i="32"/>
  <c r="J32" i="32"/>
  <c r="G32" i="32"/>
  <c r="J31" i="32"/>
  <c r="G31" i="32"/>
  <c r="J30" i="32"/>
  <c r="G30" i="32"/>
  <c r="J29" i="32"/>
  <c r="G29" i="32"/>
  <c r="J28" i="32"/>
  <c r="G28" i="32"/>
  <c r="J27" i="32"/>
  <c r="G27" i="32"/>
  <c r="J26" i="32"/>
  <c r="G26" i="32"/>
  <c r="J25" i="32"/>
  <c r="G25" i="32"/>
  <c r="J24" i="32"/>
  <c r="G24" i="32"/>
  <c r="J23" i="32"/>
  <c r="G23" i="32"/>
  <c r="J22" i="32"/>
  <c r="G22" i="32"/>
  <c r="J21" i="32"/>
  <c r="G21" i="32"/>
  <c r="J20" i="32"/>
  <c r="G20" i="32"/>
  <c r="J19" i="32"/>
  <c r="G19" i="32"/>
  <c r="J18" i="32"/>
  <c r="G18" i="32"/>
  <c r="J17" i="32"/>
  <c r="G17" i="32"/>
  <c r="J16" i="32"/>
  <c r="G16" i="32"/>
  <c r="J15" i="32"/>
  <c r="G15" i="32"/>
  <c r="J14" i="32"/>
  <c r="G14" i="32"/>
  <c r="J13" i="32"/>
  <c r="G13" i="32"/>
  <c r="J12" i="32"/>
  <c r="G12" i="32"/>
  <c r="J11" i="32"/>
  <c r="G11" i="32"/>
  <c r="J10" i="32"/>
  <c r="J450" i="32" s="1"/>
  <c r="G10" i="32"/>
  <c r="G450" i="32" s="1"/>
  <c r="E451" i="32" s="1"/>
  <c r="M20" i="31" l="1"/>
  <c r="J14" i="30"/>
  <c r="E87" i="17" l="1"/>
  <c r="B3" i="29" l="1"/>
  <c r="B2" i="29"/>
  <c r="C3" i="17"/>
  <c r="C49" i="17"/>
  <c r="C2" i="17"/>
  <c r="E97" i="17"/>
  <c r="E96" i="17"/>
  <c r="G17" i="29"/>
  <c r="H17" i="29" s="1"/>
  <c r="F17" i="29"/>
  <c r="D34" i="29" s="1"/>
  <c r="E17" i="29"/>
  <c r="D33" i="29" s="1"/>
  <c r="D17" i="29"/>
  <c r="H16" i="29"/>
  <c r="C16" i="29"/>
  <c r="H15" i="29"/>
  <c r="J15" i="29" s="1"/>
  <c r="C15" i="29"/>
  <c r="H14" i="29"/>
  <c r="C14" i="29"/>
  <c r="H13" i="29"/>
  <c r="J13" i="29" s="1"/>
  <c r="C13" i="29"/>
  <c r="H12" i="29"/>
  <c r="C12" i="29"/>
  <c r="H11" i="29"/>
  <c r="J11" i="29" s="1"/>
  <c r="C11" i="29"/>
  <c r="H10" i="29"/>
  <c r="C10" i="29"/>
  <c r="C17" i="29" s="1"/>
  <c r="L63" i="17"/>
  <c r="K63" i="17"/>
  <c r="J63" i="17"/>
  <c r="I63" i="17"/>
  <c r="H63" i="17"/>
  <c r="G63" i="17"/>
  <c r="F63" i="17"/>
  <c r="E63" i="17"/>
  <c r="D63" i="17"/>
  <c r="T62" i="17"/>
  <c r="S62" i="17"/>
  <c r="R62" i="17"/>
  <c r="M62" i="17"/>
  <c r="C62" i="17"/>
  <c r="T61" i="17"/>
  <c r="S61" i="17"/>
  <c r="R61" i="17"/>
  <c r="M61" i="17"/>
  <c r="C61" i="17"/>
  <c r="T60" i="17"/>
  <c r="S60" i="17"/>
  <c r="R60" i="17"/>
  <c r="M60" i="17"/>
  <c r="C60" i="17"/>
  <c r="T59" i="17"/>
  <c r="S59" i="17"/>
  <c r="R59" i="17"/>
  <c r="M59" i="17"/>
  <c r="C59" i="17"/>
  <c r="T58" i="17"/>
  <c r="S58" i="17"/>
  <c r="R58" i="17"/>
  <c r="M58" i="17"/>
  <c r="C58" i="17"/>
  <c r="T57" i="17"/>
  <c r="S57" i="17"/>
  <c r="R57" i="17"/>
  <c r="M57" i="17"/>
  <c r="C57" i="17"/>
  <c r="T56" i="17"/>
  <c r="S56" i="17"/>
  <c r="R56" i="17"/>
  <c r="M56" i="17"/>
  <c r="C56" i="17"/>
  <c r="T55" i="17"/>
  <c r="S55" i="17"/>
  <c r="R55" i="17"/>
  <c r="M55" i="17"/>
  <c r="C55" i="17"/>
  <c r="T54" i="17"/>
  <c r="S54" i="17"/>
  <c r="R54" i="17"/>
  <c r="M54" i="17"/>
  <c r="C54" i="17"/>
  <c r="T53" i="17"/>
  <c r="S53" i="17"/>
  <c r="R53" i="17"/>
  <c r="M53" i="17"/>
  <c r="C53" i="17"/>
  <c r="T52" i="17"/>
  <c r="S52" i="17"/>
  <c r="R52" i="17"/>
  <c r="M52" i="17"/>
  <c r="C52" i="17"/>
  <c r="T51" i="17"/>
  <c r="S51" i="17"/>
  <c r="R51" i="17"/>
  <c r="M51" i="17"/>
  <c r="C51" i="17"/>
  <c r="T50" i="17"/>
  <c r="S50" i="17"/>
  <c r="R50" i="17"/>
  <c r="M50" i="17"/>
  <c r="C50" i="17"/>
  <c r="T49" i="17"/>
  <c r="S49" i="17"/>
  <c r="R49" i="17"/>
  <c r="M49" i="17"/>
  <c r="T48" i="17"/>
  <c r="S48" i="17"/>
  <c r="R48" i="17"/>
  <c r="M48" i="17"/>
  <c r="C48" i="17"/>
  <c r="T47" i="17"/>
  <c r="S47" i="17"/>
  <c r="R47" i="17"/>
  <c r="M47" i="17"/>
  <c r="C47" i="17"/>
  <c r="T46" i="17"/>
  <c r="S46" i="17"/>
  <c r="R46" i="17"/>
  <c r="M46" i="17"/>
  <c r="C46" i="17"/>
  <c r="T45" i="17"/>
  <c r="S45" i="17"/>
  <c r="R45" i="17"/>
  <c r="M45" i="17"/>
  <c r="C45" i="17"/>
  <c r="T44" i="17"/>
  <c r="S44" i="17"/>
  <c r="R44" i="17"/>
  <c r="M44" i="17"/>
  <c r="C44" i="17"/>
  <c r="T43" i="17"/>
  <c r="S43" i="17"/>
  <c r="R43" i="17"/>
  <c r="M43" i="17"/>
  <c r="C43" i="17"/>
  <c r="T42" i="17"/>
  <c r="S42" i="17"/>
  <c r="R42" i="17"/>
  <c r="M42" i="17"/>
  <c r="C42" i="17"/>
  <c r="T41" i="17"/>
  <c r="S41" i="17"/>
  <c r="R41" i="17"/>
  <c r="M41" i="17"/>
  <c r="C41" i="17"/>
  <c r="T40" i="17"/>
  <c r="S40" i="17"/>
  <c r="R40" i="17"/>
  <c r="M40" i="17"/>
  <c r="C40" i="17"/>
  <c r="T39" i="17"/>
  <c r="S39" i="17"/>
  <c r="R39" i="17"/>
  <c r="M39" i="17"/>
  <c r="C39" i="17"/>
  <c r="T38" i="17"/>
  <c r="S38" i="17"/>
  <c r="R38" i="17"/>
  <c r="M38" i="17"/>
  <c r="C38" i="17"/>
  <c r="T37" i="17"/>
  <c r="S37" i="17"/>
  <c r="R37" i="17"/>
  <c r="M37" i="17"/>
  <c r="C37" i="17"/>
  <c r="T36" i="17"/>
  <c r="S36" i="17"/>
  <c r="R36" i="17"/>
  <c r="M36" i="17"/>
  <c r="C36" i="17"/>
  <c r="T35" i="17"/>
  <c r="S35" i="17"/>
  <c r="R35" i="17"/>
  <c r="M35" i="17"/>
  <c r="C35" i="17"/>
  <c r="T34" i="17"/>
  <c r="S34" i="17"/>
  <c r="R34" i="17"/>
  <c r="M34" i="17"/>
  <c r="C34" i="17"/>
  <c r="T33" i="17"/>
  <c r="S33" i="17"/>
  <c r="R33" i="17"/>
  <c r="M33" i="17"/>
  <c r="C33" i="17"/>
  <c r="T32" i="17"/>
  <c r="S32" i="17"/>
  <c r="R32" i="17"/>
  <c r="M32" i="17"/>
  <c r="C32" i="17"/>
  <c r="T31" i="17"/>
  <c r="S31" i="17"/>
  <c r="R31" i="17"/>
  <c r="M31" i="17"/>
  <c r="C31" i="17"/>
  <c r="T30" i="17"/>
  <c r="S30" i="17"/>
  <c r="R30" i="17"/>
  <c r="M30" i="17"/>
  <c r="C30" i="17"/>
  <c r="T29" i="17"/>
  <c r="S29" i="17"/>
  <c r="R29" i="17"/>
  <c r="M29" i="17"/>
  <c r="C29" i="17"/>
  <c r="T28" i="17"/>
  <c r="S28" i="17"/>
  <c r="R28" i="17"/>
  <c r="M28" i="17"/>
  <c r="C28" i="17"/>
  <c r="T27" i="17"/>
  <c r="S27" i="17"/>
  <c r="R27" i="17"/>
  <c r="M27" i="17"/>
  <c r="C27" i="17"/>
  <c r="T26" i="17"/>
  <c r="S26" i="17"/>
  <c r="R26" i="17"/>
  <c r="M26" i="17"/>
  <c r="C26" i="17"/>
  <c r="T25" i="17"/>
  <c r="S25" i="17"/>
  <c r="R25" i="17"/>
  <c r="M25" i="17"/>
  <c r="C25" i="17"/>
  <c r="T24" i="17"/>
  <c r="S24" i="17"/>
  <c r="R24" i="17"/>
  <c r="M24" i="17"/>
  <c r="C24" i="17"/>
  <c r="T23" i="17"/>
  <c r="S23" i="17"/>
  <c r="R23" i="17"/>
  <c r="M23" i="17"/>
  <c r="C23" i="17"/>
  <c r="T22" i="17"/>
  <c r="S22" i="17"/>
  <c r="R22" i="17"/>
  <c r="M22" i="17"/>
  <c r="C22" i="17"/>
  <c r="T21" i="17"/>
  <c r="S21" i="17"/>
  <c r="R21" i="17"/>
  <c r="M21" i="17"/>
  <c r="C21" i="17"/>
  <c r="T20" i="17"/>
  <c r="S20" i="17"/>
  <c r="R20" i="17"/>
  <c r="M20" i="17"/>
  <c r="C20" i="17"/>
  <c r="T19" i="17"/>
  <c r="S19" i="17"/>
  <c r="R19" i="17"/>
  <c r="M19" i="17"/>
  <c r="C19" i="17"/>
  <c r="T18" i="17"/>
  <c r="S18" i="17"/>
  <c r="R18" i="17"/>
  <c r="M18" i="17"/>
  <c r="C18" i="17"/>
  <c r="T17" i="17"/>
  <c r="S17" i="17"/>
  <c r="R17" i="17"/>
  <c r="M17" i="17"/>
  <c r="C17" i="17"/>
  <c r="T16" i="17"/>
  <c r="S16" i="17"/>
  <c r="R16" i="17"/>
  <c r="M16" i="17"/>
  <c r="C16" i="17"/>
  <c r="T15" i="17"/>
  <c r="S15" i="17"/>
  <c r="R15" i="17"/>
  <c r="M15" i="17"/>
  <c r="C15" i="17"/>
  <c r="T14" i="17"/>
  <c r="S14" i="17"/>
  <c r="R14" i="17"/>
  <c r="M14" i="17"/>
  <c r="C14" i="17"/>
  <c r="T13" i="17"/>
  <c r="S13" i="17"/>
  <c r="R13" i="17"/>
  <c r="M13" i="17"/>
  <c r="C13" i="17"/>
  <c r="T12" i="17"/>
  <c r="T63" i="17" s="1"/>
  <c r="S12" i="17"/>
  <c r="S63" i="17" s="1"/>
  <c r="R12" i="17"/>
  <c r="R63" i="17" s="1"/>
  <c r="M12" i="17"/>
  <c r="C12" i="17"/>
  <c r="C63" i="17" s="1"/>
  <c r="M63" i="17" l="1"/>
  <c r="D97" i="17"/>
  <c r="V36" i="17" s="1"/>
  <c r="V14" i="17"/>
  <c r="V16" i="17"/>
  <c r="V18" i="17"/>
  <c r="V20" i="17"/>
  <c r="V22" i="17"/>
  <c r="V24" i="17"/>
  <c r="V26" i="17"/>
  <c r="V33" i="17"/>
  <c r="V35" i="17"/>
  <c r="V37" i="17"/>
  <c r="V39" i="17"/>
  <c r="V41" i="17"/>
  <c r="V43" i="17"/>
  <c r="V45" i="17"/>
  <c r="V47" i="17"/>
  <c r="V50" i="17"/>
  <c r="V52" i="17"/>
  <c r="V54" i="17"/>
  <c r="V56" i="17"/>
  <c r="V58" i="17"/>
  <c r="D96" i="17"/>
  <c r="C20" i="29"/>
  <c r="C19" i="29"/>
  <c r="C18" i="29" s="1"/>
  <c r="C21" i="29" s="1"/>
  <c r="I15" i="29"/>
  <c r="K15" i="29" s="1"/>
  <c r="I13" i="29"/>
  <c r="K13" i="29" s="1"/>
  <c r="I11" i="29"/>
  <c r="J17" i="29"/>
  <c r="I17" i="29"/>
  <c r="J10" i="29"/>
  <c r="K11" i="29"/>
  <c r="J12" i="29"/>
  <c r="J14" i="29"/>
  <c r="J16" i="29"/>
  <c r="I10" i="29"/>
  <c r="I12" i="29"/>
  <c r="K12" i="29" s="1"/>
  <c r="I14" i="29"/>
  <c r="I16" i="29"/>
  <c r="K16" i="29" s="1"/>
  <c r="C68" i="17"/>
  <c r="C74" i="17" s="1"/>
  <c r="V12" i="17"/>
  <c r="V27" i="17"/>
  <c r="V28" i="17"/>
  <c r="V29" i="17"/>
  <c r="V30" i="17"/>
  <c r="V31" i="17"/>
  <c r="V32" i="17"/>
  <c r="V60" i="17"/>
  <c r="V62" i="17"/>
  <c r="U33" i="17"/>
  <c r="U34" i="17"/>
  <c r="U35" i="17"/>
  <c r="W35" i="17" s="1"/>
  <c r="U36" i="17"/>
  <c r="U37" i="17"/>
  <c r="W37" i="17" s="1"/>
  <c r="U38" i="17"/>
  <c r="U39" i="17"/>
  <c r="W39" i="17" s="1"/>
  <c r="U40" i="17"/>
  <c r="U41" i="17"/>
  <c r="W41" i="17" s="1"/>
  <c r="U42" i="17"/>
  <c r="U43" i="17"/>
  <c r="W43" i="17" s="1"/>
  <c r="U44" i="17"/>
  <c r="U45" i="17"/>
  <c r="W45" i="17" s="1"/>
  <c r="U46" i="17"/>
  <c r="U47" i="17"/>
  <c r="W47" i="17" s="1"/>
  <c r="U48" i="17"/>
  <c r="U49" i="17"/>
  <c r="U50" i="17"/>
  <c r="W50" i="17" s="1"/>
  <c r="U51" i="17"/>
  <c r="U52" i="17"/>
  <c r="W52" i="17" s="1"/>
  <c r="U53" i="17"/>
  <c r="U54" i="17"/>
  <c r="W54" i="17" s="1"/>
  <c r="U55" i="17"/>
  <c r="U56" i="17"/>
  <c r="W56" i="17" s="1"/>
  <c r="U57" i="17"/>
  <c r="U58" i="17"/>
  <c r="W58" i="17" s="1"/>
  <c r="U59" i="17"/>
  <c r="U60" i="17"/>
  <c r="W60" i="17" s="1"/>
  <c r="U61" i="17"/>
  <c r="U62" i="17"/>
  <c r="W62" i="17" s="1"/>
  <c r="K10" i="29" l="1"/>
  <c r="K17" i="29"/>
  <c r="K14" i="29"/>
  <c r="U26" i="17"/>
  <c r="W26" i="17" s="1"/>
  <c r="U25" i="17"/>
  <c r="U24" i="17"/>
  <c r="W24" i="17" s="1"/>
  <c r="U23" i="17"/>
  <c r="U22" i="17"/>
  <c r="W22" i="17" s="1"/>
  <c r="U21" i="17"/>
  <c r="U20" i="17"/>
  <c r="W20" i="17" s="1"/>
  <c r="U19" i="17"/>
  <c r="U31" i="17"/>
  <c r="U27" i="17"/>
  <c r="V25" i="17"/>
  <c r="V23" i="17"/>
  <c r="V21" i="17"/>
  <c r="V19" i="17"/>
  <c r="V17" i="17"/>
  <c r="V15" i="17"/>
  <c r="V13" i="17"/>
  <c r="V61" i="17"/>
  <c r="W61" i="17" s="1"/>
  <c r="V57" i="17"/>
  <c r="W57" i="17" s="1"/>
  <c r="V53" i="17"/>
  <c r="W53" i="17" s="1"/>
  <c r="V49" i="17"/>
  <c r="W49" i="17" s="1"/>
  <c r="V46" i="17"/>
  <c r="V42" i="17"/>
  <c r="W42" i="17" s="1"/>
  <c r="V38" i="17"/>
  <c r="V34" i="17"/>
  <c r="W34" i="17" s="1"/>
  <c r="U30" i="17"/>
  <c r="W30" i="17" s="1"/>
  <c r="U12" i="17"/>
  <c r="U15" i="17"/>
  <c r="W15" i="17" s="1"/>
  <c r="U16" i="17"/>
  <c r="W16" i="17" s="1"/>
  <c r="U17" i="17"/>
  <c r="W17" i="17" s="1"/>
  <c r="W46" i="17"/>
  <c r="W38" i="17"/>
  <c r="W36" i="17"/>
  <c r="W31" i="17"/>
  <c r="W27" i="17"/>
  <c r="U29" i="17"/>
  <c r="W29" i="17" s="1"/>
  <c r="V59" i="17"/>
  <c r="W59" i="17" s="1"/>
  <c r="V55" i="17"/>
  <c r="W55" i="17" s="1"/>
  <c r="V51" i="17"/>
  <c r="W51" i="17" s="1"/>
  <c r="V48" i="17"/>
  <c r="W48" i="17" s="1"/>
  <c r="V44" i="17"/>
  <c r="W44" i="17" s="1"/>
  <c r="V40" i="17"/>
  <c r="W40" i="17" s="1"/>
  <c r="U32" i="17"/>
  <c r="W32" i="17" s="1"/>
  <c r="U28" i="17"/>
  <c r="W28" i="17" s="1"/>
  <c r="U18" i="17"/>
  <c r="W18" i="17" s="1"/>
  <c r="U14" i="17"/>
  <c r="W14" i="17" s="1"/>
  <c r="U13" i="17"/>
  <c r="W13" i="17" s="1"/>
  <c r="K20" i="29"/>
  <c r="K19" i="29"/>
  <c r="W33" i="17"/>
  <c r="W12" i="17"/>
  <c r="K18" i="29" l="1"/>
  <c r="K21" i="29" s="1"/>
  <c r="K22" i="29" s="1"/>
  <c r="K23" i="29" s="1"/>
  <c r="V63" i="17"/>
  <c r="W21" i="17"/>
  <c r="W25" i="17"/>
  <c r="U63" i="17"/>
  <c r="W64" i="17" s="1"/>
  <c r="W19" i="17"/>
  <c r="W23" i="17"/>
  <c r="D29" i="29" l="1"/>
  <c r="E88" i="17" s="1"/>
  <c r="W65" i="17"/>
  <c r="W66" i="17" s="1"/>
  <c r="W63" i="17"/>
  <c r="K24" i="29"/>
  <c r="K25" i="29" s="1"/>
  <c r="W68" i="17" l="1"/>
  <c r="W69" i="17"/>
  <c r="W67" i="17" l="1"/>
  <c r="W74" i="17" s="1"/>
  <c r="W75" i="17" s="1"/>
  <c r="W76" i="17" s="1"/>
  <c r="W77" i="17" s="1"/>
  <c r="W78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<sst xmlns="http://schemas.openxmlformats.org/spreadsheetml/2006/main" count="1760" uniqueCount="1018">
  <si>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</si>
  <si>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</si>
  <si>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</si>
  <si>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</si>
  <si>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</si>
  <si>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</si>
  <si>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</si>
  <si>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</si>
  <si>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</si>
  <si>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</si>
  <si>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</si>
  <si>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</si>
  <si>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</si>
  <si>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</si>
  <si>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</si>
  <si>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</si>
  <si>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</si>
  <si>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</si>
  <si>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</si>
  <si>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</si>
  <si>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</si>
  <si>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</si>
  <si>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</si>
  <si>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</si>
  <si>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</si>
  <si>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</si>
  <si>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</si>
  <si>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</si>
  <si>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</si>
  <si>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</si>
  <si>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</si>
  <si>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</si>
  <si>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</si>
  <si>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</si>
  <si>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</si>
  <si>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</si>
  <si>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</si>
  <si>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</si>
  <si>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</si>
  <si>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</si>
  <si>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</si>
  <si>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</si>
  <si>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</si>
  <si>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</si>
  <si>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</si>
  <si>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</si>
  <si>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</si>
  <si>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</si>
  <si>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</si>
  <si>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</si>
  <si>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</si>
  <si>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</si>
  <si>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</si>
  <si>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</si>
  <si>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</si>
  <si>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</si>
  <si>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</si>
  <si>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</si>
  <si>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</si>
  <si>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</si>
  <si>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</si>
  <si>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</si>
  <si>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</si>
  <si>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</si>
  <si>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</si>
  <si>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</si>
  <si>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</si>
  <si>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</si>
  <si>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</si>
  <si>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</si>
  <si>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</si>
  <si>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</si>
  <si>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</si>
  <si>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</si>
  <si>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</si>
  <si>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</si>
  <si>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</si>
  <si>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</si>
  <si>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</si>
  <si>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101-1514</t>
  </si>
  <si>
    <t>101-1515</t>
  </si>
  <si>
    <t>101-1519</t>
  </si>
  <si>
    <t>101-1521</t>
  </si>
  <si>
    <t>101-1529</t>
  </si>
  <si>
    <t>101-1537</t>
  </si>
  <si>
    <t>101-1699</t>
  </si>
  <si>
    <t>10 шт.</t>
  </si>
  <si>
    <t>101-1703</t>
  </si>
  <si>
    <t>Прокладки резиновые (пластина техническая прессованная)</t>
  </si>
  <si>
    <t>101-1714</t>
  </si>
  <si>
    <t>Болты с гайками и шайбами строительные</t>
  </si>
  <si>
    <t>101-1924</t>
  </si>
  <si>
    <t>101-1977</t>
  </si>
  <si>
    <t>101-2468</t>
  </si>
  <si>
    <t>101-3911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</si>
  <si>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</si>
  <si>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</si>
  <si>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</si>
  <si>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</si>
  <si>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</si>
  <si>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</si>
  <si>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</si>
  <si>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</si>
  <si>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</si>
  <si>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Прайс-лист</t>
  </si>
  <si>
    <t>101-0309</t>
  </si>
  <si>
    <t>101-0806</t>
  </si>
  <si>
    <t>101-1597</t>
  </si>
  <si>
    <t>101-1698</t>
  </si>
  <si>
    <t>101-1782</t>
  </si>
  <si>
    <t>10 м2</t>
  </si>
  <si>
    <t>101-1968</t>
  </si>
  <si>
    <t>113-0073</t>
  </si>
  <si>
    <t>101-1641</t>
  </si>
  <si>
    <t>101-1755</t>
  </si>
  <si>
    <t>1000 шт.</t>
  </si>
  <si>
    <t>Брезент</t>
  </si>
  <si>
    <t>Ткань мешочная</t>
  </si>
  <si>
    <t>Электроды диаметром: 4 мм Э42А...</t>
  </si>
  <si>
    <t>Грунтовка битумная под полимерное или резиновое покрытие</t>
  </si>
  <si>
    <t>509-2160</t>
  </si>
  <si>
    <t>Прокладки паронитовые</t>
  </si>
  <si>
    <t>ТСЦ-103-0178</t>
  </si>
  <si>
    <t>Сталь угловая равнополочная, марка стали: ВСт3кп2, размером 50x50x5 мм</t>
  </si>
  <si>
    <t>Сталь полосовая: 40х4 мм, кипящая</t>
  </si>
  <si>
    <t>101-1995</t>
  </si>
  <si>
    <t>113-0263</t>
  </si>
  <si>
    <t>Лак битумный: БТ-123...</t>
  </si>
  <si>
    <t>411-0001</t>
  </si>
  <si>
    <t>Вода</t>
  </si>
  <si>
    <t>411-0002</t>
  </si>
  <si>
    <t>101-0069</t>
  </si>
  <si>
    <t>Бензин авиационный Б-70</t>
  </si>
  <si>
    <t>101-0073</t>
  </si>
  <si>
    <t>101-0090</t>
  </si>
  <si>
    <t>Болты с шестигранной головкой диаметром резьбы: 10 мм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</si>
  <si>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</si>
  <si>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</si>
  <si>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</si>
  <si>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</si>
  <si>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101-0322</t>
  </si>
  <si>
    <t>Керосин для технических целей марок КТ-1, КТ-2</t>
  </si>
  <si>
    <t>101-0594</t>
  </si>
  <si>
    <t>Мастика битумная кровельная горячая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</si>
  <si>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</si>
  <si>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</si>
  <si>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</si>
  <si>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</si>
  <si>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101-0832</t>
  </si>
  <si>
    <t>101-0865</t>
  </si>
  <si>
    <t>Роли свинцовые марки С1 толщиной: 1,0 мм</t>
  </si>
  <si>
    <t>Уайт-спирит...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</si>
  <si>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</si>
  <si>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</si>
  <si>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</si>
  <si>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</si>
  <si>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Электроды диаметром 4 мм Э42</t>
  </si>
  <si>
    <t>101-1614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</si>
  <si>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</si>
  <si>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</si>
  <si>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101-1665</t>
  </si>
  <si>
    <t>Лак электроизоляционный 318</t>
  </si>
  <si>
    <t>101-1757</t>
  </si>
  <si>
    <t>101-1764</t>
  </si>
  <si>
    <t>Тальк молотый, сорт I</t>
  </si>
  <si>
    <t>101-1805</t>
  </si>
  <si>
    <t>Гвозди строительные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</si>
  <si>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</si>
  <si>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</si>
  <si>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</si>
  <si>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</si>
  <si>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</si>
  <si>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</si>
  <si>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101-2091</t>
  </si>
  <si>
    <t>Хомутик</t>
  </si>
  <si>
    <t>101-2143</t>
  </si>
  <si>
    <t>101-2177</t>
  </si>
  <si>
    <t>Шайбы диаметром 8-12 мм</t>
  </si>
  <si>
    <t>101-2365</t>
  </si>
  <si>
    <t>Нитки швейные</t>
  </si>
  <si>
    <t>101-2478</t>
  </si>
  <si>
    <t>Лента К226</t>
  </si>
  <si>
    <t>100 м</t>
  </si>
  <si>
    <t>101-2488</t>
  </si>
  <si>
    <t>Лента ФУМ</t>
  </si>
  <si>
    <t>101-2489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</si>
  <si>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</si>
  <si>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</si>
  <si>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101-3914</t>
  </si>
  <si>
    <t>Дюбели распорные полипропиленовые</t>
  </si>
  <si>
    <t>100 шт.</t>
  </si>
  <si>
    <t>102-8009</t>
  </si>
  <si>
    <t>Доски дубовые II сорта</t>
  </si>
  <si>
    <t>104-1593</t>
  </si>
  <si>
    <t>110-0178</t>
  </si>
  <si>
    <t>Ростверки стальные массой до 0,2т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</si>
  <si>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</si>
  <si>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</si>
  <si>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</si>
  <si>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</si>
  <si>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</si>
  <si>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</si>
  <si>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113-0024</t>
  </si>
  <si>
    <t>113-0079</t>
  </si>
  <si>
    <t>113-0213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</si>
  <si>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</si>
  <si>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</si>
  <si>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</si>
  <si>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</si>
  <si>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402-0006</t>
  </si>
  <si>
    <t>Раствор готовый кладочный цементный марки: 200</t>
  </si>
  <si>
    <t>408-0121</t>
  </si>
  <si>
    <t>502-0246</t>
  </si>
  <si>
    <t>Провода неизолированные для воздушных линий электропередачи медные марки: М, сечением 4 мм2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</si>
  <si>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</si>
  <si>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</si>
  <si>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</si>
  <si>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</si>
  <si>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507-0701</t>
  </si>
  <si>
    <t>Трубка полихлорвиниловая</t>
  </si>
  <si>
    <t>509-0031</t>
  </si>
  <si>
    <t>Муфты соединительные</t>
  </si>
  <si>
    <t>509-0033</t>
  </si>
  <si>
    <t>Сжимы ответвительные</t>
  </si>
  <si>
    <t>509-0041</t>
  </si>
  <si>
    <t>Наконечники кабельные: медные для электротехнических установок</t>
  </si>
  <si>
    <t>509-0044</t>
  </si>
  <si>
    <t>Колпачки: изолирующие</t>
  </si>
  <si>
    <t>509-0067</t>
  </si>
  <si>
    <t>Профиль монтажный</t>
  </si>
  <si>
    <t>509-0070</t>
  </si>
  <si>
    <t>Кнопки монтажные</t>
  </si>
  <si>
    <t>509-0081</t>
  </si>
  <si>
    <t>Гильзы соединительные</t>
  </si>
  <si>
    <t>509-0090</t>
  </si>
  <si>
    <t>Перемычки гибкие, тип ПГС-50</t>
  </si>
  <si>
    <t>509-0126</t>
  </si>
  <si>
    <t>Жир паяльный</t>
  </si>
  <si>
    <t>509-0143</t>
  </si>
  <si>
    <t>Полоски и пряжки для крепления проводов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</si>
  <si>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</si>
  <si>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</si>
  <si>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</si>
  <si>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</si>
  <si>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</si>
  <si>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</si>
  <si>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</si>
  <si>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</si>
  <si>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509-1206</t>
  </si>
  <si>
    <t>Парафины нефтяные твердые марки Т-1</t>
  </si>
  <si>
    <t>509-1210</t>
  </si>
  <si>
    <t>Вазелин технический</t>
  </si>
  <si>
    <t>1000 м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</si>
  <si>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</si>
  <si>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</si>
  <si>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</si>
  <si>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</si>
  <si>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</si>
  <si>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</si>
  <si>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</si>
  <si>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</si>
  <si>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</si>
  <si>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</si>
  <si>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</si>
  <si>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</si>
  <si>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</si>
  <si>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</si>
  <si>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</si>
  <si>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</si>
  <si>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</si>
  <si>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</si>
  <si>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</si>
  <si>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</si>
  <si>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</si>
  <si>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</si>
  <si>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</si>
  <si>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</si>
  <si>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</si>
  <si>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</si>
  <si>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</si>
  <si>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</si>
  <si>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</si>
  <si>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ТСЦ-101-1090</t>
  </si>
  <si>
    <t>ТСЦ-101-1619</t>
  </si>
  <si>
    <t>ТСЦ-101-1620</t>
  </si>
  <si>
    <t>ТСЦ-101-1627</t>
  </si>
  <si>
    <t>ТСЦ-101-1628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</si>
  <si>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</si>
  <si>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</si>
  <si>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ТСЦ-103-0192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</si>
  <si>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</si>
  <si>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</si>
  <si>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</si>
  <si>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</si>
  <si>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</si>
  <si>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</si>
  <si>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</si>
  <si>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</si>
  <si>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</si>
  <si>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</si>
  <si>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</si>
  <si>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</si>
  <si>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</si>
  <si>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Пусконаладочные работы</t>
  </si>
  <si>
    <t>Пусконаладочные работы ПМС</t>
  </si>
  <si>
    <t>Пусконаладочные работы сети электрические</t>
  </si>
  <si>
    <t>Составление тех.отчета</t>
  </si>
  <si>
    <t>Наименование</t>
  </si>
  <si>
    <t>Монтаж прожекторной мачты</t>
  </si>
  <si>
    <t>Монтаж сетей электрических</t>
  </si>
  <si>
    <t>Форма 8.1</t>
  </si>
  <si>
    <t>Ацетилен газообразный технический</t>
  </si>
  <si>
    <t>Патроны для пристрелки</t>
  </si>
  <si>
    <t>Краска</t>
  </si>
  <si>
    <t>Дюбели для пристрелки стальные</t>
  </si>
  <si>
    <t>Лак БТ-577</t>
  </si>
  <si>
    <t>Прокат угловой горячекатаный нормальной точности прокатки немерной длины из стали: С255</t>
  </si>
  <si>
    <t>Сталь листовая углеродистая обыкновенного качества марки ВСт3пс5 толщиной: 8-20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</si>
  <si>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</si>
  <si>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101-0113</t>
  </si>
  <si>
    <t>Бязь суровая арт. 6804...</t>
  </si>
  <si>
    <t>101-0179</t>
  </si>
  <si>
    <t>Гвозди строительные с плоской головкой: 1,6x50 мм</t>
  </si>
  <si>
    <t>Кислород технический...</t>
  </si>
  <si>
    <t>101-0501</t>
  </si>
  <si>
    <t>Лаки канифольные, марки КФ-965</t>
  </si>
  <si>
    <t>101-0620</t>
  </si>
  <si>
    <t>101-0622</t>
  </si>
  <si>
    <t>Миткаль «Т-2» суровый (суровье)</t>
  </si>
  <si>
    <t>101-0627</t>
  </si>
  <si>
    <t>Олифа комбинированная, марки: К-2</t>
  </si>
  <si>
    <t>101-0814</t>
  </si>
  <si>
    <t>Проволока стальная низкоуглеродистая разного назначения оцинкованная диаметром: 6,0-6,3 мм</t>
  </si>
  <si>
    <t>101-0849</t>
  </si>
  <si>
    <t>Пластина резиновая рулонная вулканизированная</t>
  </si>
  <si>
    <t>101-0962</t>
  </si>
  <si>
    <t>Смазка солидол жировой марки «Ж»...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</si>
  <si>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</si>
  <si>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</si>
  <si>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101-1518</t>
  </si>
  <si>
    <t>101-1522</t>
  </si>
  <si>
    <t>101-1627</t>
  </si>
  <si>
    <t>101-1671</t>
  </si>
  <si>
    <t>Поковки простые строительные /скобы, закрепы, хомуты и т,п,/ массой до 1,6 кг</t>
  </si>
  <si>
    <t>101-1704</t>
  </si>
  <si>
    <t>Войлок строительный</t>
  </si>
  <si>
    <t>101-1705</t>
  </si>
  <si>
    <t>Пакля пропитанная</t>
  </si>
  <si>
    <t>Сталь полосовая, марка стали: Ст3сп шириной 50-200 мм толщиной 4-5 мм...</t>
  </si>
  <si>
    <t>Ветошь...</t>
  </si>
  <si>
    <t>101-1795</t>
  </si>
  <si>
    <t>Краска БТ-177 серебристая</t>
  </si>
  <si>
    <t>101-1847</t>
  </si>
  <si>
    <t>Замазка защитная</t>
  </si>
  <si>
    <t>101-1925</t>
  </si>
  <si>
    <t>Жесть белая толщиной: 0,25 мм</t>
  </si>
  <si>
    <t>101-1994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</si>
  <si>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</si>
  <si>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</si>
  <si>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</si>
  <si>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</si>
  <si>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</si>
  <si>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</si>
  <si>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101-2206</t>
  </si>
  <si>
    <t>Дюбели пластмассовые с шурупами 12х70 мм</t>
  </si>
  <si>
    <t>Пропан-бутан, смесь техническая</t>
  </si>
  <si>
    <t>101-2343</t>
  </si>
  <si>
    <t>Смазка универсальная тугоплавкая УТ (консталин жировой)...</t>
  </si>
  <si>
    <t>101-2349</t>
  </si>
  <si>
    <t>Смазка ЗЭС</t>
  </si>
  <si>
    <t>101-2353</t>
  </si>
  <si>
    <t>Спирт этиловый ректификованный технический, сорт I</t>
  </si>
  <si>
    <t>101-2354</t>
  </si>
  <si>
    <t>101-2370</t>
  </si>
  <si>
    <t>101-2482</t>
  </si>
  <si>
    <t>Лента с запонками ЛМЗ</t>
  </si>
  <si>
    <t>Лента поливинилхлоридная липкая толщиной 0,4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</si>
  <si>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</si>
  <si>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</si>
  <si>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</si>
  <si>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</si>
  <si>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</si>
  <si>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</si>
  <si>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101-9511</t>
  </si>
  <si>
    <t>Электроды с основным покрытием класса Э42А диаметром 2,5 мм</t>
  </si>
  <si>
    <t>101-9580</t>
  </si>
  <si>
    <t>101-9738</t>
  </si>
  <si>
    <t>Праймер эпоксидный</t>
  </si>
  <si>
    <t>102-0033</t>
  </si>
  <si>
    <t>102-0081</t>
  </si>
  <si>
    <t>Доски необрезные хвойных пород длиной: 4-6,5 м, все ширины, толщиной 44 мм и более, III сорта</t>
  </si>
  <si>
    <t>103-0190</t>
  </si>
  <si>
    <t>103-0537</t>
  </si>
  <si>
    <t>105-0071</t>
  </si>
  <si>
    <t>110-0113</t>
  </si>
  <si>
    <t>Скрепы 10х2</t>
  </si>
  <si>
    <t>110-0123</t>
  </si>
  <si>
    <t>Стойки для линий сети проводного вещания типа: РС-II-1.6</t>
  </si>
  <si>
    <t>110-0211</t>
  </si>
  <si>
    <t>Траверсы стальные 2-штырные</t>
  </si>
  <si>
    <t>111-0109</t>
  </si>
  <si>
    <t>Бирки маркировочные пластмассовые</t>
  </si>
  <si>
    <t>111-0120</t>
  </si>
  <si>
    <t>Рамка для надписей 55х15 мм</t>
  </si>
  <si>
    <t>113-0026</t>
  </si>
  <si>
    <t>Ксилол нефтяной марки А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</si>
  <si>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</si>
  <si>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</si>
  <si>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</si>
  <si>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</si>
  <si>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113-0239</t>
  </si>
  <si>
    <t>Эмаль ХС-720 серебристая антикоррозийная</t>
  </si>
  <si>
    <t>Эмаль ПФ-115 серая</t>
  </si>
  <si>
    <t>113-0250</t>
  </si>
  <si>
    <t>Эмаль кремнийорганическая: КО-88 серебристая термостойкая</t>
  </si>
  <si>
    <t>113-8016</t>
  </si>
  <si>
    <t>Нитроэмаль</t>
  </si>
  <si>
    <t>201-0756</t>
  </si>
  <si>
    <t>201-0835</t>
  </si>
  <si>
    <t>Подкладки металлические</t>
  </si>
  <si>
    <t>405-0219</t>
  </si>
  <si>
    <t>Гипсовые вяжущие, марка: Г3</t>
  </si>
  <si>
    <t>408-0021</t>
  </si>
  <si>
    <t>408-0122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</si>
  <si>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</si>
  <si>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</si>
  <si>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</si>
  <si>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</si>
  <si>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506-1365</t>
  </si>
  <si>
    <t>Припои оловянно-свинцовые малосурьмянистые марки: ПОССу61-0,5</t>
  </si>
  <si>
    <t>507-0702</t>
  </si>
  <si>
    <t>Трубка полихлорвиниловая ПХВ-305 диаметром 6-10 мм</t>
  </si>
  <si>
    <t>509-0040</t>
  </si>
  <si>
    <t>Наконечники кабельные алюминиевые:</t>
  </si>
  <si>
    <t>509-0042</t>
  </si>
  <si>
    <t>Наконечники кабельные: медные соединительные</t>
  </si>
  <si>
    <t>509-0056</t>
  </si>
  <si>
    <t>Наконечники кабельные: П2.5-4Д-МУ3</t>
  </si>
  <si>
    <t>509-0057</t>
  </si>
  <si>
    <t>Наконечники кабельные: П6-4Д-МУЗ</t>
  </si>
  <si>
    <t>509-0100</t>
  </si>
  <si>
    <t>Зажимы наборные</t>
  </si>
  <si>
    <t>509-0109</t>
  </si>
  <si>
    <t>Скоба: К-142</t>
  </si>
  <si>
    <t>509-0156</t>
  </si>
  <si>
    <t>Оконцеватели маркировочные</t>
  </si>
  <si>
    <t>Серьга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</si>
  <si>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</si>
  <si>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</si>
  <si>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</si>
  <si>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</si>
  <si>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</si>
  <si>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</si>
  <si>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</si>
  <si>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</si>
  <si>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</si>
  <si>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</si>
  <si>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</si>
  <si>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</si>
  <si>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</si>
  <si>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</si>
  <si>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</si>
  <si>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>прайс-лист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</si>
  <si>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</si>
  <si>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</si>
  <si>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</si>
  <si>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</si>
  <si>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</si>
  <si>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</si>
  <si>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</si>
  <si>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</si>
  <si>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</si>
  <si>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</si>
  <si>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</si>
  <si>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</si>
  <si>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</si>
  <si>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</si>
  <si>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</si>
  <si>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</si>
  <si>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</si>
  <si>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</si>
  <si>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</si>
  <si>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</si>
  <si>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</si>
  <si>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</si>
  <si>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</si>
  <si>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</si>
  <si>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</si>
  <si>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</si>
  <si>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</si>
  <si>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</si>
  <si>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</si>
  <si>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</si>
  <si>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</si>
  <si>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</si>
  <si>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</si>
  <si>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</si>
  <si>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</si>
  <si>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</si>
  <si>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</si>
  <si>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</si>
  <si>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</si>
  <si>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</si>
  <si>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</si>
  <si>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</si>
  <si>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</si>
  <si>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</si>
  <si>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</si>
  <si>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</si>
  <si>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</si>
  <si>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</si>
  <si>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</si>
  <si>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</si>
  <si>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ТСЦ-101-1614</t>
  </si>
  <si>
    <t>ТСЦ-101-1617</t>
  </si>
  <si>
    <t>ТСЦ-101-1977</t>
  </si>
  <si>
    <t>ТСЦ-101-3686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</si>
  <si>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</si>
  <si>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</si>
  <si>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</si>
  <si>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</si>
  <si>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ТСЦ-105-0217</t>
  </si>
  <si>
    <t>Плакаты предупредительные, путевые сигнальные знаки размер 420х220 мм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</si>
  <si>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</si>
  <si>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</si>
  <si>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</si>
  <si>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</si>
  <si>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</si>
  <si>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</si>
  <si>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</si>
  <si>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</si>
  <si>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</si>
  <si>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</si>
  <si>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</si>
  <si>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</si>
  <si>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</si>
  <si>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</si>
  <si>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</si>
  <si>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</si>
  <si>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</si>
  <si>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</si>
  <si>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</si>
  <si>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</si>
  <si>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</si>
  <si>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</si>
  <si>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</si>
  <si>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</si>
  <si>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ТСЦ-509-0166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</si>
  <si>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</si>
  <si>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</si>
  <si>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</si>
  <si>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</si>
  <si>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</si>
  <si>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(КС-055)(КС-333)...</t>
  </si>
  <si>
    <t>Монтаж АВР</t>
  </si>
  <si>
    <t>Монтаж КТПН</t>
  </si>
  <si>
    <t>Монтаж средств КИПиА БГ</t>
  </si>
  <si>
    <t>Монтаж средств КИПиА ГЗУ</t>
  </si>
  <si>
    <t>Монтаж средств КИПиА УДХ</t>
  </si>
  <si>
    <t>Сети связи</t>
  </si>
  <si>
    <t>Шкаф ЩМП-12</t>
  </si>
  <si>
    <t>Установка опор Кт-10-1-Р</t>
  </si>
  <si>
    <t>Пусконаладочные работы АВР</t>
  </si>
  <si>
    <t>Пусконаладочные работы БГ</t>
  </si>
  <si>
    <t>Пусконаладочные работы ГЗУ</t>
  </si>
  <si>
    <t>Пусконаладочные работы КТПН</t>
  </si>
  <si>
    <t>Пусконаладочные работы УДХ</t>
  </si>
  <si>
    <t>0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</si>
  <si>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</si>
  <si>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</si>
  <si>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</si>
  <si>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</si>
  <si>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</si>
  <si>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</si>
  <si>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Ваструкова И. А.</t>
  </si>
  <si>
    <t>Битумы нефтяные строительные марки: БН-90/10</t>
  </si>
  <si>
    <t>Канаты пеньковые пропитанные...</t>
  </si>
  <si>
    <t>Краски масляные земляные марки: МА-0115 мумия, сурик железный</t>
  </si>
  <si>
    <t>101-0585</t>
  </si>
  <si>
    <t>Масло дизельное моторное М-10ДМ...</t>
  </si>
  <si>
    <t>Мел природный молотый...</t>
  </si>
  <si>
    <t>101-0623</t>
  </si>
  <si>
    <t>Мыло твердое хозяйственное 72%</t>
  </si>
  <si>
    <t>Поковки из квадратных заготовок, масса: 1,8 кг...</t>
  </si>
  <si>
    <t>Проволока сварочная легированная диаметром: 2 мм...</t>
  </si>
  <si>
    <t>Пудра алюминиевая, марки: ПП-3</t>
  </si>
  <si>
    <t>Швеллеры № 40 из стали марки: Ст0...</t>
  </si>
  <si>
    <t>101-1026</t>
  </si>
  <si>
    <t>Швеллеры № 40 из стали марки: Ст3сп</t>
  </si>
  <si>
    <t>Электроды диаметром: 4 мм Э42...</t>
  </si>
  <si>
    <t>Электроды диаметром: 4 мм Э46</t>
  </si>
  <si>
    <t>Электроды диаметром: 4 мм Э50А</t>
  </si>
  <si>
    <t>Электроды диаметром: 4 мм Э55...</t>
  </si>
  <si>
    <t>Электроды диаметром: 5 мм Э42...</t>
  </si>
  <si>
    <t>Электроды диаметром: 5 мм Э42А...</t>
  </si>
  <si>
    <t>Электроды диаметром: 6 мм Э42</t>
  </si>
  <si>
    <t>Электроды диаметром: 8 мм Э42</t>
  </si>
  <si>
    <t>101-1539</t>
  </si>
  <si>
    <t>Электроды диаметром: 8 мм Э46</t>
  </si>
  <si>
    <t>Ацетилен газообразный технический...</t>
  </si>
  <si>
    <t>Углекислый газ...</t>
  </si>
  <si>
    <t>Краски маркировочные МКЭ-4...</t>
  </si>
  <si>
    <t>Мастика битумная...</t>
  </si>
  <si>
    <t>Пропан-бутан, смесь техническая...</t>
  </si>
  <si>
    <t>Салфетки хлопчатобумажные...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</si>
  <si>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</si>
  <si>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</si>
  <si>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Растворитель марки: Р-4...</t>
  </si>
  <si>
    <t>Растворитель марки: Р-5</t>
  </si>
  <si>
    <t>Знаки опознавательные металлические;шт.</t>
  </si>
  <si>
    <t>Лесоматериалы круглые хвойных пород для строительства диаметром 14-24 см, длиной 3-6,5 м...</t>
  </si>
  <si>
    <t>Бруски обрезные хвойных пород длиной: 4-6,5 м, шириной 75-150 мм, толщиной 40-75 мм, I сорта...</t>
  </si>
  <si>
    <t>Пиломатериалы хвойных пород. Брусья обрезные длиной 4-6.5 м, шириной 75-150 мм, толщиной 150 мм и более III сорта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</si>
  <si>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</si>
  <si>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</si>
  <si>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</si>
  <si>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</si>
  <si>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Холсты стекловолокнистые марки: ВВ-Г</t>
  </si>
  <si>
    <t>Шпалы непропитанные для железных дорог: 1 тип</t>
  </si>
  <si>
    <t>106-0023</t>
  </si>
  <si>
    <t>Шпалы из древесины хвойных пород длиной: 1500 мм для колеи 750 мм пропитанные, тип 2</t>
  </si>
  <si>
    <t>108-0081</t>
  </si>
  <si>
    <t>Бобышки скошенные</t>
  </si>
  <si>
    <t>Штуцер приварной Шц-G1/2 Ру16МПа (с конической резьбой)</t>
  </si>
  <si>
    <t>Грунтовка: ГФ-021 красно-коричневая...</t>
  </si>
  <si>
    <t>Грунтовка: ГФ-0119 красно-коричневая</t>
  </si>
  <si>
    <t>Грунтовка: ФЛ-03К коричневая</t>
  </si>
  <si>
    <t>Клей фенолполивинилацетатный марки: БФ-2, БФ-2Н, сорт высший</t>
  </si>
  <si>
    <t>113-0122</t>
  </si>
  <si>
    <t>Отвердитель: № 1</t>
  </si>
  <si>
    <t>113-0194</t>
  </si>
  <si>
    <t>Шпатлевка ЭП-00-10 красно-коричневая</t>
  </si>
  <si>
    <t>Эмаль эпоксидная: ЭП-5116 черная</t>
  </si>
  <si>
    <t>Эмаль кремнийорганическая: КО-174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</si>
  <si>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</si>
  <si>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сварке...</t>
  </si>
  <si>
    <t>301-3240</t>
  </si>
  <si>
    <t>Колпачки-заглушки 1"</t>
  </si>
  <si>
    <t>Щебень из природного камня для строительных работ марка: 400, фракция 5(3)-10 мм</t>
  </si>
  <si>
    <t>Песок природный для строительных: работ повышенной крупности и крупный</t>
  </si>
  <si>
    <t>Песок для строительных работ природный</t>
  </si>
  <si>
    <t>Вода водопроводная...</t>
  </si>
  <si>
    <t>411-0041</t>
  </si>
  <si>
    <t>Электроэнергия...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</si>
  <si>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</si>
  <si>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</si>
  <si>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мм2...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</si>
  <si>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</si>
  <si>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мм2...</t>
  </si>
  <si>
    <t>507-2630</t>
  </si>
  <si>
    <t>Пробки П-М27х2</t>
  </si>
  <si>
    <t>507-2833</t>
  </si>
  <si>
    <t>Маты высокотемпературные марки МВТ-20...</t>
  </si>
  <si>
    <t>Канат двойной свивки типа ТК, конструкции 6х19(1+6+12)+1 о.с., оцинкованный из проволок марки В, маркировочная группа: 1770 н/мм2, диаметром 5,5 мм...</t>
  </si>
  <si>
    <t>509-0918</t>
  </si>
  <si>
    <t>Картон асбестовый общего назначения марки: КАОН-1 толщиной 2 мм...</t>
  </si>
  <si>
    <t>509-0963</t>
  </si>
  <si>
    <t>Ткань асбестовая: со стеклонитью АСТ-1 толщиной 1,8 мм...</t>
  </si>
  <si>
    <t>509-0987</t>
  </si>
  <si>
    <t>Шнур асбестовый общего назначения марки: ШАОН диаметром 2,0-2,5 мм...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</si>
  <si>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</si>
  <si>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</si>
  <si>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</si>
  <si>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</si>
  <si>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</si>
  <si>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</si>
  <si>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</si>
  <si>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</si>
  <si>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</si>
  <si>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114 мм</t>
  </si>
  <si>
    <t>данные Заказчика</t>
  </si>
  <si>
    <t>Задвижки 30лс41нж Ду 80 мм Ру1,6 МПа клиновые фланцевые с выдвижным шпинделем</t>
  </si>
  <si>
    <t>Трубы стальные бесшовные, горячедеформированные, с наружным 2-х слойным покрытием и внутренним эпоксидным покрытием   д-159*8 мм</t>
  </si>
  <si>
    <t>Трубы стальные бесшовные, горячедеформированные д-89*10 мм</t>
  </si>
  <si>
    <t>Трубы стальные бесшовные, горячедеформированные, с наружным 2-х слойным покрытием    д-114*11 мм</t>
  </si>
  <si>
    <t>Трубы стальные бесшовные, горячедеформированные, с наружным 2-х слойным покрытием    д-168*16 мм</t>
  </si>
  <si>
    <t>прай-лист</t>
  </si>
  <si>
    <t>Отборное устройство Ру16 МПа 16-70-ст.20-МП</t>
  </si>
  <si>
    <t xml:space="preserve">   - Быстроразъемное соединение           Ду80 мм АСК БРС-65.14.000А</t>
  </si>
  <si>
    <t xml:space="preserve">   - Тройники переходные 159х8-89х6 мм</t>
  </si>
  <si>
    <t xml:space="preserve">   - Быстроразъемное соединение Ду50 мм БРС2"(АСК-2АУ.21.000)</t>
  </si>
  <si>
    <t xml:space="preserve">   - Вентиль ВИ-15, Ду15мм, Ру25МПа  15с54бк</t>
  </si>
  <si>
    <t xml:space="preserve">   - Затвор обратный поворотный фланцевый Ду80  Ру4,0МПа  КУ-80 (19лс11нж)</t>
  </si>
  <si>
    <t xml:space="preserve">   - Отводы 90 град. д-89*12 мм</t>
  </si>
  <si>
    <t xml:space="preserve">   - Тройник  д-89*10 мм</t>
  </si>
  <si>
    <t xml:space="preserve">   - Огнепреградитель  фланцевый ПО-100 Ду100,  Ру2,5МПа</t>
  </si>
  <si>
    <t xml:space="preserve">   - Муфта сливная МС-2</t>
  </si>
  <si>
    <t xml:space="preserve">   - Опора 159-ШП-А1</t>
  </si>
  <si>
    <t xml:space="preserve">   - Задвижки 31 лс 41 нж Ду150 мм Ру4,0 МПа клиновые фланцевые с выдвижным шпинделем</t>
  </si>
  <si>
    <t xml:space="preserve">   - Опора 159-КП-А11</t>
  </si>
  <si>
    <t xml:space="preserve">   - Опора 89-ШП-А1</t>
  </si>
  <si>
    <t xml:space="preserve">   - Опора 89-КП-А11</t>
  </si>
  <si>
    <t xml:space="preserve">   - Задвижки 30с 41 нж Ду100 мм Ру4,0 МПа клиновые фланцевые с выдвижным шпинделем</t>
  </si>
  <si>
    <t xml:space="preserve">   - Задвижки 30лс41нж Ду80 мм Ру4,0 МПа клиновые фланцевые с выдвижным шпинделем</t>
  </si>
  <si>
    <t xml:space="preserve">   - Переход 114*9-89*6 мм</t>
  </si>
  <si>
    <t xml:space="preserve">   - Втулки  ЦЕ-159-8-1В</t>
  </si>
  <si>
    <t xml:space="preserve">   - Задвижки 31 лс 41 нж Ду50 мм Ру4,0 МПа клиновые фланцевые с выдвижным шпинделем</t>
  </si>
  <si>
    <t xml:space="preserve">   - Тройники д-89*8 мм</t>
  </si>
  <si>
    <t xml:space="preserve">   - Тройники  д-114*12 мм</t>
  </si>
  <si>
    <t xml:space="preserve">   - Отводы 90 град.  д-114*12</t>
  </si>
  <si>
    <t xml:space="preserve">   - Задвижки 31 лс 545 нж Д= 150 мм Р=25,0 МПа клиновые с выдвижным шпинделем</t>
  </si>
  <si>
    <t xml:space="preserve">   - Отводы 90 град. д-168*16 мм</t>
  </si>
  <si>
    <t xml:space="preserve">   - Тройники переходные 168х16-114х12 мм</t>
  </si>
  <si>
    <t xml:space="preserve">   - Кран шаровой запорный ЗАРД П 015.250.10-03.Р-ХЛ1</t>
  </si>
  <si>
    <t xml:space="preserve">   - Опора 108-ШП-А1</t>
  </si>
  <si>
    <t xml:space="preserve">   - Задвижки 31 лс 45 нж Ду50 мм Ру25 МПа клиновые с выдвижным шпинделем</t>
  </si>
  <si>
    <t xml:space="preserve">   - Задвижки 31 лс 45 нж Ду100 мм Ру25,0 МПа клиновые с выдвижным шпинделем</t>
  </si>
  <si>
    <t xml:space="preserve">   - Отводы 90 град. д-89*10 мм</t>
  </si>
  <si>
    <t xml:space="preserve">   - Переходы 219х20-114х12 мм</t>
  </si>
  <si>
    <t xml:space="preserve">   - Жидкое керамическое теплоизоляционное покрытие "Корунд Антикор"</t>
  </si>
  <si>
    <t>л</t>
  </si>
  <si>
    <t xml:space="preserve">   - Жидкое керамическое теплоизоляционное покрытие  "Корунд Классик"</t>
  </si>
  <si>
    <t>СЦМ-101-1513</t>
  </si>
  <si>
    <t>СЦМ-101-1977</t>
  </si>
  <si>
    <t>Болты строительные с гайками и шайбами</t>
  </si>
  <si>
    <t>СЦМ-113-0095</t>
  </si>
  <si>
    <t>Лак ПФ-170 кремнийорганический термостойкий</t>
  </si>
  <si>
    <t>СЦМ-541-0106</t>
  </si>
  <si>
    <t>Паронит маслобензостойкий ПМБ</t>
  </si>
  <si>
    <t>ТСЦ-101-0324</t>
  </si>
  <si>
    <t>Кислород технический: газообразный...</t>
  </si>
  <si>
    <t>ТСЦ-101-0956</t>
  </si>
  <si>
    <t>Петля ...</t>
  </si>
  <si>
    <t>ТСЦ-101-1019</t>
  </si>
  <si>
    <t>Швеллеры № 40 из стали марки: Ст0</t>
  </si>
  <si>
    <t>ТСЦ-101-1045</t>
  </si>
  <si>
    <t>Двутавры № 16</t>
  </si>
  <si>
    <t>ТСЦ-101-1051</t>
  </si>
  <si>
    <t>ТСЦ-101-1068</t>
  </si>
  <si>
    <t>Просечно-вытяжной прокат ПВ506</t>
  </si>
  <si>
    <t>Просечно-вытяжной прокат горячекатаный в листах мерных размеров из стали С235, шириной: 500 мм, толщиной 6 мм</t>
  </si>
  <si>
    <t>ТСЦ-101-1083</t>
  </si>
  <si>
    <t>Просечно-вытяжной прокат горячекатаный в листах мерных размеров из стали С235, шириной: 1000 мм, толщиной 6 мм</t>
  </si>
  <si>
    <t>Прокат угловой 50x50x5 мм из стали: С255</t>
  </si>
  <si>
    <t>Прокат угловой 100*100*8 мм из стали: С255</t>
  </si>
  <si>
    <t>Прокат угловой 75*75*6 мм  из стали: С255</t>
  </si>
  <si>
    <t>ТСЦ-101-1513</t>
  </si>
  <si>
    <t>ТСЦ-101-1515</t>
  </si>
  <si>
    <t>Электроды диаметром: 4 мм Э46...</t>
  </si>
  <si>
    <t>ТСЦ-101-1602</t>
  </si>
  <si>
    <t>ТСЦ-101-1616</t>
  </si>
  <si>
    <t>Сталь круглая  диаметром: 10 мм</t>
  </si>
  <si>
    <t>Сталь круглая  диаметром: 12 мм</t>
  </si>
  <si>
    <t>Сталь  круглая д-18 мм</t>
  </si>
  <si>
    <t>Сталь круглая диаметром: 20 мм</t>
  </si>
  <si>
    <t>Сталь листовая  толщиной: 6 мм</t>
  </si>
  <si>
    <t>Сталь листовая углеродистая обыкновенного качества марки С255 толщиной: 4 мм</t>
  </si>
  <si>
    <t>Сталь листовая толщиной: 10 мм</t>
  </si>
  <si>
    <t>ТСЦ-101-1641</t>
  </si>
  <si>
    <t>Сталь угловая равнополочная 50x50x5 мм</t>
  </si>
  <si>
    <t>ТСЦ-101-1646</t>
  </si>
  <si>
    <t>Швеллеры: № 16</t>
  </si>
  <si>
    <t>ТСЦ-101-1694</t>
  </si>
  <si>
    <t>Швеллеры: № 12...</t>
  </si>
  <si>
    <t>ТСЦ-101-1714</t>
  </si>
  <si>
    <t>Болты с гайками и шайбами строительные...</t>
  </si>
  <si>
    <t>ТСЦ-101-1755</t>
  </si>
  <si>
    <t>Сталь полосовая 150*6 мм</t>
  </si>
  <si>
    <t>Сталь полосовая 150*4 мм</t>
  </si>
  <si>
    <t>ТСЦ-101-1800</t>
  </si>
  <si>
    <t>Сталь угловая 100х8 мм</t>
  </si>
  <si>
    <t>Болты с гайками и шайбами</t>
  </si>
  <si>
    <t>ТСЦ-101-2278</t>
  </si>
  <si>
    <t>ТСЦ-101-2378</t>
  </si>
  <si>
    <t>Мастика битумно-резиновая...</t>
  </si>
  <si>
    <t>ТСЦ-101-2467</t>
  </si>
  <si>
    <t>Растворитель марки: Р-4</t>
  </si>
  <si>
    <t>ТСЦ-101-2490</t>
  </si>
  <si>
    <t>Лента поливинилхлоридная для изоляции</t>
  </si>
  <si>
    <t>ТСЦ-101-2491</t>
  </si>
  <si>
    <t>Лента полимерная для защиты изоляционных покрытий газонефтепродуктопроводов, толщиной 0,5 мм</t>
  </si>
  <si>
    <t>ТСЦ-101-2545</t>
  </si>
  <si>
    <t>Сталь угловая 75*75*6 мм</t>
  </si>
  <si>
    <t>ТСЦ-101-3688</t>
  </si>
  <si>
    <t>Швеллеры: № 16...</t>
  </si>
  <si>
    <t>ТСЦ-101-3690</t>
  </si>
  <si>
    <t>Швеллеры: № 20</t>
  </si>
  <si>
    <t>ТСЦ-101-3719</t>
  </si>
  <si>
    <t>Сталь угловая равнополочная 45х45х5 мм</t>
  </si>
  <si>
    <t>ТСЦ-101-3721</t>
  </si>
  <si>
    <t>Сталь полосовая: 50х4 мм</t>
  </si>
  <si>
    <t>ТСЦ-101-3773</t>
  </si>
  <si>
    <t>Сталь листовая 4 мм</t>
  </si>
  <si>
    <t>ТСЦ-101-3775</t>
  </si>
  <si>
    <t>Сталь листовая 6 мм</t>
  </si>
  <si>
    <t>ТСЦ-101-3776</t>
  </si>
  <si>
    <t>Сталь листовая толщиной: 8 мм</t>
  </si>
  <si>
    <t>ТСЦ-101-3777</t>
  </si>
  <si>
    <t>Сталь листовая горячекатаная марки Ст3 толщиной: 12 мм</t>
  </si>
  <si>
    <t>ТСЦ-102-0023</t>
  </si>
  <si>
    <t>Бруски обрезные хвойных пород длиной: 4-6,5 м, шириной 75-150 мм, толщиной 40-75 мм, I сорта</t>
  </si>
  <si>
    <t>Трубы стальные электросварные д-32*2 мм (0,0015)</t>
  </si>
  <si>
    <t>ТСЦ-103-0138</t>
  </si>
  <si>
    <t>Трубы стальные электросварные д-57*3 мм (0,004)</t>
  </si>
  <si>
    <t>ТСЦ-103-0142</t>
  </si>
  <si>
    <t>Трубы стальные электросварные д-68*3 мм  (0,0003)</t>
  </si>
  <si>
    <t>Трубы стальные электросварные д-76*3 мм (0,0007)</t>
  </si>
  <si>
    <t>ТСЦ-103-0144</t>
  </si>
  <si>
    <t>Трубы стальные электросварные д-76*3,5 мм (0,303)</t>
  </si>
  <si>
    <t>ТСЦ-103-0145</t>
  </si>
  <si>
    <t>Трубы стальные электросварные д-76*5 мм (0,...</t>
  </si>
  <si>
    <t>ТСЦ-103-0169</t>
  </si>
  <si>
    <t>Трубы стальные электросварные д-114*5,5 мм (0,01833)</t>
  </si>
  <si>
    <t>Трубы стальные электросварные д-159*6 мм</t>
  </si>
  <si>
    <t>ТСЦ-103-0190</t>
  </si>
  <si>
    <t>Трубы стальные электросварные д-219*6 мм...</t>
  </si>
  <si>
    <t>ТСЦ-103-0204</t>
  </si>
  <si>
    <t>Трубы стальные электросварные прямошовные д-325*8 мм (0,668)</t>
  </si>
  <si>
    <t>ТСЦ-103-0269</t>
  </si>
  <si>
    <t xml:space="preserve">Трубы стальные электросварные д-1020*10 мм  </t>
  </si>
  <si>
    <t>ТСЦ-103-0392</t>
  </si>
  <si>
    <t>Трубы стальные бесшовные, горячедеформированные д-89*6 мм</t>
  </si>
  <si>
    <t>ТСЦ-103-0414</t>
  </si>
  <si>
    <t>Трубы стальные бесшовные, горячедеформированные д-114*6 мм</t>
  </si>
  <si>
    <t>ТСЦ-103-1539</t>
  </si>
  <si>
    <t>Трубы прямоугольные профильные 120*4 мм</t>
  </si>
  <si>
    <t>ТСЦ-110-0180</t>
  </si>
  <si>
    <t>Конструкции стальные: прожекторных мачт</t>
  </si>
  <si>
    <t>ТСЦ-113-0021</t>
  </si>
  <si>
    <t>Грунтовка: ГФ-021 красно-коричневая</t>
  </si>
  <si>
    <t>ТСЦ-201-0850</t>
  </si>
  <si>
    <t>Конструкции стальные листовые  из стали толщиной 10 мм</t>
  </si>
  <si>
    <t>ТСЦ-403-1045</t>
  </si>
  <si>
    <t>Сваи железобетонные С35.12-1/16шт</t>
  </si>
  <si>
    <t>ТСЦ-407-0027</t>
  </si>
  <si>
    <t>Смесь пескоцементная</t>
  </si>
  <si>
    <t>ТСЦ-507-1133</t>
  </si>
  <si>
    <t>Фланцы 3-65-40 в комплекте с болтами, гайками и прокладками</t>
  </si>
  <si>
    <t>ТСЦ-507-1134</t>
  </si>
  <si>
    <t>Фланцы 1-80-250 в комплекте с болтами, гайками и прокладками...</t>
  </si>
  <si>
    <t>ТСЦ-507-1981</t>
  </si>
  <si>
    <t>Отводы 90 град. д-89*6 мм</t>
  </si>
  <si>
    <t>ТСЦ-507-2000</t>
  </si>
  <si>
    <t>Отводы 90 град. д-159*10 мм</t>
  </si>
  <si>
    <t>ТСЦ-507-2033</t>
  </si>
  <si>
    <t>Отводы 90 град. д-219*6 мм</t>
  </si>
  <si>
    <t>ТСЦ-507-2181</t>
  </si>
  <si>
    <t>Тройники д-159*10 мм</t>
  </si>
  <si>
    <t>ТСЦ-507-2287</t>
  </si>
  <si>
    <t>Переходы  89х10-76х9 мм</t>
  </si>
  <si>
    <t>Переходы  89х6-76х6 мм</t>
  </si>
  <si>
    <t>ТСЦ-507-2289</t>
  </si>
  <si>
    <t>Переходы  89х8-57х5 мм</t>
  </si>
  <si>
    <t>Переходы  89х6-57х5 мм</t>
  </si>
  <si>
    <t>ТСЦ-507-2298</t>
  </si>
  <si>
    <t>Переходы 114*х12-59х6 мм...</t>
  </si>
  <si>
    <t>ТСЦ-507-2311</t>
  </si>
  <si>
    <t>Переходы  159х8-114х6 мм</t>
  </si>
  <si>
    <t>ТСЦ-507-2313</t>
  </si>
  <si>
    <t>Переходы 159х8-89х8 мм</t>
  </si>
  <si>
    <t>ТСЦ-507-2383</t>
  </si>
  <si>
    <t>Заглушки  д-57*3 мм</t>
  </si>
  <si>
    <t>ТСЦ-507-2387</t>
  </si>
  <si>
    <t>Заглушки д-89*10...</t>
  </si>
  <si>
    <t>ТСЦ-507-2738</t>
  </si>
  <si>
    <t>Опора 108-КХ-А11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</si>
  <si>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</si>
  <si>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</si>
  <si>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ТСЦ-509-0967</t>
  </si>
  <si>
    <t>Прокладки из паронита марки ПМБ, толщиной: 1 мм, диаметром 100 мм</t>
  </si>
  <si>
    <t>Обустройство Островного месторождения нефти. Куст скважин №17, скважина №322Р.</t>
  </si>
  <si>
    <t>Куст скважин №17.</t>
  </si>
  <si>
    <t>Каламбет А. А.</t>
  </si>
  <si>
    <t>Площадка под пункт АВР  поз.8.1</t>
  </si>
  <si>
    <t xml:space="preserve">2377/2015 </t>
  </si>
  <si>
    <t>Устройство порталов, опорных рам  пункта АВР</t>
  </si>
  <si>
    <t xml:space="preserve">2378/2015 </t>
  </si>
  <si>
    <t>Площадка под ПКТПВР-1000-6-0,4 кВ  поз.5.1</t>
  </si>
  <si>
    <t xml:space="preserve">2379/2015 </t>
  </si>
  <si>
    <t>Монтаж технологических нефтегазопроводов</t>
  </si>
  <si>
    <t xml:space="preserve">2380/2015 </t>
  </si>
  <si>
    <t>Строительные работы</t>
  </si>
  <si>
    <t xml:space="preserve">2381/2015 </t>
  </si>
  <si>
    <t>Монтаж водовода</t>
  </si>
  <si>
    <t>2382/2015</t>
  </si>
  <si>
    <t>Площадка под установку АГЗУ 40-12-400</t>
  </si>
  <si>
    <t xml:space="preserve">2383/2015 </t>
  </si>
  <si>
    <t>Монтаж измерительной установки  АГЗУ 40-12-400</t>
  </si>
  <si>
    <t xml:space="preserve">2384/2015 </t>
  </si>
  <si>
    <t>Монтаж блока  БКУ</t>
  </si>
  <si>
    <t xml:space="preserve">2385/2015 </t>
  </si>
  <si>
    <t>Площадка под блок гребенки БГ-25-100-4   поз.4.1</t>
  </si>
  <si>
    <t xml:space="preserve">2386/2015 </t>
  </si>
  <si>
    <t>Монтаж блока гребенки БГ-25-100-4</t>
  </si>
  <si>
    <t xml:space="preserve">2387/2015 </t>
  </si>
  <si>
    <t>Кабельная эстакада</t>
  </si>
  <si>
    <t xml:space="preserve">2388/2015 </t>
  </si>
  <si>
    <t>Площадка под СУ ЭЦН и ТМПН поз.6.1, БКУ поз.7.1</t>
  </si>
  <si>
    <t xml:space="preserve">2389/2015 </t>
  </si>
  <si>
    <t>Установка прожекторной мачты  ПМС-40,5  поз.ПМ1</t>
  </si>
  <si>
    <t xml:space="preserve">2390/2015 </t>
  </si>
  <si>
    <t>Закрепление дренажной емкости V=25 м3 поз.2.1</t>
  </si>
  <si>
    <t xml:space="preserve">2391/2015 </t>
  </si>
  <si>
    <t>Монтаж дренажной емкости  V=25</t>
  </si>
  <si>
    <t xml:space="preserve">2392/2015 </t>
  </si>
  <si>
    <t xml:space="preserve">2393/2015 </t>
  </si>
  <si>
    <t xml:space="preserve">2394/2015 </t>
  </si>
  <si>
    <t xml:space="preserve">2395/2015 </t>
  </si>
  <si>
    <t xml:space="preserve">2396/2015 </t>
  </si>
  <si>
    <t xml:space="preserve">2397/2015 </t>
  </si>
  <si>
    <t xml:space="preserve">2398/2015 </t>
  </si>
  <si>
    <t xml:space="preserve">2399/2015 </t>
  </si>
  <si>
    <t xml:space="preserve">2400/2015 </t>
  </si>
  <si>
    <t xml:space="preserve">2401/2015 </t>
  </si>
  <si>
    <t xml:space="preserve">2402/2015 </t>
  </si>
  <si>
    <t xml:space="preserve">2403/2015 </t>
  </si>
  <si>
    <t xml:space="preserve">2404/2015 </t>
  </si>
  <si>
    <t xml:space="preserve">2405/2015 </t>
  </si>
  <si>
    <t xml:space="preserve">2406/2015 </t>
  </si>
  <si>
    <t xml:space="preserve">2407/2015 </t>
  </si>
  <si>
    <t xml:space="preserve">2408/2015 </t>
  </si>
  <si>
    <t xml:space="preserve">2409/2015 </t>
  </si>
  <si>
    <t xml:space="preserve">2410/2015 </t>
  </si>
  <si>
    <t xml:space="preserve">2411/2015 </t>
  </si>
  <si>
    <t xml:space="preserve">2412/2015 </t>
  </si>
  <si>
    <t xml:space="preserve">2413/2015 </t>
  </si>
  <si>
    <t xml:space="preserve">2414/2015 </t>
  </si>
  <si>
    <t xml:space="preserve">2415/2015 </t>
  </si>
  <si>
    <t xml:space="preserve">2416/2015 </t>
  </si>
  <si>
    <t xml:space="preserve">2417/2015 </t>
  </si>
  <si>
    <t xml:space="preserve">2418/2015 </t>
  </si>
  <si>
    <t xml:space="preserve">2419/2015 </t>
  </si>
  <si>
    <t xml:space="preserve">2420/2015 </t>
  </si>
  <si>
    <t xml:space="preserve">2421/2015 </t>
  </si>
  <si>
    <t xml:space="preserve">2422/2015 </t>
  </si>
  <si>
    <t xml:space="preserve">2423/2015 </t>
  </si>
  <si>
    <t xml:space="preserve">2424/2015 </t>
  </si>
  <si>
    <t xml:space="preserve">2425/2015 </t>
  </si>
  <si>
    <t xml:space="preserve">2426/2015 </t>
  </si>
  <si>
    <t xml:space="preserve">2427/2015 </t>
  </si>
  <si>
    <t xml:space="preserve">2428/2015 </t>
  </si>
  <si>
    <t xml:space="preserve">2429/2015 </t>
  </si>
  <si>
    <t xml:space="preserve">2430/2015 </t>
  </si>
  <si>
    <t xml:space="preserve">2431/2015 </t>
  </si>
  <si>
    <t xml:space="preserve">2432/2015 </t>
  </si>
  <si>
    <t xml:space="preserve">2433/2015 </t>
  </si>
  <si>
    <t xml:space="preserve">2434/2015 </t>
  </si>
  <si>
    <t>Ведущий инженер ПО-1</t>
  </si>
  <si>
    <t>Ведущий специалист ОЦиПТДпоКСиРО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</si>
  <si>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</si>
  <si>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</si>
  <si>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</si>
  <si>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</si>
  <si>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</si>
  <si>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</si>
  <si>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</si>
  <si>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</si>
  <si>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</si>
  <si>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</si>
  <si>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в том числе стоимость работ без учета стоимости материалов Заказчика (для лимитированных затрат)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</si>
  <si>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</si>
  <si>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</si>
  <si>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</si>
  <si>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</si>
  <si>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</si>
  <si>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</si>
  <si>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</si>
  <si>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</si>
  <si>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</si>
  <si>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ПНР</t>
  </si>
  <si>
    <t xml:space="preserve">   -   Составление тех.отчета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</si>
  <si>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</si>
  <si>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</si>
  <si>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</si>
  <si>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</si>
  <si>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</si>
  <si>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</si>
  <si>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>Наименование стройки:объекта.</t>
  </si>
  <si>
    <t>Базисный уровень цен 2001г.</t>
  </si>
  <si>
    <t xml:space="preserve">Стоимость объекта </t>
  </si>
  <si>
    <t xml:space="preserve">ВСЕГО </t>
  </si>
  <si>
    <t>Затраты труда</t>
  </si>
  <si>
    <t xml:space="preserve">ИТОГО по всем работам </t>
  </si>
  <si>
    <t>Перевозка рабочих свыше 3км.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</si>
  <si>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</si>
  <si>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</si>
  <si>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</si>
  <si>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</si>
  <si>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</si>
  <si>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Приложение №5 к форме 8.1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</si>
  <si>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</si>
  <si>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</si>
  <si>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</si>
  <si>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 xml:space="preserve">   -   ячейки для заполнения</t>
  </si>
  <si>
    <t xml:space="preserve">   -   ячейки не подлежащие корректировке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</si>
  <si>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</si>
  <si>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</si>
  <si>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</si>
  <si>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</si>
  <si>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</si>
  <si>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</si>
  <si>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</si>
  <si>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</si>
  <si>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</si>
  <si>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</si>
  <si>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</si>
  <si>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</si>
  <si>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</si>
  <si>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</si>
  <si>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</si>
  <si>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</si>
  <si>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</si>
  <si>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</si>
  <si>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</si>
  <si>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</si>
  <si>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</si>
  <si>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</si>
  <si>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</si>
  <si>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</si>
  <si>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</si>
  <si>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</si>
  <si>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</si>
  <si>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</si>
  <si>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</si>
  <si>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</si>
  <si>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</si>
  <si>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</si>
  <si>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Кол-во скважин: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</si>
</sst>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  <numFmt numFmtId="193" formatCode="0.0"/>
    <numFmt numFmtId="194" formatCode="#,##0.00000000"/>
    <numFmt numFmtId="195" formatCode="#,##0.00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3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6" fillId="0" borderId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677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8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8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2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0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0" xfId="0" applyFont="1" applyFill="1" applyBorder="1" applyAlignment="1">
      <alignment horizontal="center" vertical="center"/>
    </xf>
    <xf numFmtId="0" fontId="81" fillId="0" borderId="75" xfId="0" applyFont="1" applyBorder="1" applyAlignment="1">
      <alignment horizontal="center" vertical="center"/>
    </xf>
    <xf numFmtId="3" fontId="81" fillId="30" borderId="69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50" xfId="0" applyNumberFormat="1" applyFont="1" applyFill="1" applyBorder="1" applyAlignment="1">
      <alignment vertical="center"/>
    </xf>
    <xf numFmtId="3" fontId="83" fillId="30" borderId="60" xfId="0" applyNumberFormat="1" applyFont="1" applyFill="1" applyBorder="1" applyAlignment="1">
      <alignment vertical="center"/>
    </xf>
    <xf numFmtId="0" fontId="11" fillId="0" borderId="0" xfId="2258" applyFont="1" applyFill="1" applyAlignment="1">
      <alignment horizontal="right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right" vertical="center" wrapText="1"/>
    </xf>
    <xf numFmtId="0" fontId="83" fillId="0" borderId="1" xfId="0" applyFont="1" applyBorder="1" applyAlignment="1">
      <alignment vertical="center"/>
    </xf>
    <xf numFmtId="0" fontId="81" fillId="0" borderId="26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3" fontId="81" fillId="30" borderId="5" xfId="0" applyNumberFormat="1" applyFont="1" applyFill="1" applyBorder="1" applyAlignment="1">
      <alignment vertical="center"/>
    </xf>
    <xf numFmtId="49" fontId="81" fillId="0" borderId="6" xfId="0" applyNumberFormat="1" applyFont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9" fontId="11" fillId="0" borderId="0" xfId="2258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3" fontId="81" fillId="0" borderId="6" xfId="0" applyNumberFormat="1" applyFont="1" applyBorder="1" applyAlignment="1">
      <alignment horizontal="center" vertical="center" wrapText="1"/>
    </xf>
    <xf numFmtId="189" fontId="81" fillId="0" borderId="6" xfId="0" applyNumberFormat="1" applyFont="1" applyBorder="1" applyAlignment="1">
      <alignment horizontal="center" vertical="center" wrapText="1"/>
    </xf>
    <xf numFmtId="4" fontId="81" fillId="0" borderId="6" xfId="0" applyNumberFormat="1" applyFont="1" applyBorder="1" applyAlignment="1">
      <alignment horizontal="center" vertical="center" wrapText="1"/>
    </xf>
    <xf numFmtId="192" fontId="81" fillId="0" borderId="6" xfId="0" applyNumberFormat="1" applyFont="1" applyBorder="1" applyAlignment="1">
      <alignment horizontal="center" vertical="center" wrapText="1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8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2" fontId="68" fillId="30" borderId="68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3" fontId="68" fillId="30" borderId="29" xfId="908" applyNumberFormat="1" applyFont="1" applyFill="1" applyBorder="1" applyAlignment="1">
      <alignment horizontal="right" vertical="center" wrapText="1"/>
    </xf>
    <xf numFmtId="3" fontId="67" fillId="30" borderId="29" xfId="908" applyNumberFormat="1" applyFont="1" applyFill="1" applyBorder="1" applyAlignment="1">
      <alignment horizontal="right" vertical="center" wrapText="1"/>
    </xf>
    <xf numFmtId="2" fontId="68" fillId="30" borderId="29" xfId="908" applyNumberFormat="1" applyFont="1" applyFill="1" applyBorder="1" applyAlignment="1">
      <alignment horizontal="right" vertical="center" wrapText="1"/>
    </xf>
    <xf numFmtId="4" fontId="66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11" fillId="0" borderId="55" xfId="908" applyNumberFormat="1" applyFont="1" applyFill="1" applyBorder="1" applyAlignment="1">
      <alignment vertical="center" wrapText="1"/>
    </xf>
    <xf numFmtId="4" fontId="66" fillId="0" borderId="55" xfId="908" applyNumberFormat="1" applyFont="1" applyFill="1" applyBorder="1" applyAlignment="1">
      <alignment vertical="center" wrapText="1"/>
    </xf>
    <xf numFmtId="1" fontId="66" fillId="0" borderId="55" xfId="908" applyNumberFormat="1" applyFont="1" applyFill="1" applyBorder="1" applyAlignment="1">
      <alignment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49" fontId="11" fillId="0" borderId="55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3" fontId="68" fillId="30" borderId="49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0" fontId="11" fillId="0" borderId="49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11" fillId="0" borderId="64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2" fontId="68" fillId="30" borderId="49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9" fillId="0" borderId="71" xfId="908" applyNumberFormat="1" applyFont="1" applyFill="1" applyBorder="1" applyAlignment="1">
      <alignment horizontal="center"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67" fillId="30" borderId="66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7" fillId="30" borderId="65" xfId="908" applyNumberFormat="1" applyFont="1" applyFill="1" applyBorder="1" applyAlignment="1">
      <alignment horizontal="right" vertical="center" wrapText="1"/>
    </xf>
    <xf numFmtId="4" fontId="69" fillId="0" borderId="71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1" xfId="1567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65" xfId="908" applyNumberFormat="1" applyFont="1" applyFill="1" applyBorder="1" applyAlignment="1">
      <alignment horizontal="right" vertical="center" wrapText="1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66" fillId="32" borderId="70" xfId="908" applyNumberFormat="1" applyFont="1" applyFill="1" applyBorder="1" applyAlignment="1">
      <alignment horizontal="center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3" fontId="66" fillId="32" borderId="55" xfId="908" applyNumberFormat="1" applyFont="1" applyFill="1" applyBorder="1" applyAlignment="1">
      <alignment horizontal="center" vertical="center" wrapText="1"/>
    </xf>
    <xf numFmtId="3" fontId="11" fillId="32" borderId="29" xfId="908" applyNumberFormat="1" applyFont="1" applyFill="1" applyBorder="1" applyAlignment="1">
      <alignment horizontal="right" vertical="center" wrapText="1"/>
    </xf>
    <xf numFmtId="3" fontId="11" fillId="32" borderId="49" xfId="908" applyNumberFormat="1" applyFont="1" applyFill="1" applyBorder="1" applyAlignment="1">
      <alignment horizontal="right" vertical="center" wrapText="1"/>
    </xf>
    <xf numFmtId="0" fontId="11" fillId="32" borderId="51" xfId="908" applyFont="1" applyFill="1" applyBorder="1" applyAlignment="1">
      <alignment vertical="center"/>
    </xf>
    <xf numFmtId="4" fontId="66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76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6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6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65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36" fillId="0" borderId="0" xfId="2257" applyFont="1"/>
    <xf numFmtId="0" fontId="11" fillId="0" borderId="0" xfId="2257" applyFont="1"/>
    <xf numFmtId="0" fontId="66" fillId="0" borderId="0" xfId="976" applyFont="1" applyFill="1" applyBorder="1" applyAlignment="1">
      <alignment horizontal="left" vertical="top"/>
    </xf>
    <xf numFmtId="0" fontId="11" fillId="0" borderId="0" xfId="2257" applyFont="1" applyBorder="1"/>
    <xf numFmtId="0" fontId="11" fillId="0" borderId="0" xfId="2257" applyFont="1" applyFill="1" applyBorder="1"/>
    <xf numFmtId="1" fontId="66" fillId="0" borderId="0" xfId="2257" applyNumberFormat="1" applyFont="1" applyFill="1" applyBorder="1" applyAlignment="1">
      <alignment horizontal="center"/>
    </xf>
    <xf numFmtId="1" fontId="66" fillId="0" borderId="0" xfId="2257" applyNumberFormat="1" applyFont="1" applyBorder="1" applyAlignment="1">
      <alignment horizontal="center"/>
    </xf>
    <xf numFmtId="1" fontId="66" fillId="0" borderId="0" xfId="2257" applyNumberFormat="1" applyFont="1" applyFill="1" applyBorder="1" applyAlignment="1">
      <alignment horizontal="center" vertical="center" wrapText="1"/>
    </xf>
    <xf numFmtId="1" fontId="87" fillId="0" borderId="0" xfId="2257" applyNumberFormat="1" applyFont="1" applyFill="1" applyBorder="1" applyAlignment="1">
      <alignment horizontal="center" vertical="center" wrapText="1"/>
    </xf>
    <xf numFmtId="2" fontId="66" fillId="0" borderId="0" xfId="2257" applyNumberFormat="1" applyFont="1" applyFill="1" applyBorder="1" applyAlignment="1">
      <alignment horizontal="center" vertical="center" wrapText="1"/>
    </xf>
    <xf numFmtId="194" fontId="66" fillId="0" borderId="0" xfId="2257" applyNumberFormat="1" applyFont="1" applyFill="1" applyBorder="1" applyAlignment="1">
      <alignment horizontal="center" vertical="center" wrapText="1"/>
    </xf>
    <xf numFmtId="188" fontId="87" fillId="0" borderId="0" xfId="2257" applyNumberFormat="1" applyFont="1" applyFill="1" applyBorder="1" applyAlignment="1">
      <alignment horizontal="center" vertical="center" wrapText="1"/>
    </xf>
    <xf numFmtId="0" fontId="88" fillId="0" borderId="0" xfId="2257" applyFont="1"/>
    <xf numFmtId="0" fontId="88" fillId="28" borderId="0" xfId="2257" applyFont="1" applyFill="1" applyBorder="1"/>
    <xf numFmtId="0" fontId="89" fillId="0" borderId="0" xfId="2257" applyFont="1" applyBorder="1" applyAlignment="1">
      <alignment vertical="center"/>
    </xf>
    <xf numFmtId="0" fontId="11" fillId="0" borderId="0" xfId="2257" applyFont="1" applyBorder="1" applyAlignment="1">
      <alignment horizontal="center"/>
    </xf>
    <xf numFmtId="0" fontId="90" fillId="28" borderId="0" xfId="2257" applyFont="1" applyFill="1" applyBorder="1"/>
    <xf numFmtId="195" fontId="90" fillId="28" borderId="0" xfId="2257" applyNumberFormat="1" applyFont="1" applyFill="1" applyBorder="1"/>
    <xf numFmtId="0" fontId="66" fillId="30" borderId="0" xfId="908" applyFont="1" applyFill="1" applyAlignment="1">
      <alignment vertical="center"/>
    </xf>
    <xf numFmtId="49" fontId="66" fillId="30" borderId="0" xfId="908" applyNumberFormat="1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0" fontId="83" fillId="0" borderId="0" xfId="0" applyFont="1" applyAlignment="1">
      <alignment vertical="center"/>
    </xf>
    <xf numFmtId="4" fontId="66" fillId="0" borderId="7" xfId="2257" applyNumberFormat="1" applyFont="1" applyFill="1" applyBorder="1" applyAlignment="1">
      <alignment vertical="top" wrapText="1"/>
    </xf>
    <xf numFmtId="4" fontId="66" fillId="0" borderId="7" xfId="2257" applyNumberFormat="1" applyFont="1" applyFill="1" applyBorder="1" applyAlignment="1">
      <alignment horizontal="center" vertical="top" wrapText="1"/>
    </xf>
    <xf numFmtId="4" fontId="66" fillId="0" borderId="68" xfId="2257" applyNumberFormat="1" applyFont="1" applyFill="1" applyBorder="1" applyAlignment="1">
      <alignment vertical="top" wrapText="1"/>
    </xf>
    <xf numFmtId="4" fontId="66" fillId="0" borderId="68" xfId="2257" applyNumberFormat="1" applyFont="1" applyFill="1" applyBorder="1" applyAlignment="1">
      <alignment horizontal="center" vertical="top" wrapText="1"/>
    </xf>
    <xf numFmtId="4" fontId="66" fillId="0" borderId="71" xfId="2257" applyNumberFormat="1" applyFont="1" applyFill="1" applyBorder="1" applyAlignment="1">
      <alignment vertical="top" wrapText="1"/>
    </xf>
    <xf numFmtId="4" fontId="66" fillId="0" borderId="43" xfId="2257" applyNumberFormat="1" applyFont="1" applyFill="1" applyBorder="1" applyAlignment="1">
      <alignment vertical="top" wrapText="1"/>
    </xf>
    <xf numFmtId="4" fontId="66" fillId="0" borderId="28" xfId="2257" applyNumberFormat="1" applyFont="1" applyFill="1" applyBorder="1" applyAlignment="1">
      <alignment vertical="top" wrapText="1"/>
    </xf>
    <xf numFmtId="4" fontId="66" fillId="0" borderId="26" xfId="2257" applyNumberFormat="1" applyFont="1" applyFill="1" applyBorder="1" applyAlignment="1">
      <alignment vertical="top" wrapText="1"/>
    </xf>
    <xf numFmtId="4" fontId="66" fillId="0" borderId="75" xfId="2257" applyNumberFormat="1" applyFont="1" applyFill="1" applyBorder="1" applyAlignment="1">
      <alignment horizontal="center" vertical="top" wrapText="1"/>
    </xf>
    <xf numFmtId="4" fontId="66" fillId="0" borderId="6" xfId="2257" applyNumberFormat="1" applyFont="1" applyFill="1" applyBorder="1" applyAlignment="1">
      <alignment horizontal="center" vertical="top" wrapText="1"/>
    </xf>
    <xf numFmtId="3" fontId="66" fillId="32" borderId="19" xfId="2257" applyNumberFormat="1" applyFont="1" applyFill="1" applyBorder="1" applyAlignment="1">
      <alignment horizontal="center" vertical="center" wrapText="1"/>
    </xf>
    <xf numFmtId="3" fontId="66" fillId="32" borderId="47" xfId="2257" applyNumberFormat="1" applyFont="1" applyFill="1" applyBorder="1" applyAlignment="1">
      <alignment horizontal="center" vertical="center" wrapText="1"/>
    </xf>
    <xf numFmtId="3" fontId="66" fillId="32" borderId="2" xfId="2257" applyNumberFormat="1" applyFont="1" applyFill="1" applyBorder="1" applyAlignment="1">
      <alignment horizontal="center" vertical="center" wrapText="1"/>
    </xf>
    <xf numFmtId="4" fontId="66" fillId="32" borderId="50" xfId="2257" applyNumberFormat="1" applyFont="1" applyFill="1" applyBorder="1" applyAlignment="1">
      <alignment horizontal="center" vertical="center" wrapText="1"/>
    </xf>
    <xf numFmtId="3" fontId="66" fillId="32" borderId="1" xfId="2257" applyNumberFormat="1" applyFont="1" applyFill="1" applyBorder="1" applyAlignment="1">
      <alignment vertical="center"/>
    </xf>
    <xf numFmtId="3" fontId="66" fillId="32" borderId="2" xfId="2257" applyNumberFormat="1" applyFont="1" applyFill="1" applyBorder="1" applyAlignment="1">
      <alignment vertical="center"/>
    </xf>
    <xf numFmtId="3" fontId="66" fillId="32" borderId="52" xfId="2257" applyNumberFormat="1" applyFont="1" applyFill="1" applyBorder="1" applyAlignment="1">
      <alignment horizontal="center" vertical="center" wrapText="1"/>
    </xf>
    <xf numFmtId="3" fontId="66" fillId="32" borderId="55" xfId="2257" applyNumberFormat="1" applyFont="1" applyFill="1" applyBorder="1" applyAlignment="1">
      <alignment horizontal="center" vertical="center" wrapText="1"/>
    </xf>
    <xf numFmtId="4" fontId="66" fillId="32" borderId="53" xfId="2257" applyNumberFormat="1" applyFont="1" applyFill="1" applyBorder="1" applyAlignment="1">
      <alignment vertical="top" wrapText="1"/>
    </xf>
    <xf numFmtId="4" fontId="66" fillId="32" borderId="52" xfId="2257" applyNumberFormat="1" applyFont="1" applyFill="1" applyBorder="1" applyAlignment="1">
      <alignment vertical="top" wrapText="1"/>
    </xf>
    <xf numFmtId="189" fontId="66" fillId="32" borderId="8" xfId="2257" applyNumberFormat="1" applyFont="1" applyFill="1" applyBorder="1" applyAlignment="1">
      <alignment horizontal="center" vertical="center" wrapText="1"/>
    </xf>
    <xf numFmtId="188" fontId="66" fillId="32" borderId="8" xfId="2257" applyNumberFormat="1" applyFont="1" applyFill="1" applyBorder="1" applyAlignment="1">
      <alignment horizontal="center" vertical="center"/>
    </xf>
    <xf numFmtId="10" fontId="66" fillId="32" borderId="8" xfId="2257" applyNumberFormat="1" applyFont="1" applyFill="1" applyBorder="1" applyAlignment="1">
      <alignment horizontal="center" vertical="center"/>
    </xf>
    <xf numFmtId="9" fontId="66" fillId="32" borderId="39" xfId="2257" applyNumberFormat="1" applyFont="1" applyFill="1" applyBorder="1" applyAlignment="1">
      <alignment horizontal="center" vertical="center"/>
    </xf>
    <xf numFmtId="9" fontId="68" fillId="32" borderId="55" xfId="2257" applyNumberFormat="1" applyFont="1" applyFill="1" applyBorder="1" applyAlignment="1">
      <alignment vertical="top" wrapText="1"/>
    </xf>
    <xf numFmtId="3" fontId="66" fillId="32" borderId="50" xfId="2257" applyNumberFormat="1" applyFont="1" applyFill="1" applyBorder="1" applyAlignment="1">
      <alignment vertical="center"/>
    </xf>
    <xf numFmtId="4" fontId="66" fillId="0" borderId="28" xfId="2257" applyNumberFormat="1" applyFont="1" applyFill="1" applyBorder="1" applyAlignment="1">
      <alignment horizontal="center" vertical="top" wrapText="1"/>
    </xf>
    <xf numFmtId="4" fontId="66" fillId="0" borderId="26" xfId="2257" applyNumberFormat="1" applyFont="1" applyFill="1" applyBorder="1" applyAlignment="1">
      <alignment horizontal="center" vertical="top" wrapText="1"/>
    </xf>
    <xf numFmtId="3" fontId="66" fillId="32" borderId="19" xfId="2257" applyNumberFormat="1" applyFont="1" applyFill="1" applyBorder="1" applyAlignment="1">
      <alignment horizontal="right" vertical="center"/>
    </xf>
    <xf numFmtId="3" fontId="66" fillId="32" borderId="70" xfId="2257" applyNumberFormat="1" applyFont="1" applyFill="1" applyBorder="1" applyAlignment="1">
      <alignment horizontal="right" vertical="center" wrapText="1"/>
    </xf>
    <xf numFmtId="3" fontId="11" fillId="32" borderId="55" xfId="2257" applyNumberFormat="1" applyFont="1" applyFill="1" applyBorder="1" applyAlignment="1">
      <alignment horizontal="right" vertical="center" wrapText="1"/>
    </xf>
    <xf numFmtId="3" fontId="66" fillId="32" borderId="55" xfId="2257" applyNumberFormat="1" applyFont="1" applyFill="1" applyBorder="1" applyAlignment="1">
      <alignment horizontal="right" vertical="center" wrapText="1"/>
    </xf>
    <xf numFmtId="3" fontId="66" fillId="32" borderId="64" xfId="2257" applyNumberFormat="1" applyFont="1" applyFill="1" applyBorder="1" applyAlignment="1">
      <alignment horizontal="right" vertical="center" wrapText="1"/>
    </xf>
    <xf numFmtId="3" fontId="66" fillId="32" borderId="52" xfId="2257" applyNumberFormat="1" applyFont="1" applyFill="1" applyBorder="1" applyAlignment="1">
      <alignment horizontal="right" vertical="top" wrapText="1"/>
    </xf>
    <xf numFmtId="4" fontId="66" fillId="32" borderId="55" xfId="2257" applyNumberFormat="1" applyFont="1" applyFill="1" applyBorder="1" applyAlignment="1">
      <alignment horizontal="right" vertical="top" wrapText="1"/>
    </xf>
    <xf numFmtId="4" fontId="66" fillId="32" borderId="53" xfId="2257" applyNumberFormat="1" applyFont="1" applyFill="1" applyBorder="1" applyAlignment="1">
      <alignment horizontal="right" vertical="top" wrapText="1"/>
    </xf>
    <xf numFmtId="3" fontId="66" fillId="32" borderId="70" xfId="908" applyNumberFormat="1" applyFont="1" applyFill="1" applyBorder="1" applyAlignment="1">
      <alignment horizontal="right" vertical="center" wrapTex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6" fillId="32" borderId="64" xfId="908" applyNumberFormat="1" applyFont="1" applyFill="1" applyBorder="1" applyAlignment="1">
      <alignment horizontal="right" vertical="center" wrapText="1"/>
    </xf>
    <xf numFmtId="3" fontId="11" fillId="32" borderId="55" xfId="908" applyNumberFormat="1" applyFont="1" applyFill="1" applyBorder="1" applyAlignment="1">
      <alignment horizontal="center" vertical="center" wrapText="1"/>
    </xf>
    <xf numFmtId="4" fontId="79" fillId="32" borderId="52" xfId="908" applyNumberFormat="1" applyFont="1" applyFill="1" applyBorder="1" applyAlignment="1">
      <alignment vertical="center" wrapText="1"/>
    </xf>
    <xf numFmtId="0" fontId="79" fillId="32" borderId="55" xfId="976" applyFont="1" applyFill="1" applyBorder="1" applyAlignment="1">
      <alignment horizontal="left" vertical="center"/>
    </xf>
    <xf numFmtId="3" fontId="68" fillId="30" borderId="76" xfId="2257" applyNumberFormat="1" applyFont="1" applyFill="1" applyBorder="1" applyAlignment="1">
      <alignment horizontal="center" vertical="center" wrapText="1"/>
    </xf>
    <xf numFmtId="3" fontId="68" fillId="30" borderId="4" xfId="2257" applyNumberFormat="1" applyFont="1" applyFill="1" applyBorder="1" applyAlignment="1">
      <alignment horizontal="center" vertical="center" wrapText="1"/>
    </xf>
    <xf numFmtId="4" fontId="68" fillId="30" borderId="41" xfId="2257" applyNumberFormat="1" applyFont="1" applyFill="1" applyBorder="1" applyAlignment="1">
      <alignment horizontal="center" vertical="center" wrapText="1"/>
    </xf>
    <xf numFmtId="3" fontId="66" fillId="32" borderId="52" xfId="2257" applyNumberFormat="1" applyFont="1" applyFill="1" applyBorder="1" applyAlignment="1">
      <alignment horizontal="right" vertical="center"/>
    </xf>
    <xf numFmtId="3" fontId="68" fillId="30" borderId="43" xfId="2257" applyNumberFormat="1" applyFont="1" applyFill="1" applyBorder="1" applyAlignment="1">
      <alignment horizontal="center" vertical="center" wrapText="1"/>
    </xf>
    <xf numFmtId="3" fontId="68" fillId="30" borderId="7" xfId="2257" applyNumberFormat="1" applyFont="1" applyFill="1" applyBorder="1" applyAlignment="1">
      <alignment horizontal="center" vertical="center" wrapText="1"/>
    </xf>
    <xf numFmtId="4" fontId="68" fillId="30" borderId="26" xfId="2257" applyNumberFormat="1" applyFont="1" applyFill="1" applyBorder="1" applyAlignment="1">
      <alignment horizontal="center" vertical="center" wrapText="1"/>
    </xf>
    <xf numFmtId="3" fontId="66" fillId="32" borderId="55" xfId="2257" applyNumberFormat="1" applyFont="1" applyFill="1" applyBorder="1" applyAlignment="1">
      <alignment horizontal="right" vertical="center"/>
    </xf>
    <xf numFmtId="3" fontId="68" fillId="30" borderId="46" xfId="2257" applyNumberFormat="1" applyFont="1" applyFill="1" applyBorder="1" applyAlignment="1">
      <alignment horizontal="center" vertical="center" wrapText="1"/>
    </xf>
    <xf numFmtId="3" fontId="68" fillId="30" borderId="38" xfId="2257" applyNumberFormat="1" applyFont="1" applyFill="1" applyBorder="1" applyAlignment="1">
      <alignment horizontal="center" vertical="center" wrapText="1"/>
    </xf>
    <xf numFmtId="4" fontId="68" fillId="30" borderId="48" xfId="2257" applyNumberFormat="1" applyFont="1" applyFill="1" applyBorder="1" applyAlignment="1">
      <alignment horizontal="center" vertical="center" wrapText="1"/>
    </xf>
    <xf numFmtId="3" fontId="66" fillId="32" borderId="53" xfId="2257" applyNumberFormat="1" applyFont="1" applyFill="1" applyBorder="1" applyAlignment="1">
      <alignment horizontal="right" vertical="center"/>
    </xf>
    <xf numFmtId="0" fontId="11" fillId="28" borderId="75" xfId="2257" applyFont="1" applyFill="1" applyBorder="1" applyAlignment="1">
      <alignment horizontal="center"/>
    </xf>
    <xf numFmtId="1" fontId="66" fillId="28" borderId="67" xfId="908" applyNumberFormat="1" applyFont="1" applyFill="1" applyBorder="1" applyAlignment="1">
      <alignment vertical="center" wrapText="1"/>
    </xf>
    <xf numFmtId="0" fontId="11" fillId="28" borderId="6" xfId="2257" applyFont="1" applyFill="1" applyBorder="1" applyAlignment="1">
      <alignment horizontal="center"/>
    </xf>
    <xf numFmtId="49" fontId="11" fillId="28" borderId="30" xfId="973" applyNumberFormat="1" applyFont="1" applyFill="1" applyBorder="1" applyAlignment="1">
      <alignment horizontal="left" vertical="center" wrapText="1"/>
    </xf>
    <xf numFmtId="1" fontId="11" fillId="28" borderId="30" xfId="908" applyNumberFormat="1" applyFont="1" applyFill="1" applyBorder="1" applyAlignment="1">
      <alignment vertical="center" wrapText="1"/>
    </xf>
    <xf numFmtId="4" fontId="66" fillId="28" borderId="30" xfId="2257" applyNumberFormat="1" applyFont="1" applyFill="1" applyBorder="1" applyAlignment="1">
      <alignment vertical="center" wrapText="1"/>
    </xf>
    <xf numFmtId="4" fontId="66" fillId="28" borderId="43" xfId="2257" applyNumberFormat="1" applyFont="1" applyFill="1" applyBorder="1" applyAlignment="1">
      <alignment vertical="top" wrapText="1"/>
    </xf>
    <xf numFmtId="4" fontId="66" fillId="28" borderId="7" xfId="2257" applyNumberFormat="1" applyFont="1" applyFill="1" applyBorder="1" applyAlignment="1">
      <alignment vertical="top" wrapText="1"/>
    </xf>
    <xf numFmtId="4" fontId="66" fillId="28" borderId="26" xfId="2257" applyNumberFormat="1" applyFont="1" applyFill="1" applyBorder="1" applyAlignment="1">
      <alignment vertical="top" wrapText="1"/>
    </xf>
    <xf numFmtId="4" fontId="66" fillId="28" borderId="6" xfId="2257" applyNumberFormat="1" applyFont="1" applyFill="1" applyBorder="1" applyAlignment="1">
      <alignment horizontal="center" vertical="top" wrapText="1"/>
    </xf>
    <xf numFmtId="4" fontId="66" fillId="28" borderId="7" xfId="2257" applyNumberFormat="1" applyFont="1" applyFill="1" applyBorder="1" applyAlignment="1">
      <alignment horizontal="center" vertical="top" wrapText="1"/>
    </xf>
    <xf numFmtId="4" fontId="66" fillId="28" borderId="26" xfId="2257" applyNumberFormat="1" applyFont="1" applyFill="1" applyBorder="1" applyAlignment="1">
      <alignment horizontal="center" vertical="top" wrapText="1"/>
    </xf>
    <xf numFmtId="0" fontId="11" fillId="28" borderId="72" xfId="2257" applyFont="1" applyFill="1" applyBorder="1" applyAlignment="1">
      <alignment horizontal="center"/>
    </xf>
    <xf numFmtId="4" fontId="11" fillId="28" borderId="63" xfId="2257" applyNumberFormat="1" applyFont="1" applyFill="1" applyBorder="1" applyAlignment="1">
      <alignment vertical="center" wrapText="1"/>
    </xf>
    <xf numFmtId="4" fontId="66" fillId="28" borderId="65" xfId="2257" applyNumberFormat="1" applyFont="1" applyFill="1" applyBorder="1" applyAlignment="1">
      <alignment vertical="top" wrapText="1"/>
    </xf>
    <xf numFmtId="4" fontId="66" fillId="28" borderId="29" xfId="2257" applyNumberFormat="1" applyFont="1" applyFill="1" applyBorder="1" applyAlignment="1">
      <alignment vertical="top" wrapText="1"/>
    </xf>
    <xf numFmtId="4" fontId="66" fillId="28" borderId="49" xfId="2257" applyNumberFormat="1" applyFont="1" applyFill="1" applyBorder="1" applyAlignment="1">
      <alignment vertical="top" wrapText="1"/>
    </xf>
    <xf numFmtId="4" fontId="66" fillId="28" borderId="72" xfId="2257" applyNumberFormat="1" applyFont="1" applyFill="1" applyBorder="1" applyAlignment="1">
      <alignment horizontal="center" vertical="top" wrapText="1"/>
    </xf>
    <xf numFmtId="4" fontId="66" fillId="28" borderId="29" xfId="2257" applyNumberFormat="1" applyFont="1" applyFill="1" applyBorder="1" applyAlignment="1">
      <alignment horizontal="center" vertical="top" wrapText="1"/>
    </xf>
    <xf numFmtId="4" fontId="66" fillId="28" borderId="49" xfId="2257" applyNumberFormat="1" applyFont="1" applyFill="1" applyBorder="1" applyAlignment="1">
      <alignment horizontal="center" vertical="top" wrapText="1"/>
    </xf>
    <xf numFmtId="4" fontId="66" fillId="28" borderId="41" xfId="2257" applyNumberFormat="1" applyFont="1" applyFill="1" applyBorder="1" applyAlignment="1">
      <alignment vertical="top" wrapText="1"/>
    </xf>
    <xf numFmtId="4" fontId="66" fillId="28" borderId="76" xfId="2257" applyNumberFormat="1" applyFont="1" applyFill="1" applyBorder="1" applyAlignment="1">
      <alignment vertical="top" wrapText="1"/>
    </xf>
    <xf numFmtId="4" fontId="66" fillId="28" borderId="4" xfId="2257" applyNumberFormat="1" applyFont="1" applyFill="1" applyBorder="1" applyAlignment="1">
      <alignment vertical="top" wrapText="1"/>
    </xf>
    <xf numFmtId="4" fontId="66" fillId="28" borderId="3" xfId="2257" applyNumberFormat="1" applyFont="1" applyFill="1" applyBorder="1" applyAlignment="1">
      <alignment horizontal="center" vertical="top" wrapText="1"/>
    </xf>
    <xf numFmtId="4" fontId="66" fillId="28" borderId="4" xfId="2257" applyNumberFormat="1" applyFont="1" applyFill="1" applyBorder="1" applyAlignment="1">
      <alignment horizontal="center" vertical="top" wrapText="1"/>
    </xf>
    <xf numFmtId="4" fontId="66" fillId="28" borderId="41" xfId="2257" applyNumberFormat="1" applyFont="1" applyFill="1" applyBorder="1" applyAlignment="1">
      <alignment horizontal="center" vertical="top" wrapText="1"/>
    </xf>
    <xf numFmtId="9" fontId="66" fillId="28" borderId="43" xfId="1015" applyFont="1" applyFill="1" applyBorder="1" applyAlignment="1">
      <alignment horizontal="center" vertical="top" wrapText="1"/>
    </xf>
    <xf numFmtId="9" fontId="66" fillId="28" borderId="7" xfId="1015" applyFont="1" applyFill="1" applyBorder="1" applyAlignment="1">
      <alignment horizontal="center" vertical="top" wrapText="1"/>
    </xf>
    <xf numFmtId="9" fontId="66" fillId="28" borderId="26" xfId="1015" applyFont="1" applyFill="1" applyBorder="1" applyAlignment="1">
      <alignment horizontal="center" vertical="top" wrapText="1"/>
    </xf>
    <xf numFmtId="9" fontId="68" fillId="28" borderId="26" xfId="2257" applyNumberFormat="1" applyFont="1" applyFill="1" applyBorder="1" applyAlignment="1">
      <alignment horizontal="right" vertical="top" wrapText="1"/>
    </xf>
    <xf numFmtId="4" fontId="66" fillId="28" borderId="48" xfId="2257" applyNumberFormat="1" applyFont="1" applyFill="1" applyBorder="1" applyAlignment="1">
      <alignment vertical="top" wrapText="1"/>
    </xf>
    <xf numFmtId="4" fontId="66" fillId="28" borderId="46" xfId="2257" applyNumberFormat="1" applyFont="1" applyFill="1" applyBorder="1" applyAlignment="1">
      <alignment vertical="top" wrapText="1"/>
    </xf>
    <xf numFmtId="4" fontId="66" fillId="28" borderId="38" xfId="2257" applyNumberFormat="1" applyFont="1" applyFill="1" applyBorder="1" applyAlignment="1">
      <alignment vertical="top" wrapText="1"/>
    </xf>
    <xf numFmtId="4" fontId="66" fillId="28" borderId="37" xfId="2257" applyNumberFormat="1" applyFont="1" applyFill="1" applyBorder="1" applyAlignment="1">
      <alignment horizontal="center" vertical="top" wrapText="1"/>
    </xf>
    <xf numFmtId="4" fontId="66" fillId="28" borderId="38" xfId="2257" applyNumberFormat="1" applyFont="1" applyFill="1" applyBorder="1" applyAlignment="1">
      <alignment horizontal="center" vertical="top" wrapText="1"/>
    </xf>
    <xf numFmtId="4" fontId="66" fillId="28" borderId="48" xfId="2257" applyNumberFormat="1" applyFont="1" applyFill="1" applyBorder="1" applyAlignment="1">
      <alignment horizontal="center" vertical="top" wrapText="1"/>
    </xf>
    <xf numFmtId="0" fontId="66" fillId="28" borderId="0" xfId="976" applyFont="1" applyFill="1" applyBorder="1" applyAlignment="1">
      <alignment horizontal="left" vertical="top"/>
    </xf>
    <xf numFmtId="0" fontId="11" fillId="28" borderId="0" xfId="2257" applyFont="1" applyFill="1" applyBorder="1"/>
    <xf numFmtId="1" fontId="87" fillId="28" borderId="0" xfId="2257" applyNumberFormat="1" applyFont="1" applyFill="1" applyBorder="1" applyAlignment="1">
      <alignment horizontal="center" vertical="top" wrapText="1"/>
    </xf>
    <xf numFmtId="0" fontId="11" fillId="28" borderId="0" xfId="2257" applyFont="1" applyFill="1"/>
    <xf numFmtId="2" fontId="66" fillId="30" borderId="5" xfId="2257" applyNumberFormat="1" applyFont="1" applyFill="1" applyBorder="1" applyAlignment="1">
      <alignment horizontal="center" vertical="center" wrapText="1"/>
    </xf>
    <xf numFmtId="4" fontId="66" fillId="28" borderId="42" xfId="2257" applyNumberFormat="1" applyFont="1" applyFill="1" applyBorder="1" applyAlignment="1">
      <alignment vertical="top" wrapText="1"/>
    </xf>
    <xf numFmtId="0" fontId="66" fillId="28" borderId="14" xfId="976" applyFont="1" applyFill="1" applyBorder="1" applyAlignment="1">
      <alignment horizontal="left" vertical="top"/>
    </xf>
    <xf numFmtId="4" fontId="66" fillId="28" borderId="79" xfId="2257" applyNumberFormat="1" applyFont="1" applyFill="1" applyBorder="1" applyAlignment="1">
      <alignment vertical="top" wrapText="1"/>
    </xf>
    <xf numFmtId="0" fontId="86" fillId="28" borderId="52" xfId="2257" applyFont="1" applyFill="1" applyBorder="1" applyAlignment="1"/>
    <xf numFmtId="0" fontId="86" fillId="28" borderId="55" xfId="2257" applyFont="1" applyFill="1" applyBorder="1" applyAlignment="1"/>
    <xf numFmtId="0" fontId="86" fillId="28" borderId="53" xfId="2257" applyFont="1" applyFill="1" applyBorder="1" applyAlignment="1"/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7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49" fontId="68" fillId="30" borderId="49" xfId="0" applyNumberFormat="1" applyFont="1" applyFill="1" applyBorder="1" applyAlignment="1">
      <alignment horizontal="center" vertical="center" wrapText="1" shrinkToFit="1"/>
    </xf>
    <xf numFmtId="0" fontId="68" fillId="30" borderId="63" xfId="0" applyFont="1" applyFill="1" applyBorder="1" applyAlignment="1">
      <alignment horizontal="left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7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60" xfId="908" applyFont="1" applyFill="1" applyBorder="1" applyAlignment="1">
      <alignment horizontal="center" vertical="center"/>
    </xf>
    <xf numFmtId="1" fontId="11" fillId="32" borderId="6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8" xfId="908" applyFont="1" applyFill="1" applyBorder="1" applyAlignment="1">
      <alignment horizontal="center" vertical="center"/>
    </xf>
    <xf numFmtId="4" fontId="66" fillId="32" borderId="70" xfId="908" applyNumberFormat="1" applyFont="1" applyFill="1" applyBorder="1" applyAlignment="1">
      <alignment horizontal="right"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3" fontId="11" fillId="32" borderId="3" xfId="2257" applyNumberFormat="1" applyFont="1" applyFill="1" applyBorder="1" applyAlignment="1">
      <alignment vertical="center"/>
    </xf>
    <xf numFmtId="3" fontId="11" fillId="32" borderId="4" xfId="2257" applyNumberFormat="1" applyFont="1" applyFill="1" applyBorder="1" applyAlignment="1">
      <alignment vertical="center"/>
    </xf>
    <xf numFmtId="3" fontId="11" fillId="32" borderId="41" xfId="2257" applyNumberFormat="1" applyFont="1" applyFill="1" applyBorder="1" applyAlignment="1">
      <alignment vertical="center"/>
    </xf>
    <xf numFmtId="3" fontId="11" fillId="32" borderId="6" xfId="2257" applyNumberFormat="1" applyFont="1" applyFill="1" applyBorder="1" applyAlignment="1">
      <alignment vertical="center"/>
    </xf>
    <xf numFmtId="3" fontId="11" fillId="32" borderId="7" xfId="2257" applyNumberFormat="1" applyFont="1" applyFill="1" applyBorder="1" applyAlignment="1">
      <alignment vertical="center"/>
    </xf>
    <xf numFmtId="3" fontId="11" fillId="32" borderId="26" xfId="2257" applyNumberFormat="1" applyFont="1" applyFill="1" applyBorder="1" applyAlignment="1">
      <alignment vertical="center"/>
    </xf>
    <xf numFmtId="3" fontId="11" fillId="32" borderId="37" xfId="2257" applyNumberFormat="1" applyFont="1" applyFill="1" applyBorder="1" applyAlignment="1">
      <alignment vertical="center"/>
    </xf>
    <xf numFmtId="3" fontId="11" fillId="32" borderId="38" xfId="2257" applyNumberFormat="1" applyFont="1" applyFill="1" applyBorder="1" applyAlignment="1">
      <alignment vertical="center"/>
    </xf>
    <xf numFmtId="3" fontId="11" fillId="32" borderId="48" xfId="2257" applyNumberFormat="1" applyFont="1" applyFill="1" applyBorder="1" applyAlignment="1">
      <alignment vertical="center"/>
    </xf>
    <xf numFmtId="0" fontId="68" fillId="30" borderId="51" xfId="908" applyFont="1" applyFill="1" applyBorder="1" applyAlignment="1">
      <alignment horizontal="center" vertical="center"/>
    </xf>
    <xf numFmtId="49" fontId="68" fillId="30" borderId="52" xfId="2239" applyNumberFormat="1" applyFont="1" applyFill="1" applyBorder="1" applyAlignment="1">
      <alignment horizontal="left" vertical="center" wrapText="1"/>
    </xf>
    <xf numFmtId="0" fontId="68" fillId="30" borderId="30" xfId="908" applyFont="1" applyFill="1" applyBorder="1" applyAlignment="1">
      <alignment horizontal="center" vertical="center"/>
    </xf>
    <xf numFmtId="49" fontId="68" fillId="30" borderId="55" xfId="2239" applyNumberFormat="1" applyFont="1" applyFill="1" applyBorder="1" applyAlignment="1">
      <alignment horizontal="left" vertical="center" wrapText="1"/>
    </xf>
    <xf numFmtId="0" fontId="68" fillId="30" borderId="56" xfId="908" applyFont="1" applyFill="1" applyBorder="1" applyAlignment="1">
      <alignment horizontal="center" vertical="center"/>
    </xf>
    <xf numFmtId="49" fontId="68" fillId="30" borderId="53" xfId="2239" applyNumberFormat="1" applyFont="1" applyFill="1" applyBorder="1" applyAlignment="1">
      <alignment horizontal="left" vertical="center" wrapText="1"/>
    </xf>
    <xf numFmtId="0" fontId="11" fillId="32" borderId="40" xfId="2257" applyFont="1" applyFill="1" applyBorder="1" applyAlignment="1">
      <alignment horizontal="center"/>
    </xf>
    <xf numFmtId="4" fontId="66" fillId="32" borderId="19" xfId="2257" applyNumberFormat="1" applyFont="1" applyFill="1" applyBorder="1" applyAlignment="1">
      <alignment vertical="top" wrapText="1"/>
    </xf>
    <xf numFmtId="1" fontId="11" fillId="32" borderId="19" xfId="975" quotePrefix="1" applyNumberFormat="1" applyFont="1" applyFill="1" applyBorder="1" applyAlignment="1" applyProtection="1">
      <alignment horizontal="center"/>
      <protection locked="0"/>
    </xf>
    <xf numFmtId="1" fontId="11" fillId="32" borderId="9" xfId="975" quotePrefix="1" applyNumberFormat="1" applyFont="1" applyFill="1" applyBorder="1" applyAlignment="1" applyProtection="1">
      <alignment horizontal="center"/>
      <protection locked="0"/>
    </xf>
    <xf numFmtId="1" fontId="11" fillId="32" borderId="80" xfId="975" quotePrefix="1" applyNumberFormat="1" applyFont="1" applyFill="1" applyBorder="1" applyAlignment="1" applyProtection="1">
      <alignment horizontal="center"/>
      <protection locked="0"/>
    </xf>
    <xf numFmtId="1" fontId="11" fillId="32" borderId="73" xfId="975" quotePrefix="1" applyNumberFormat="1" applyFont="1" applyFill="1" applyBorder="1" applyAlignment="1" applyProtection="1">
      <alignment horizontal="center"/>
      <protection locked="0"/>
    </xf>
    <xf numFmtId="1" fontId="11" fillId="32" borderId="1" xfId="975" quotePrefix="1" applyNumberFormat="1" applyFont="1" applyFill="1" applyBorder="1" applyAlignment="1" applyProtection="1">
      <alignment horizont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/>
      <protection locked="0"/>
    </xf>
    <xf numFmtId="1" fontId="11" fillId="32" borderId="60" xfId="975" quotePrefix="1" applyNumberFormat="1" applyFont="1" applyFill="1" applyBorder="1" applyAlignment="1" applyProtection="1">
      <alignment horizontal="center"/>
      <protection locked="0"/>
    </xf>
    <xf numFmtId="0" fontId="66" fillId="32" borderId="57" xfId="976" applyFont="1" applyFill="1" applyBorder="1" applyAlignment="1">
      <alignment horizontal="center" vertical="center"/>
    </xf>
    <xf numFmtId="0" fontId="66" fillId="32" borderId="61" xfId="976" applyFont="1" applyFill="1" applyBorder="1" applyAlignment="1">
      <alignment horizontal="center" vertical="center"/>
    </xf>
    <xf numFmtId="1" fontId="66" fillId="32" borderId="62" xfId="2257" applyNumberFormat="1" applyFont="1" applyFill="1" applyBorder="1" applyAlignment="1">
      <alignment horizontal="center" vertical="center" wrapText="1"/>
    </xf>
    <xf numFmtId="0" fontId="11" fillId="32" borderId="3" xfId="2257" applyFont="1" applyFill="1" applyBorder="1" applyAlignment="1">
      <alignment horizontal="center"/>
    </xf>
    <xf numFmtId="0" fontId="66" fillId="32" borderId="4" xfId="976" applyFont="1" applyFill="1" applyBorder="1" applyAlignment="1">
      <alignment horizontal="left" vertical="top"/>
    </xf>
    <xf numFmtId="0" fontId="11" fillId="32" borderId="4" xfId="2257" applyFont="1" applyFill="1" applyBorder="1" applyAlignment="1">
      <alignment horizontal="center"/>
    </xf>
    <xf numFmtId="0" fontId="11" fillId="32" borderId="6" xfId="2257" applyFont="1" applyFill="1" applyBorder="1" applyAlignment="1">
      <alignment horizontal="center" vertical="center"/>
    </xf>
    <xf numFmtId="0" fontId="66" fillId="32" borderId="7" xfId="976" applyFont="1" applyFill="1" applyBorder="1" applyAlignment="1">
      <alignment horizontal="left" vertical="top"/>
    </xf>
    <xf numFmtId="0" fontId="11" fillId="32" borderId="7" xfId="2257" applyFont="1" applyFill="1" applyBorder="1" applyAlignment="1">
      <alignment horizontal="center"/>
    </xf>
    <xf numFmtId="0" fontId="11" fillId="32" borderId="6" xfId="2257" applyFont="1" applyFill="1" applyBorder="1" applyAlignment="1">
      <alignment horizontal="center"/>
    </xf>
    <xf numFmtId="49" fontId="66" fillId="32" borderId="7" xfId="973" applyNumberFormat="1" applyFont="1" applyFill="1" applyBorder="1" applyAlignment="1">
      <alignment horizontal="left" vertical="top" wrapText="1"/>
    </xf>
    <xf numFmtId="4" fontId="66" fillId="32" borderId="7" xfId="2257" applyNumberFormat="1" applyFont="1" applyFill="1" applyBorder="1" applyAlignment="1">
      <alignment vertical="top" wrapText="1"/>
    </xf>
    <xf numFmtId="0" fontId="11" fillId="32" borderId="37" xfId="2257" applyFont="1" applyFill="1" applyBorder="1" applyAlignment="1">
      <alignment horizontal="center"/>
    </xf>
    <xf numFmtId="0" fontId="66" fillId="32" borderId="38" xfId="976" applyFont="1" applyFill="1" applyBorder="1" applyAlignment="1">
      <alignment horizontal="left" vertical="top"/>
    </xf>
    <xf numFmtId="0" fontId="11" fillId="32" borderId="38" xfId="2257" applyFont="1" applyFill="1" applyBorder="1" applyAlignment="1">
      <alignment horizont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5" xfId="908" applyFont="1" applyFill="1" applyBorder="1" applyAlignment="1">
      <alignment horizontal="center" vertical="center"/>
    </xf>
    <xf numFmtId="0" fontId="11" fillId="32" borderId="68" xfId="976" applyFont="1" applyFill="1" applyBorder="1" applyAlignment="1">
      <alignment horizontal="left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7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50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horizontal="right" vertical="center" wrapText="1"/>
    </xf>
    <xf numFmtId="3" fontId="79" fillId="32" borderId="60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70" xfId="908" applyNumberFormat="1" applyFont="1" applyFill="1" applyBorder="1" applyAlignment="1">
      <alignment horizontal="center" vertical="center" wrapText="1"/>
    </xf>
    <xf numFmtId="3" fontId="79" fillId="32" borderId="55" xfId="908" applyNumberFormat="1" applyFont="1" applyFill="1" applyBorder="1" applyAlignment="1">
      <alignment horizontal="center" vertical="center" wrapText="1"/>
    </xf>
    <xf numFmtId="3" fontId="80" fillId="32" borderId="55" xfId="908" applyNumberFormat="1" applyFont="1" applyFill="1" applyBorder="1" applyAlignment="1">
      <alignment horizontal="center" vertical="center" wrapText="1"/>
    </xf>
    <xf numFmtId="3" fontId="79" fillId="32" borderId="55" xfId="908" applyNumberFormat="1" applyFont="1" applyFill="1" applyBorder="1" applyAlignment="1">
      <alignment horizontal="center" vertical="center"/>
    </xf>
    <xf numFmtId="3" fontId="80" fillId="30" borderId="55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6" xfId="908" applyFont="1" applyFill="1" applyBorder="1" applyAlignment="1">
      <alignment vertical="center"/>
    </xf>
    <xf numFmtId="4" fontId="79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6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8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6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6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188" fontId="69" fillId="30" borderId="19" xfId="908" applyNumberFormat="1" applyFont="1" applyFill="1" applyBorder="1" applyAlignment="1">
      <alignment vertical="center" wrapText="1"/>
    </xf>
    <xf numFmtId="0" fontId="88" fillId="32" borderId="19" xfId="2257" applyFont="1" applyFill="1" applyBorder="1"/>
    <xf numFmtId="4" fontId="71" fillId="0" borderId="0" xfId="2259" applyFont="1" applyAlignment="1"/>
    <xf numFmtId="4" fontId="71" fillId="0" borderId="0" xfId="2259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9" applyFont="1">
      <alignment vertical="center"/>
    </xf>
    <xf numFmtId="0" fontId="91" fillId="0" borderId="0" xfId="797" applyFont="1" applyFill="1" applyAlignment="1"/>
    <xf numFmtId="0" fontId="66" fillId="0" borderId="0" xfId="2259" applyNumberFormat="1" applyFont="1" applyAlignment="1"/>
    <xf numFmtId="3" fontId="11" fillId="0" borderId="19" xfId="2259" applyNumberFormat="1" applyFont="1" applyBorder="1" applyAlignment="1">
      <alignment horizontal="center" vertical="center" wrapText="1"/>
    </xf>
    <xf numFmtId="3" fontId="11" fillId="0" borderId="78" xfId="2259" applyNumberFormat="1" applyFont="1" applyBorder="1" applyAlignment="1">
      <alignment horizontal="center" vertical="center" wrapText="1"/>
    </xf>
    <xf numFmtId="4" fontId="11" fillId="25" borderId="3" xfId="2259" applyFont="1" applyFill="1" applyBorder="1" applyAlignment="1">
      <alignment vertical="center" wrapText="1"/>
    </xf>
    <xf numFmtId="4" fontId="11" fillId="25" borderId="4" xfId="2259" applyFont="1" applyFill="1" applyBorder="1" applyAlignment="1">
      <alignment horizontal="left" vertical="center" wrapText="1"/>
    </xf>
    <xf numFmtId="3" fontId="11" fillId="0" borderId="4" xfId="2259" applyNumberFormat="1" applyFont="1" applyBorder="1" applyAlignment="1">
      <alignment horizontal="center" vertical="center" wrapText="1"/>
    </xf>
    <xf numFmtId="4" fontId="11" fillId="0" borderId="4" xfId="2259" applyNumberFormat="1" applyFont="1" applyBorder="1" applyAlignment="1">
      <alignment horizontal="center" vertical="center" wrapText="1"/>
    </xf>
    <xf numFmtId="4" fontId="11" fillId="0" borderId="5" xfId="2259" applyNumberFormat="1" applyFont="1" applyBorder="1" applyAlignment="1">
      <alignment horizontal="center" vertical="center" wrapText="1"/>
    </xf>
    <xf numFmtId="4" fontId="11" fillId="25" borderId="6" xfId="2259" applyFont="1" applyFill="1" applyBorder="1" applyAlignment="1">
      <alignment vertical="center" wrapText="1"/>
    </xf>
    <xf numFmtId="4" fontId="11" fillId="25" borderId="7" xfId="2259" applyFont="1" applyFill="1" applyBorder="1" applyAlignment="1">
      <alignment horizontal="left" vertical="center" wrapText="1"/>
    </xf>
    <xf numFmtId="3" fontId="11" fillId="0" borderId="7" xfId="2259" applyNumberFormat="1" applyFont="1" applyBorder="1" applyAlignment="1">
      <alignment horizontal="center" vertical="center" wrapText="1"/>
    </xf>
    <xf numFmtId="4" fontId="11" fillId="0" borderId="7" xfId="2259" applyNumberFormat="1" applyFont="1" applyBorder="1" applyAlignment="1">
      <alignment horizontal="center" vertical="center" wrapText="1"/>
    </xf>
    <xf numFmtId="4" fontId="11" fillId="0" borderId="8" xfId="2259" applyNumberFormat="1" applyFont="1" applyBorder="1" applyAlignment="1">
      <alignment horizontal="center" vertical="center" wrapText="1"/>
    </xf>
    <xf numFmtId="4" fontId="11" fillId="0" borderId="6" xfId="2259" applyFont="1" applyFill="1" applyBorder="1" applyAlignment="1">
      <alignment horizontal="left" vertical="center" wrapText="1"/>
    </xf>
    <xf numFmtId="4" fontId="71" fillId="25" borderId="7" xfId="2259" applyFont="1" applyFill="1" applyBorder="1" applyAlignment="1">
      <alignment horizontal="left" vertical="center" wrapText="1"/>
    </xf>
    <xf numFmtId="4" fontId="11" fillId="0" borderId="7" xfId="2259" applyFont="1" applyBorder="1" applyAlignment="1">
      <alignment horizontal="center" vertical="center" wrapText="1"/>
    </xf>
    <xf numFmtId="4" fontId="11" fillId="0" borderId="37" xfId="2259" applyFont="1" applyFill="1" applyBorder="1" applyAlignment="1">
      <alignment horizontal="left" vertical="center" wrapText="1"/>
    </xf>
    <xf numFmtId="4" fontId="71" fillId="25" borderId="38" xfId="2259" applyFont="1" applyFill="1" applyBorder="1" applyAlignment="1">
      <alignment horizontal="left" vertical="center" wrapText="1"/>
    </xf>
    <xf numFmtId="3" fontId="11" fillId="0" borderId="38" xfId="2259" applyNumberFormat="1" applyFont="1" applyBorder="1" applyAlignment="1">
      <alignment horizontal="center" vertical="center" wrapText="1"/>
    </xf>
    <xf numFmtId="4" fontId="11" fillId="0" borderId="38" xfId="2259" applyNumberFormat="1" applyFont="1" applyBorder="1" applyAlignment="1">
      <alignment horizontal="center" vertical="center" wrapText="1"/>
    </xf>
    <xf numFmtId="4" fontId="11" fillId="0" borderId="38" xfId="2259" applyFont="1" applyBorder="1" applyAlignment="1">
      <alignment horizontal="center" vertical="center" wrapText="1"/>
    </xf>
    <xf numFmtId="4" fontId="11" fillId="0" borderId="39" xfId="2259" applyNumberFormat="1" applyFont="1" applyBorder="1" applyAlignment="1">
      <alignment horizontal="center" vertical="center" wrapText="1"/>
    </xf>
    <xf numFmtId="4" fontId="66" fillId="0" borderId="19" xfId="2259" applyNumberFormat="1" applyFont="1" applyBorder="1" applyAlignment="1">
      <alignment horizontal="right" vertical="top" wrapText="1"/>
    </xf>
    <xf numFmtId="0" fontId="11" fillId="0" borderId="10" xfId="2257" applyFont="1" applyBorder="1"/>
    <xf numFmtId="0" fontId="92" fillId="28" borderId="0" xfId="798" applyNumberFormat="1" applyFont="1" applyFill="1" applyAlignment="1">
      <alignment vertical="center" wrapText="1"/>
    </xf>
    <xf numFmtId="4" fontId="73" fillId="28" borderId="0" xfId="2259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93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81" xfId="797" applyNumberFormat="1" applyFont="1" applyFill="1" applyBorder="1" applyAlignment="1">
      <alignment horizontal="center" vertical="center" wrapText="1"/>
    </xf>
    <xf numFmtId="49" fontId="71" fillId="28" borderId="82" xfId="797" applyNumberFormat="1" applyFont="1" applyFill="1" applyBorder="1" applyAlignment="1">
      <alignment horizontal="center" vertical="center" wrapText="1"/>
    </xf>
    <xf numFmtId="49" fontId="71" fillId="28" borderId="83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84" xfId="797" applyFont="1" applyFill="1" applyBorder="1" applyAlignment="1">
      <alignment vertical="top"/>
    </xf>
    <xf numFmtId="49" fontId="71" fillId="28" borderId="85" xfId="797" applyNumberFormat="1" applyFont="1" applyFill="1" applyBorder="1" applyAlignment="1">
      <alignment horizontal="center" vertical="top" wrapText="1"/>
    </xf>
    <xf numFmtId="49" fontId="71" fillId="28" borderId="86" xfId="797" applyNumberFormat="1" applyFont="1" applyFill="1" applyBorder="1" applyAlignment="1">
      <alignment horizontal="left" vertical="top" wrapText="1"/>
    </xf>
    <xf numFmtId="192" fontId="94" fillId="28" borderId="86" xfId="797" applyNumberFormat="1" applyFont="1" applyFill="1" applyBorder="1" applyAlignment="1">
      <alignment horizontal="center" vertical="top"/>
    </xf>
    <xf numFmtId="0" fontId="71" fillId="28" borderId="86" xfId="797" applyNumberFormat="1" applyFont="1" applyFill="1" applyBorder="1" applyAlignment="1">
      <alignment horizontal="center" vertical="top"/>
    </xf>
    <xf numFmtId="0" fontId="71" fillId="28" borderId="86" xfId="797" applyFont="1" applyFill="1" applyBorder="1" applyAlignment="1">
      <alignment horizontal="center" vertical="top"/>
    </xf>
    <xf numFmtId="193" fontId="94" fillId="28" borderId="86" xfId="797" applyNumberFormat="1" applyFont="1" applyFill="1" applyBorder="1" applyAlignment="1">
      <alignment horizontal="center" vertical="top"/>
    </xf>
    <xf numFmtId="3" fontId="71" fillId="28" borderId="86" xfId="797" applyNumberFormat="1" applyFont="1" applyFill="1" applyBorder="1" applyAlignment="1">
      <alignment horizontal="center" vertical="top"/>
    </xf>
    <xf numFmtId="3" fontId="94" fillId="28" borderId="86" xfId="797" applyNumberFormat="1" applyFont="1" applyFill="1" applyBorder="1" applyAlignment="1">
      <alignment horizontal="center" vertical="top"/>
    </xf>
    <xf numFmtId="3" fontId="94" fillId="28" borderId="87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88" xfId="797" applyNumberFormat="1" applyFont="1" applyFill="1" applyBorder="1" applyAlignment="1">
      <alignment horizontal="center" vertical="top" wrapText="1"/>
    </xf>
    <xf numFmtId="0" fontId="72" fillId="28" borderId="89" xfId="797" applyNumberFormat="1" applyFont="1" applyFill="1" applyBorder="1" applyAlignment="1">
      <alignment horizontal="right" vertical="top" wrapText="1"/>
    </xf>
    <xf numFmtId="192" fontId="72" fillId="28" borderId="89" xfId="797" applyNumberFormat="1" applyFont="1" applyFill="1" applyBorder="1" applyAlignment="1">
      <alignment horizontal="center" vertical="top"/>
    </xf>
    <xf numFmtId="0" fontId="72" fillId="28" borderId="89" xfId="797" applyNumberFormat="1" applyFont="1" applyFill="1" applyBorder="1" applyAlignment="1">
      <alignment horizontal="center" vertical="top"/>
    </xf>
    <xf numFmtId="3" fontId="72" fillId="28" borderId="89" xfId="797" applyNumberFormat="1" applyFont="1" applyFill="1" applyBorder="1" applyAlignment="1">
      <alignment horizontal="center" vertical="top"/>
    </xf>
    <xf numFmtId="0" fontId="72" fillId="28" borderId="89" xfId="797" applyFont="1" applyFill="1" applyBorder="1" applyAlignment="1">
      <alignment horizontal="center" vertical="top"/>
    </xf>
    <xf numFmtId="193" fontId="72" fillId="28" borderId="89" xfId="797" applyNumberFormat="1" applyFont="1" applyFill="1" applyBorder="1" applyAlignment="1">
      <alignment horizontal="center" vertical="top"/>
    </xf>
    <xf numFmtId="3" fontId="72" fillId="28" borderId="90" xfId="797" applyNumberFormat="1" applyFont="1" applyFill="1" applyBorder="1" applyAlignment="1">
      <alignment horizontal="center" vertical="top" wrapText="1"/>
    </xf>
    <xf numFmtId="49" fontId="72" fillId="28" borderId="85" xfId="797" applyNumberFormat="1" applyFont="1" applyFill="1" applyBorder="1" applyAlignment="1">
      <alignment horizontal="center" vertical="top" wrapText="1"/>
    </xf>
    <xf numFmtId="0" fontId="72" fillId="28" borderId="86" xfId="797" applyNumberFormat="1" applyFont="1" applyFill="1" applyBorder="1" applyAlignment="1">
      <alignment horizontal="right" vertical="top" wrapText="1"/>
    </xf>
    <xf numFmtId="192" fontId="72" fillId="28" borderId="86" xfId="797" applyNumberFormat="1" applyFont="1" applyFill="1" applyBorder="1" applyAlignment="1">
      <alignment horizontal="center" vertical="top"/>
    </xf>
    <xf numFmtId="0" fontId="72" fillId="28" borderId="86" xfId="797" applyNumberFormat="1" applyFont="1" applyFill="1" applyBorder="1" applyAlignment="1">
      <alignment horizontal="center" vertical="top"/>
    </xf>
    <xf numFmtId="3" fontId="72" fillId="28" borderId="86" xfId="797" applyNumberFormat="1" applyFont="1" applyFill="1" applyBorder="1" applyAlignment="1">
      <alignment horizontal="center" vertical="top"/>
    </xf>
    <xf numFmtId="0" fontId="72" fillId="28" borderId="86" xfId="797" applyFont="1" applyFill="1" applyBorder="1" applyAlignment="1">
      <alignment horizontal="center" vertical="top"/>
    </xf>
    <xf numFmtId="193" fontId="72" fillId="28" borderId="86" xfId="797" applyNumberFormat="1" applyFont="1" applyFill="1" applyBorder="1" applyAlignment="1">
      <alignment horizontal="center" vertical="top"/>
    </xf>
    <xf numFmtId="3" fontId="72" fillId="28" borderId="87" xfId="797" applyNumberFormat="1" applyFont="1" applyFill="1" applyBorder="1" applyAlignment="1">
      <alignment horizontal="center" vertical="top" wrapText="1"/>
    </xf>
    <xf numFmtId="49" fontId="72" fillId="0" borderId="85" xfId="797" applyNumberFormat="1" applyFont="1" applyFill="1" applyBorder="1" applyAlignment="1">
      <alignment horizontal="center" vertical="top" wrapText="1"/>
    </xf>
    <xf numFmtId="0" fontId="72" fillId="0" borderId="86" xfId="797" applyNumberFormat="1" applyFont="1" applyFill="1" applyBorder="1" applyAlignment="1">
      <alignment horizontal="right" vertical="top" wrapText="1"/>
    </xf>
    <xf numFmtId="192" fontId="72" fillId="0" borderId="86" xfId="797" applyNumberFormat="1" applyFont="1" applyFill="1" applyBorder="1" applyAlignment="1">
      <alignment horizontal="center" vertical="top"/>
    </xf>
    <xf numFmtId="0" fontId="72" fillId="0" borderId="86" xfId="797" applyNumberFormat="1" applyFont="1" applyFill="1" applyBorder="1" applyAlignment="1">
      <alignment horizontal="center" vertical="top"/>
    </xf>
    <xf numFmtId="3" fontId="72" fillId="0" borderId="86" xfId="797" applyNumberFormat="1" applyFont="1" applyFill="1" applyBorder="1" applyAlignment="1">
      <alignment horizontal="center" vertical="top"/>
    </xf>
    <xf numFmtId="0" fontId="72" fillId="0" borderId="86" xfId="797" applyFont="1" applyFill="1" applyBorder="1" applyAlignment="1">
      <alignment horizontal="center" vertical="top"/>
    </xf>
    <xf numFmtId="193" fontId="72" fillId="0" borderId="86" xfId="797" applyNumberFormat="1" applyFont="1" applyFill="1" applyBorder="1" applyAlignment="1">
      <alignment horizontal="center" vertical="top"/>
    </xf>
    <xf numFmtId="3" fontId="72" fillId="0" borderId="87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1" xfId="797" applyNumberFormat="1" applyFont="1" applyFill="1" applyBorder="1" applyAlignment="1">
      <alignment horizontal="center" vertical="top" wrapText="1"/>
    </xf>
    <xf numFmtId="0" fontId="72" fillId="0" borderId="32" xfId="797" applyNumberFormat="1" applyFont="1" applyFill="1" applyBorder="1" applyAlignment="1">
      <alignment horizontal="right" vertical="top" wrapText="1"/>
    </xf>
    <xf numFmtId="192" fontId="72" fillId="0" borderId="32" xfId="797" applyNumberFormat="1" applyFont="1" applyFill="1" applyBorder="1" applyAlignment="1">
      <alignment horizontal="center" vertical="top"/>
    </xf>
    <xf numFmtId="0" fontId="72" fillId="0" borderId="32" xfId="797" applyNumberFormat="1" applyFont="1" applyFill="1" applyBorder="1" applyAlignment="1">
      <alignment horizontal="center" vertical="top"/>
    </xf>
    <xf numFmtId="3" fontId="72" fillId="0" borderId="32" xfId="797" applyNumberFormat="1" applyFont="1" applyFill="1" applyBorder="1" applyAlignment="1">
      <alignment horizontal="center" vertical="top"/>
    </xf>
    <xf numFmtId="0" fontId="71" fillId="0" borderId="86" xfId="797" applyFont="1" applyFill="1" applyBorder="1" applyAlignment="1">
      <alignment horizontal="center" vertical="top"/>
    </xf>
    <xf numFmtId="193" fontId="94" fillId="0" borderId="86" xfId="797" applyNumberFormat="1" applyFont="1" applyFill="1" applyBorder="1" applyAlignment="1">
      <alignment horizontal="center" vertical="top"/>
    </xf>
    <xf numFmtId="3" fontId="71" fillId="0" borderId="86" xfId="797" applyNumberFormat="1" applyFont="1" applyFill="1" applyBorder="1" applyAlignment="1">
      <alignment horizontal="center" vertical="top"/>
    </xf>
    <xf numFmtId="3" fontId="94" fillId="0" borderId="86" xfId="797" applyNumberFormat="1" applyFont="1" applyFill="1" applyBorder="1" applyAlignment="1">
      <alignment horizontal="center" vertical="top"/>
    </xf>
    <xf numFmtId="3" fontId="94" fillId="0" borderId="87" xfId="797" applyNumberFormat="1" applyFont="1" applyFill="1" applyBorder="1" applyAlignment="1">
      <alignment horizontal="center" vertical="top" wrapText="1"/>
    </xf>
    <xf numFmtId="0" fontId="66" fillId="0" borderId="91" xfId="797" applyFont="1" applyFill="1" applyBorder="1" applyAlignment="1">
      <alignment horizontal="center" vertical="top" wrapText="1"/>
    </xf>
    <xf numFmtId="0" fontId="66" fillId="0" borderId="92" xfId="797" applyFont="1" applyFill="1" applyBorder="1" applyAlignment="1">
      <alignment horizontal="left" vertical="top"/>
    </xf>
    <xf numFmtId="192" fontId="66" fillId="0" borderId="92" xfId="797" applyNumberFormat="1" applyFont="1" applyFill="1" applyBorder="1" applyAlignment="1">
      <alignment horizontal="center" vertical="top" wrapText="1"/>
    </xf>
    <xf numFmtId="0" fontId="66" fillId="0" borderId="92" xfId="797" applyNumberFormat="1" applyFont="1" applyFill="1" applyBorder="1" applyAlignment="1">
      <alignment horizontal="center" vertical="top" wrapText="1"/>
    </xf>
    <xf numFmtId="3" fontId="66" fillId="0" borderId="92" xfId="797" applyNumberFormat="1" applyFont="1" applyFill="1" applyBorder="1" applyAlignment="1">
      <alignment horizontal="center" vertical="top" wrapText="1"/>
    </xf>
    <xf numFmtId="0" fontId="66" fillId="0" borderId="92" xfId="797" applyFont="1" applyFill="1" applyBorder="1" applyAlignment="1">
      <alignment horizontal="center" vertical="top" wrapText="1"/>
    </xf>
    <xf numFmtId="3" fontId="91" fillId="0" borderId="93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66" fillId="0" borderId="0" xfId="908" applyFont="1" applyFill="1" applyBorder="1" applyAlignment="1">
      <alignment vertical="center"/>
    </xf>
    <xf numFmtId="1" fontId="66" fillId="32" borderId="19" xfId="908" applyNumberFormat="1" applyFont="1" applyFill="1" applyBorder="1" applyAlignment="1">
      <alignment horizontal="center" vertical="center" wrapText="1"/>
    </xf>
    <xf numFmtId="2" fontId="66" fillId="32" borderId="70" xfId="908" applyNumberFormat="1" applyFont="1" applyFill="1" applyBorder="1" applyAlignment="1">
      <alignment horizontal="center" vertical="center" wrapText="1"/>
    </xf>
    <xf numFmtId="193" fontId="66" fillId="32" borderId="55" xfId="908" applyNumberFormat="1" applyFont="1" applyFill="1" applyBorder="1" applyAlignment="1">
      <alignment horizontal="center" vertical="center" wrapText="1"/>
    </xf>
    <xf numFmtId="188" fontId="66" fillId="32" borderId="55" xfId="908" applyNumberFormat="1" applyFont="1" applyFill="1" applyBorder="1" applyAlignment="1">
      <alignment horizontal="center" vertical="center" wrapText="1"/>
    </xf>
    <xf numFmtId="1" fontId="66" fillId="32" borderId="55" xfId="908" applyNumberFormat="1" applyFont="1" applyFill="1" applyBorder="1" applyAlignment="1">
      <alignment horizontal="center" vertical="center"/>
    </xf>
    <xf numFmtId="188" fontId="66" fillId="32" borderId="55" xfId="908" applyNumberFormat="1" applyFont="1" applyFill="1" applyBorder="1" applyAlignment="1">
      <alignment horizontal="center" vertical="center"/>
    </xf>
    <xf numFmtId="10" fontId="84" fillId="32" borderId="55" xfId="908" applyNumberFormat="1" applyFont="1" applyFill="1" applyBorder="1" applyAlignment="1">
      <alignment horizontal="center" vertical="center" wrapText="1"/>
    </xf>
    <xf numFmtId="9" fontId="84" fillId="32" borderId="53" xfId="908" applyNumberFormat="1" applyFont="1" applyFill="1" applyBorder="1" applyAlignment="1">
      <alignment horizontal="center" vertical="center" wrapText="1"/>
    </xf>
    <xf numFmtId="0" fontId="66" fillId="32" borderId="50" xfId="976" applyFont="1" applyFill="1" applyBorder="1" applyAlignment="1">
      <alignment horizontal="center" vertical="center"/>
    </xf>
    <xf numFmtId="0" fontId="11" fillId="32" borderId="28" xfId="908" applyFont="1" applyFill="1" applyBorder="1" applyAlignment="1">
      <alignment horizontal="center" vertical="center"/>
    </xf>
    <xf numFmtId="0" fontId="11" fillId="32" borderId="26" xfId="908" applyFont="1" applyFill="1" applyBorder="1" applyAlignment="1">
      <alignment horizontal="center" vertical="center"/>
    </xf>
    <xf numFmtId="0" fontId="11" fillId="32" borderId="48" xfId="908" applyFont="1" applyFill="1" applyBorder="1" applyAlignment="1">
      <alignment horizontal="center" vertical="center"/>
    </xf>
    <xf numFmtId="1" fontId="66" fillId="32" borderId="70" xfId="908" applyNumberFormat="1" applyFont="1" applyFill="1" applyBorder="1" applyAlignment="1">
      <alignment horizontal="center" vertical="center" wrapText="1"/>
    </xf>
    <xf numFmtId="1" fontId="66" fillId="32" borderId="55" xfId="908" applyNumberFormat="1" applyFont="1" applyFill="1" applyBorder="1" applyAlignment="1">
      <alignment horizontal="center" vertical="center" wrapText="1"/>
    </xf>
    <xf numFmtId="2" fontId="66" fillId="30" borderId="55" xfId="908" applyNumberFormat="1" applyFont="1" applyFill="1" applyBorder="1" applyAlignment="1">
      <alignment horizontal="center" vertical="center" wrapText="1"/>
    </xf>
    <xf numFmtId="4" fontId="66" fillId="30" borderId="55" xfId="908" applyNumberFormat="1" applyFont="1" applyFill="1" applyBorder="1" applyAlignment="1">
      <alignment horizontal="center" vertical="center" wrapText="1"/>
    </xf>
    <xf numFmtId="10" fontId="66" fillId="32" borderId="55" xfId="908" applyNumberFormat="1" applyFont="1" applyFill="1" applyBorder="1" applyAlignment="1">
      <alignment horizontal="center" vertical="center"/>
    </xf>
    <xf numFmtId="10" fontId="84" fillId="32" borderId="55" xfId="908" applyNumberFormat="1" applyFont="1" applyFill="1" applyBorder="1" applyAlignment="1">
      <alignment horizontal="center" vertical="center"/>
    </xf>
    <xf numFmtId="10" fontId="84" fillId="32" borderId="53" xfId="908" applyNumberFormat="1" applyFont="1" applyFill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7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7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4" xfId="974" applyFont="1" applyFill="1" applyBorder="1" applyAlignment="1">
      <alignment horizontal="center" vertical="center" wrapText="1"/>
    </xf>
    <xf numFmtId="0" fontId="11" fillId="32" borderId="47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60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76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8" xfId="908" applyFont="1" applyFill="1" applyBorder="1" applyAlignment="1">
      <alignment horizontal="center" vertical="center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6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8" xfId="974" applyFont="1" applyFill="1" applyBorder="1" applyAlignment="1">
      <alignment horizontal="center" vertical="center" wrapText="1"/>
    </xf>
    <xf numFmtId="0" fontId="11" fillId="32" borderId="45" xfId="974" applyFont="1" applyFill="1" applyBorder="1" applyAlignment="1">
      <alignment horizontal="center" vertical="center" wrapText="1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4" fontId="72" fillId="0" borderId="0" xfId="2259" applyFont="1" applyAlignment="1">
      <alignment horizontal="center" vertical="center"/>
    </xf>
    <xf numFmtId="4" fontId="66" fillId="0" borderId="0" xfId="2259" applyFont="1" applyAlignment="1">
      <alignment horizontal="center"/>
    </xf>
    <xf numFmtId="0" fontId="91" fillId="0" borderId="0" xfId="797" applyFont="1" applyFill="1" applyAlignment="1">
      <alignment horizontal="center"/>
    </xf>
    <xf numFmtId="4" fontId="11" fillId="0" borderId="33" xfId="2259" applyFont="1" applyBorder="1" applyAlignment="1">
      <alignment horizontal="center" vertical="center" wrapText="1"/>
    </xf>
    <xf numFmtId="4" fontId="11" fillId="0" borderId="35" xfId="2259" applyFont="1" applyBorder="1" applyAlignment="1">
      <alignment horizontal="center" vertical="center" wrapText="1"/>
    </xf>
    <xf numFmtId="0" fontId="11" fillId="0" borderId="0" xfId="2257" applyFont="1" applyBorder="1" applyAlignment="1">
      <alignment horizontal="center"/>
    </xf>
    <xf numFmtId="4" fontId="11" fillId="0" borderId="34" xfId="2259" applyFont="1" applyBorder="1" applyAlignment="1">
      <alignment horizontal="center" vertical="center" wrapText="1"/>
    </xf>
    <xf numFmtId="4" fontId="11" fillId="0" borderId="36" xfId="2259" applyFont="1" applyBorder="1" applyAlignment="1">
      <alignment horizontal="center" vertical="center" wrapText="1"/>
    </xf>
    <xf numFmtId="4" fontId="66" fillId="0" borderId="40" xfId="2259" applyFont="1" applyBorder="1" applyAlignment="1">
      <alignment horizontal="center" vertical="top" wrapText="1"/>
    </xf>
    <xf numFmtId="4" fontId="66" fillId="0" borderId="13" xfId="2259" applyFont="1" applyBorder="1" applyAlignment="1">
      <alignment horizontal="center" vertical="top" wrapText="1"/>
    </xf>
    <xf numFmtId="4" fontId="66" fillId="0" borderId="78" xfId="2259" applyFont="1" applyBorder="1" applyAlignment="1">
      <alignment horizontal="center" vertical="top" wrapText="1"/>
    </xf>
    <xf numFmtId="0" fontId="11" fillId="0" borderId="10" xfId="2257" applyFont="1" applyBorder="1" applyAlignment="1">
      <alignment horizontal="center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61" xfId="797" applyNumberFormat="1" applyFont="1" applyFill="1" applyBorder="1" applyAlignment="1">
      <alignment horizontal="center" vertical="center" wrapText="1"/>
    </xf>
    <xf numFmtId="49" fontId="71" fillId="0" borderId="68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50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50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60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68" fillId="0" borderId="0" xfId="2257" applyFont="1" applyAlignment="1">
      <alignment horizontal="right"/>
    </xf>
    <xf numFmtId="0" fontId="11" fillId="32" borderId="56" xfId="975" applyFont="1" applyFill="1" applyBorder="1" applyAlignment="1" applyProtection="1">
      <alignment horizontal="center" vertical="center" wrapText="1"/>
      <protection locked="0"/>
    </xf>
    <xf numFmtId="0" fontId="85" fillId="32" borderId="76" xfId="2257" applyFont="1" applyFill="1" applyBorder="1" applyAlignment="1">
      <alignment horizontal="center"/>
    </xf>
    <xf numFmtId="0" fontId="85" fillId="32" borderId="4" xfId="2257" applyFont="1" applyFill="1" applyBorder="1" applyAlignment="1">
      <alignment horizontal="center"/>
    </xf>
    <xf numFmtId="0" fontId="85" fillId="32" borderId="5" xfId="2257" applyFont="1" applyFill="1" applyBorder="1" applyAlignment="1">
      <alignment horizontal="center"/>
    </xf>
    <xf numFmtId="0" fontId="11" fillId="32" borderId="6" xfId="975" applyFont="1" applyFill="1" applyBorder="1" applyAlignment="1" applyProtection="1">
      <alignment horizontal="center" vertical="center" wrapText="1"/>
      <protection locked="0"/>
    </xf>
    <xf numFmtId="0" fontId="11" fillId="32" borderId="37" xfId="975" applyFont="1" applyFill="1" applyBorder="1" applyAlignment="1" applyProtection="1">
      <alignment horizontal="center" vertical="center" wrapText="1"/>
      <protection locked="0"/>
    </xf>
    <xf numFmtId="0" fontId="11" fillId="32" borderId="7" xfId="2257" applyFont="1" applyFill="1" applyBorder="1" applyAlignment="1">
      <alignment horizontal="center"/>
    </xf>
    <xf numFmtId="0" fontId="11" fillId="32" borderId="43" xfId="974" applyFont="1" applyFill="1" applyBorder="1" applyAlignment="1">
      <alignment horizontal="center" vertical="center" wrapText="1"/>
    </xf>
    <xf numFmtId="0" fontId="11" fillId="32" borderId="46" xfId="974" applyFont="1" applyFill="1" applyBorder="1" applyAlignment="1">
      <alignment horizontal="center" vertical="center" wrapText="1"/>
    </xf>
    <xf numFmtId="0" fontId="85" fillId="32" borderId="3" xfId="2257" applyFont="1" applyFill="1" applyBorder="1" applyAlignment="1">
      <alignment horizontal="center"/>
    </xf>
    <xf numFmtId="0" fontId="11" fillId="32" borderId="8" xfId="975" applyFont="1" applyFill="1" applyBorder="1" applyAlignment="1" applyProtection="1">
      <alignment horizontal="center" vertical="center" wrapText="1"/>
      <protection locked="0"/>
    </xf>
    <xf numFmtId="0" fontId="11" fillId="32" borderId="39" xfId="975" applyFont="1" applyFill="1" applyBorder="1" applyAlignment="1" applyProtection="1">
      <alignment horizontal="center" vertical="center" wrapText="1"/>
      <protection locked="0"/>
    </xf>
    <xf numFmtId="0" fontId="67" fillId="32" borderId="31" xfId="2257" applyFont="1" applyFill="1" applyBorder="1" applyAlignment="1">
      <alignment horizontal="center"/>
    </xf>
    <xf numFmtId="0" fontId="67" fillId="32" borderId="32" xfId="2257" applyFont="1" applyFill="1" applyBorder="1" applyAlignment="1">
      <alignment horizontal="center"/>
    </xf>
    <xf numFmtId="0" fontId="67" fillId="32" borderId="74" xfId="2257" applyFont="1" applyFill="1" applyBorder="1" applyAlignment="1">
      <alignment horizontal="center"/>
    </xf>
    <xf numFmtId="1" fontId="87" fillId="28" borderId="0" xfId="2257" applyNumberFormat="1" applyFont="1" applyFill="1" applyBorder="1" applyAlignment="1">
      <alignment horizontal="center" vertical="top" wrapText="1"/>
    </xf>
    <xf numFmtId="0" fontId="66" fillId="30" borderId="0" xfId="908" applyNumberFormat="1" applyFont="1" applyFill="1" applyAlignment="1">
      <alignment horizontal="left" vertical="center"/>
    </xf>
    <xf numFmtId="0" fontId="11" fillId="32" borderId="7" xfId="974" applyFont="1" applyFill="1" applyBorder="1" applyAlignment="1">
      <alignment horizontal="center" vertical="center" wrapText="1"/>
    </xf>
    <xf numFmtId="0" fontId="11" fillId="32" borderId="38" xfId="974" applyFont="1" applyFill="1" applyBorder="1" applyAlignment="1">
      <alignment horizontal="center" vertical="center" wrapText="1"/>
    </xf>
    <xf numFmtId="187" fontId="11" fillId="32" borderId="8" xfId="975" applyNumberFormat="1" applyFont="1" applyFill="1" applyBorder="1" applyAlignment="1" applyProtection="1">
      <alignment horizontal="center" vertical="center" wrapText="1"/>
      <protection locked="0"/>
    </xf>
    <xf numFmtId="187" fontId="11" fillId="32" borderId="39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38" xfId="975" applyFont="1" applyFill="1" applyBorder="1" applyAlignment="1" applyProtection="1">
      <alignment horizontal="center" vertical="center" wrapText="1"/>
      <protection locked="0"/>
    </xf>
  </cellXfs>
  <cellStyles count="2263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9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0"/>
    <cellStyle name="Обычный 34 3" xfId="2261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7"/>
    <cellStyle name="Обычный_Приложения к конкурсной заявке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2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79%20&#1050;&#1091;&#1089;&#1090;%2017%20&#1054;&#1089;&#1090;&#1088;&#1086;&#1074;&#1085;&#1086;&#1077;%20&#1054;&#1058;&#1050;&#1056;&#1067;&#1058;&#1040;&#1071;/&#1056;&#1072;&#1089;&#1095;&#1077;&#1090;%20&#1050;&#1091;&#1089;&#1090;%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дение №2 к Форме 8.1"/>
      <sheetName val="Приложение №3 к форме 8.1"/>
      <sheetName val="Приложение №5 к форме 8.1"/>
      <sheetName val="Оборудование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7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Q64" sqref="Q64"/>
    </sheetView>
  </sheetViews>
  <sheetFormatPr defaultColWidth="8.85546875" defaultRowHeight="12.75" x14ac:dyDescent="0.2"/>
  <cols>
    <col min="1" max="1" width="12" style="45" customWidth="1"/>
    <col min="2" max="2" width="39.42578125" style="45" customWidth="1"/>
    <col min="3" max="3" width="10.5703125" style="45" customWidth="1"/>
    <col min="4" max="4" width="11.140625" style="45" customWidth="1"/>
    <col min="5" max="5" width="11" style="45" customWidth="1"/>
    <col min="6" max="6" width="13.42578125" style="45" customWidth="1"/>
    <col min="7" max="7" width="11.7109375" style="45" customWidth="1"/>
    <col min="8" max="8" width="11.28515625" style="45" customWidth="1"/>
    <col min="9" max="9" width="10.85546875" style="45" customWidth="1"/>
    <col min="10" max="10" width="11.28515625" style="45" customWidth="1"/>
    <col min="11" max="11" width="14.42578125" style="45" customWidth="1"/>
    <col min="12" max="12" width="14.7109375" style="45" customWidth="1"/>
    <col min="13" max="13" width="12.42578125" style="45" customWidth="1"/>
    <col min="14" max="14" width="14" style="10" customWidth="1"/>
    <col min="15" max="15" width="12.7109375" style="10" customWidth="1"/>
    <col min="16" max="17" width="13.5703125" style="10" customWidth="1"/>
    <col min="18" max="18" width="11.140625" style="10" customWidth="1"/>
    <col min="19" max="19" width="13" style="10" customWidth="1"/>
    <col min="20" max="20" width="13.7109375" style="45" customWidth="1"/>
    <col min="21" max="21" width="10.7109375" style="10" customWidth="1"/>
    <col min="22" max="22" width="11.28515625" style="45" customWidth="1"/>
    <col min="23" max="23" width="13.7109375" style="45" customWidth="1"/>
    <col min="24" max="24" width="17.85546875" style="45" customWidth="1"/>
    <col min="25" max="25" width="10.140625" style="45" bestFit="1" customWidth="1"/>
    <col min="26" max="16384" width="8.85546875" style="1"/>
  </cols>
  <sheetData>
    <row r="1" spans="1:25" ht="13.5" x14ac:dyDescent="0.2">
      <c r="B1" s="46" t="s">
        <v>40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  <c r="U1" s="48"/>
      <c r="V1" s="47"/>
      <c r="W1" s="49" t="s">
        <v>310</v>
      </c>
    </row>
    <row r="2" spans="1:25" ht="13.5" customHeight="1" x14ac:dyDescent="0.2">
      <c r="B2" s="2" t="s">
        <v>31</v>
      </c>
      <c r="C2" s="547" t="e">
        <f>#REF!</f>
        <v>#REF!</v>
      </c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547"/>
      <c r="R2" s="547"/>
      <c r="S2" s="547"/>
      <c r="T2" s="547"/>
      <c r="U2" s="547"/>
      <c r="V2" s="547"/>
      <c r="W2" s="547"/>
      <c r="X2" s="197"/>
    </row>
    <row r="3" spans="1:25" x14ac:dyDescent="0.2">
      <c r="B3" s="2" t="s">
        <v>32</v>
      </c>
      <c r="C3" s="548" t="e">
        <f>#REF!</f>
        <v>#REF!</v>
      </c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  <c r="S3" s="549"/>
      <c r="T3" s="549"/>
      <c r="U3" s="549"/>
      <c r="V3" s="549"/>
      <c r="W3" s="549"/>
      <c r="X3" s="198"/>
    </row>
    <row r="4" spans="1:25" x14ac:dyDescent="0.2">
      <c r="B4" s="2" t="s">
        <v>1017</v>
      </c>
      <c r="C4" s="407">
        <v>9</v>
      </c>
      <c r="D4" s="525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</row>
    <row r="5" spans="1:25" ht="13.5" thickBot="1" x14ac:dyDescent="0.25">
      <c r="B5" s="2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</row>
    <row r="6" spans="1:25" ht="12.75" customHeight="1" thickBot="1" x14ac:dyDescent="0.25">
      <c r="A6" s="600" t="s">
        <v>1</v>
      </c>
      <c r="B6" s="600" t="s">
        <v>41</v>
      </c>
      <c r="C6" s="571" t="s">
        <v>42</v>
      </c>
      <c r="D6" s="572"/>
      <c r="E6" s="572"/>
      <c r="F6" s="572"/>
      <c r="G6" s="572"/>
      <c r="H6" s="572"/>
      <c r="I6" s="572"/>
      <c r="J6" s="572"/>
      <c r="K6" s="572"/>
      <c r="L6" s="573"/>
      <c r="M6" s="563" t="s">
        <v>2</v>
      </c>
      <c r="N6" s="564"/>
      <c r="O6" s="564"/>
      <c r="P6" s="564"/>
      <c r="Q6" s="564"/>
      <c r="R6" s="564"/>
      <c r="S6" s="564"/>
      <c r="T6" s="564"/>
      <c r="U6" s="564"/>
      <c r="V6" s="564"/>
      <c r="W6" s="565"/>
      <c r="Y6" s="1"/>
    </row>
    <row r="7" spans="1:25" ht="12.75" customHeight="1" x14ac:dyDescent="0.2">
      <c r="A7" s="601"/>
      <c r="B7" s="601"/>
      <c r="C7" s="584" t="s">
        <v>939</v>
      </c>
      <c r="D7" s="569" t="s">
        <v>3</v>
      </c>
      <c r="E7" s="570"/>
      <c r="F7" s="570"/>
      <c r="G7" s="570"/>
      <c r="H7" s="570"/>
      <c r="I7" s="570"/>
      <c r="J7" s="570"/>
      <c r="K7" s="566" t="s">
        <v>941</v>
      </c>
      <c r="L7" s="552" t="s">
        <v>943</v>
      </c>
      <c r="M7" s="550" t="s">
        <v>940</v>
      </c>
      <c r="N7" s="595" t="s">
        <v>3</v>
      </c>
      <c r="O7" s="596"/>
      <c r="P7" s="596"/>
      <c r="Q7" s="597"/>
      <c r="R7" s="598" t="s">
        <v>299</v>
      </c>
      <c r="S7" s="555" t="s">
        <v>950</v>
      </c>
      <c r="T7" s="555" t="s">
        <v>942</v>
      </c>
      <c r="U7" s="555" t="s">
        <v>300</v>
      </c>
      <c r="V7" s="561" t="s">
        <v>301</v>
      </c>
      <c r="W7" s="557" t="s">
        <v>944</v>
      </c>
      <c r="Y7" s="1"/>
    </row>
    <row r="8" spans="1:25" ht="44.25" customHeight="1" x14ac:dyDescent="0.2">
      <c r="A8" s="601"/>
      <c r="B8" s="601"/>
      <c r="C8" s="585"/>
      <c r="D8" s="587" t="s">
        <v>302</v>
      </c>
      <c r="E8" s="559" t="s">
        <v>945</v>
      </c>
      <c r="F8" s="559" t="s">
        <v>946</v>
      </c>
      <c r="G8" s="559" t="s">
        <v>951</v>
      </c>
      <c r="H8" s="559" t="s">
        <v>43</v>
      </c>
      <c r="I8" s="559" t="s">
        <v>300</v>
      </c>
      <c r="J8" s="559" t="s">
        <v>301</v>
      </c>
      <c r="K8" s="567"/>
      <c r="L8" s="553"/>
      <c r="M8" s="551"/>
      <c r="N8" s="592" t="s">
        <v>44</v>
      </c>
      <c r="O8" s="593"/>
      <c r="P8" s="593" t="s">
        <v>45</v>
      </c>
      <c r="Q8" s="594"/>
      <c r="R8" s="599"/>
      <c r="S8" s="556"/>
      <c r="T8" s="556"/>
      <c r="U8" s="556"/>
      <c r="V8" s="562"/>
      <c r="W8" s="558"/>
      <c r="Y8" s="1"/>
    </row>
    <row r="9" spans="1:25" ht="83.25" customHeight="1" thickBot="1" x14ac:dyDescent="0.25">
      <c r="A9" s="602"/>
      <c r="B9" s="602"/>
      <c r="C9" s="586"/>
      <c r="D9" s="588"/>
      <c r="E9" s="560"/>
      <c r="F9" s="560"/>
      <c r="G9" s="560"/>
      <c r="H9" s="560"/>
      <c r="I9" s="560"/>
      <c r="J9" s="560"/>
      <c r="K9" s="568"/>
      <c r="L9" s="554"/>
      <c r="M9" s="551"/>
      <c r="N9" s="328" t="s">
        <v>947</v>
      </c>
      <c r="O9" s="329" t="s">
        <v>948</v>
      </c>
      <c r="P9" s="329" t="s">
        <v>947</v>
      </c>
      <c r="Q9" s="330" t="s">
        <v>948</v>
      </c>
      <c r="R9" s="599"/>
      <c r="S9" s="556"/>
      <c r="T9" s="556"/>
      <c r="U9" s="556"/>
      <c r="V9" s="562"/>
      <c r="W9" s="558"/>
      <c r="Y9" s="1"/>
    </row>
    <row r="10" spans="1:25" ht="13.5" thickBot="1" x14ac:dyDescent="0.25">
      <c r="A10" s="331">
        <v>1</v>
      </c>
      <c r="B10" s="332">
        <v>2</v>
      </c>
      <c r="C10" s="331">
        <v>5</v>
      </c>
      <c r="D10" s="333">
        <v>6</v>
      </c>
      <c r="E10" s="334">
        <v>7</v>
      </c>
      <c r="F10" s="335">
        <v>8</v>
      </c>
      <c r="G10" s="334">
        <v>9</v>
      </c>
      <c r="H10" s="335">
        <v>10</v>
      </c>
      <c r="I10" s="334">
        <v>11</v>
      </c>
      <c r="J10" s="335">
        <v>12</v>
      </c>
      <c r="K10" s="334">
        <v>13</v>
      </c>
      <c r="L10" s="336">
        <v>14</v>
      </c>
      <c r="M10" s="331">
        <v>15</v>
      </c>
      <c r="N10" s="333">
        <v>16</v>
      </c>
      <c r="O10" s="334">
        <v>17</v>
      </c>
      <c r="P10" s="335">
        <v>18</v>
      </c>
      <c r="Q10" s="337">
        <v>19</v>
      </c>
      <c r="R10" s="333">
        <v>20</v>
      </c>
      <c r="S10" s="334">
        <v>21</v>
      </c>
      <c r="T10" s="335">
        <v>22</v>
      </c>
      <c r="U10" s="334">
        <v>23</v>
      </c>
      <c r="V10" s="338">
        <v>24</v>
      </c>
      <c r="W10" s="339">
        <v>25</v>
      </c>
      <c r="Y10" s="1"/>
    </row>
    <row r="11" spans="1:25" ht="13.5" thickBot="1" x14ac:dyDescent="0.25">
      <c r="A11" s="589" t="s">
        <v>965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0"/>
      <c r="L11" s="590"/>
      <c r="M11" s="590"/>
      <c r="N11" s="590"/>
      <c r="O11" s="590"/>
      <c r="P11" s="590"/>
      <c r="Q11" s="590"/>
      <c r="R11" s="590"/>
      <c r="S11" s="590"/>
      <c r="T11" s="590"/>
      <c r="U11" s="590"/>
      <c r="V11" s="590"/>
      <c r="W11" s="591"/>
      <c r="Y11" s="1"/>
    </row>
    <row r="12" spans="1:25" ht="14.25" x14ac:dyDescent="0.2">
      <c r="A12" s="322" t="s">
        <v>864</v>
      </c>
      <c r="B12" s="323" t="s">
        <v>863</v>
      </c>
      <c r="C12" s="257">
        <f>D12+E12+G12+I12+J12</f>
        <v>249557</v>
      </c>
      <c r="D12" s="158">
        <v>35406</v>
      </c>
      <c r="E12" s="99">
        <v>29335</v>
      </c>
      <c r="F12" s="100">
        <v>3551</v>
      </c>
      <c r="G12" s="100">
        <v>125445</v>
      </c>
      <c r="H12" s="99"/>
      <c r="I12" s="99">
        <v>35480</v>
      </c>
      <c r="J12" s="121">
        <v>23891</v>
      </c>
      <c r="K12" s="102">
        <v>1214.8800000000001</v>
      </c>
      <c r="L12" s="135">
        <v>85.6</v>
      </c>
      <c r="M12" s="257">
        <f>N12+O12+P12+Q12</f>
        <v>0</v>
      </c>
      <c r="N12" s="152"/>
      <c r="O12" s="101"/>
      <c r="P12" s="101"/>
      <c r="Q12" s="144"/>
      <c r="R12" s="194">
        <f t="shared" ref="R12:R62" si="0">D12*$D$89</f>
        <v>0</v>
      </c>
      <c r="S12" s="161">
        <f t="shared" ref="S12:S62" si="1">(E12-H12)*$D$90</f>
        <v>0</v>
      </c>
      <c r="T12" s="161">
        <f t="shared" ref="T12:T62" si="2">F12*$D$89</f>
        <v>0</v>
      </c>
      <c r="U12" s="161">
        <f t="shared" ref="U12:U62" si="3">(R12+T12)*$D$96</f>
        <v>0</v>
      </c>
      <c r="V12" s="162">
        <f t="shared" ref="V12:V62" si="4">(R12+T12)*$D$97</f>
        <v>0</v>
      </c>
      <c r="W12" s="400">
        <f>M12+R12+S12+U12+V12</f>
        <v>0</v>
      </c>
      <c r="Y12" s="1"/>
    </row>
    <row r="13" spans="1:25" ht="25.5" x14ac:dyDescent="0.2">
      <c r="A13" s="324" t="s">
        <v>866</v>
      </c>
      <c r="B13" s="325" t="s">
        <v>865</v>
      </c>
      <c r="C13" s="258">
        <f t="shared" ref="C13:C62" si="5">G13+D13+E13+I13+J13</f>
        <v>69637</v>
      </c>
      <c r="D13" s="159">
        <v>14793</v>
      </c>
      <c r="E13" s="7">
        <v>5480</v>
      </c>
      <c r="F13" s="7">
        <v>581</v>
      </c>
      <c r="G13" s="7">
        <v>30375</v>
      </c>
      <c r="H13" s="7"/>
      <c r="I13" s="7">
        <v>11232</v>
      </c>
      <c r="J13" s="122">
        <v>7757</v>
      </c>
      <c r="K13" s="9">
        <v>492.99</v>
      </c>
      <c r="L13" s="136">
        <v>15.42</v>
      </c>
      <c r="M13" s="258">
        <f t="shared" ref="M13:M62" si="6">N13+O13+P13+Q13</f>
        <v>0</v>
      </c>
      <c r="N13" s="153"/>
      <c r="O13" s="8"/>
      <c r="P13" s="8"/>
      <c r="Q13" s="145"/>
      <c r="R13" s="195">
        <f t="shared" si="0"/>
        <v>0</v>
      </c>
      <c r="S13" s="164">
        <f t="shared" si="1"/>
        <v>0</v>
      </c>
      <c r="T13" s="164">
        <f t="shared" si="2"/>
        <v>0</v>
      </c>
      <c r="U13" s="164">
        <f t="shared" si="3"/>
        <v>0</v>
      </c>
      <c r="V13" s="165">
        <f t="shared" si="4"/>
        <v>0</v>
      </c>
      <c r="W13" s="401">
        <f>M13+R13+S13+U13+V13</f>
        <v>0</v>
      </c>
      <c r="Y13" s="1"/>
    </row>
    <row r="14" spans="1:25" ht="25.5" x14ac:dyDescent="0.2">
      <c r="A14" s="324" t="s">
        <v>868</v>
      </c>
      <c r="B14" s="325" t="s">
        <v>867</v>
      </c>
      <c r="C14" s="258">
        <f t="shared" si="5"/>
        <v>274810</v>
      </c>
      <c r="D14" s="159">
        <v>35786</v>
      </c>
      <c r="E14" s="7">
        <v>32638</v>
      </c>
      <c r="F14" s="7">
        <v>3931</v>
      </c>
      <c r="G14" s="7">
        <v>143988</v>
      </c>
      <c r="H14" s="7"/>
      <c r="I14" s="7">
        <v>37414</v>
      </c>
      <c r="J14" s="122">
        <v>24984</v>
      </c>
      <c r="K14" s="9">
        <v>1231.08</v>
      </c>
      <c r="L14" s="136">
        <v>94.09</v>
      </c>
      <c r="M14" s="258">
        <f t="shared" si="6"/>
        <v>0</v>
      </c>
      <c r="N14" s="153"/>
      <c r="O14" s="8"/>
      <c r="P14" s="8"/>
      <c r="Q14" s="145"/>
      <c r="R14" s="195">
        <f t="shared" si="0"/>
        <v>0</v>
      </c>
      <c r="S14" s="164">
        <f t="shared" si="1"/>
        <v>0</v>
      </c>
      <c r="T14" s="164">
        <f t="shared" si="2"/>
        <v>0</v>
      </c>
      <c r="U14" s="164">
        <f t="shared" si="3"/>
        <v>0</v>
      </c>
      <c r="V14" s="165">
        <f t="shared" si="4"/>
        <v>0</v>
      </c>
      <c r="W14" s="401">
        <f t="shared" ref="W14:W62" si="7">M14+R14+S14+U14+V14</f>
        <v>0</v>
      </c>
      <c r="Y14" s="1"/>
    </row>
    <row r="15" spans="1:25" ht="25.5" x14ac:dyDescent="0.2">
      <c r="A15" s="324" t="s">
        <v>870</v>
      </c>
      <c r="B15" s="325" t="s">
        <v>869</v>
      </c>
      <c r="C15" s="258">
        <f t="shared" si="5"/>
        <v>383645</v>
      </c>
      <c r="D15" s="159">
        <v>34526</v>
      </c>
      <c r="E15" s="7">
        <v>60797</v>
      </c>
      <c r="F15" s="7">
        <v>7746</v>
      </c>
      <c r="G15" s="7">
        <v>224980</v>
      </c>
      <c r="H15" s="7"/>
      <c r="I15" s="7">
        <v>37780</v>
      </c>
      <c r="J15" s="122">
        <v>25562</v>
      </c>
      <c r="K15" s="9">
        <v>1140.1099999999999</v>
      </c>
      <c r="L15" s="136">
        <v>192.66</v>
      </c>
      <c r="M15" s="258">
        <f t="shared" si="6"/>
        <v>0</v>
      </c>
      <c r="N15" s="153"/>
      <c r="O15" s="8"/>
      <c r="P15" s="8"/>
      <c r="Q15" s="145"/>
      <c r="R15" s="195">
        <f t="shared" si="0"/>
        <v>0</v>
      </c>
      <c r="S15" s="164">
        <f t="shared" si="1"/>
        <v>0</v>
      </c>
      <c r="T15" s="164">
        <f t="shared" si="2"/>
        <v>0</v>
      </c>
      <c r="U15" s="164">
        <f t="shared" si="3"/>
        <v>0</v>
      </c>
      <c r="V15" s="165">
        <f t="shared" si="4"/>
        <v>0</v>
      </c>
      <c r="W15" s="401">
        <f t="shared" si="7"/>
        <v>0</v>
      </c>
      <c r="Y15" s="1"/>
    </row>
    <row r="16" spans="1:25" ht="14.25" x14ac:dyDescent="0.2">
      <c r="A16" s="324" t="s">
        <v>872</v>
      </c>
      <c r="B16" s="325" t="s">
        <v>871</v>
      </c>
      <c r="C16" s="258">
        <f t="shared" si="5"/>
        <v>155136</v>
      </c>
      <c r="D16" s="159">
        <v>21109</v>
      </c>
      <c r="E16" s="7">
        <v>26309</v>
      </c>
      <c r="F16" s="7">
        <v>3025</v>
      </c>
      <c r="G16" s="7">
        <v>73394</v>
      </c>
      <c r="H16" s="7"/>
      <c r="I16" s="7">
        <v>20443</v>
      </c>
      <c r="J16" s="122">
        <v>13881</v>
      </c>
      <c r="K16" s="9">
        <v>698.93</v>
      </c>
      <c r="L16" s="136">
        <v>73.36</v>
      </c>
      <c r="M16" s="258">
        <f t="shared" si="6"/>
        <v>0</v>
      </c>
      <c r="N16" s="153"/>
      <c r="O16" s="8"/>
      <c r="P16" s="8"/>
      <c r="Q16" s="145"/>
      <c r="R16" s="195">
        <f t="shared" si="0"/>
        <v>0</v>
      </c>
      <c r="S16" s="164">
        <f t="shared" si="1"/>
        <v>0</v>
      </c>
      <c r="T16" s="164">
        <f t="shared" si="2"/>
        <v>0</v>
      </c>
      <c r="U16" s="164">
        <f t="shared" si="3"/>
        <v>0</v>
      </c>
      <c r="V16" s="165">
        <f t="shared" si="4"/>
        <v>0</v>
      </c>
      <c r="W16" s="401">
        <f t="shared" si="7"/>
        <v>0</v>
      </c>
      <c r="Y16" s="1"/>
    </row>
    <row r="17" spans="1:25" ht="14.25" x14ac:dyDescent="0.2">
      <c r="A17" s="324" t="s">
        <v>874</v>
      </c>
      <c r="B17" s="325" t="s">
        <v>873</v>
      </c>
      <c r="C17" s="258">
        <f t="shared" si="5"/>
        <v>347701</v>
      </c>
      <c r="D17" s="159">
        <v>24738</v>
      </c>
      <c r="E17" s="7">
        <v>45722</v>
      </c>
      <c r="F17" s="7">
        <v>5751</v>
      </c>
      <c r="G17" s="7">
        <v>232686</v>
      </c>
      <c r="H17" s="7"/>
      <c r="I17" s="7">
        <v>26354</v>
      </c>
      <c r="J17" s="122">
        <v>18201</v>
      </c>
      <c r="K17" s="9">
        <v>817.54</v>
      </c>
      <c r="L17" s="136">
        <v>145.76</v>
      </c>
      <c r="M17" s="258">
        <f t="shared" si="6"/>
        <v>0</v>
      </c>
      <c r="N17" s="153"/>
      <c r="O17" s="8"/>
      <c r="P17" s="8"/>
      <c r="Q17" s="145"/>
      <c r="R17" s="195">
        <f t="shared" si="0"/>
        <v>0</v>
      </c>
      <c r="S17" s="164">
        <f t="shared" si="1"/>
        <v>0</v>
      </c>
      <c r="T17" s="164">
        <f t="shared" si="2"/>
        <v>0</v>
      </c>
      <c r="U17" s="164">
        <f t="shared" si="3"/>
        <v>0</v>
      </c>
      <c r="V17" s="165">
        <f t="shared" si="4"/>
        <v>0</v>
      </c>
      <c r="W17" s="401">
        <f t="shared" si="7"/>
        <v>0</v>
      </c>
      <c r="Y17" s="1"/>
    </row>
    <row r="18" spans="1:25" ht="14.25" x14ac:dyDescent="0.2">
      <c r="A18" s="324" t="s">
        <v>876</v>
      </c>
      <c r="B18" s="325" t="s">
        <v>875</v>
      </c>
      <c r="C18" s="258">
        <f t="shared" si="5"/>
        <v>68684</v>
      </c>
      <c r="D18" s="159">
        <v>7279</v>
      </c>
      <c r="E18" s="7">
        <v>8856</v>
      </c>
      <c r="F18" s="7">
        <v>1051</v>
      </c>
      <c r="G18" s="7">
        <v>38313</v>
      </c>
      <c r="H18" s="7"/>
      <c r="I18" s="7">
        <v>8640</v>
      </c>
      <c r="J18" s="122">
        <v>5596</v>
      </c>
      <c r="K18" s="9">
        <v>252.79</v>
      </c>
      <c r="L18" s="136">
        <v>24.79</v>
      </c>
      <c r="M18" s="258">
        <f t="shared" si="6"/>
        <v>0</v>
      </c>
      <c r="N18" s="153"/>
      <c r="O18" s="8"/>
      <c r="P18" s="8"/>
      <c r="Q18" s="145"/>
      <c r="R18" s="195">
        <f t="shared" si="0"/>
        <v>0</v>
      </c>
      <c r="S18" s="164">
        <f t="shared" si="1"/>
        <v>0</v>
      </c>
      <c r="T18" s="164">
        <f t="shared" si="2"/>
        <v>0</v>
      </c>
      <c r="U18" s="164">
        <f t="shared" si="3"/>
        <v>0</v>
      </c>
      <c r="V18" s="165">
        <f t="shared" si="4"/>
        <v>0</v>
      </c>
      <c r="W18" s="401">
        <f t="shared" si="7"/>
        <v>0</v>
      </c>
      <c r="Y18" s="1"/>
    </row>
    <row r="19" spans="1:25" ht="25.5" x14ac:dyDescent="0.2">
      <c r="A19" s="324" t="s">
        <v>878</v>
      </c>
      <c r="B19" s="325" t="s">
        <v>877</v>
      </c>
      <c r="C19" s="258">
        <f t="shared" si="5"/>
        <v>17055</v>
      </c>
      <c r="D19" s="159">
        <v>4183</v>
      </c>
      <c r="E19" s="7">
        <v>4234</v>
      </c>
      <c r="F19" s="7">
        <v>581</v>
      </c>
      <c r="G19" s="7">
        <v>1778</v>
      </c>
      <c r="H19" s="7"/>
      <c r="I19" s="7">
        <v>4002</v>
      </c>
      <c r="J19" s="122">
        <v>2858</v>
      </c>
      <c r="K19" s="9">
        <v>145</v>
      </c>
      <c r="L19" s="136">
        <v>14.28</v>
      </c>
      <c r="M19" s="258">
        <f t="shared" si="6"/>
        <v>0</v>
      </c>
      <c r="N19" s="153"/>
      <c r="O19" s="8"/>
      <c r="P19" s="8"/>
      <c r="Q19" s="145"/>
      <c r="R19" s="195">
        <f t="shared" si="0"/>
        <v>0</v>
      </c>
      <c r="S19" s="164">
        <f t="shared" si="1"/>
        <v>0</v>
      </c>
      <c r="T19" s="164">
        <f t="shared" si="2"/>
        <v>0</v>
      </c>
      <c r="U19" s="164">
        <f t="shared" si="3"/>
        <v>0</v>
      </c>
      <c r="V19" s="165">
        <f t="shared" si="4"/>
        <v>0</v>
      </c>
      <c r="W19" s="401">
        <f t="shared" si="7"/>
        <v>0</v>
      </c>
      <c r="Y19" s="1"/>
    </row>
    <row r="20" spans="1:25" ht="14.25" x14ac:dyDescent="0.2">
      <c r="A20" s="324" t="s">
        <v>880</v>
      </c>
      <c r="B20" s="325" t="s">
        <v>879</v>
      </c>
      <c r="C20" s="258">
        <f t="shared" si="5"/>
        <v>7957</v>
      </c>
      <c r="D20" s="159">
        <v>1924</v>
      </c>
      <c r="E20" s="7">
        <v>1252</v>
      </c>
      <c r="F20" s="7">
        <v>176</v>
      </c>
      <c r="G20" s="7">
        <v>1757</v>
      </c>
      <c r="H20" s="7"/>
      <c r="I20" s="7">
        <v>1764</v>
      </c>
      <c r="J20" s="122">
        <v>1260</v>
      </c>
      <c r="K20" s="9">
        <v>66.7</v>
      </c>
      <c r="L20" s="136">
        <v>4.34</v>
      </c>
      <c r="M20" s="258">
        <f t="shared" si="6"/>
        <v>0</v>
      </c>
      <c r="N20" s="153"/>
      <c r="O20" s="8"/>
      <c r="P20" s="8"/>
      <c r="Q20" s="145"/>
      <c r="R20" s="195">
        <f t="shared" si="0"/>
        <v>0</v>
      </c>
      <c r="S20" s="164">
        <f t="shared" si="1"/>
        <v>0</v>
      </c>
      <c r="T20" s="164">
        <f t="shared" si="2"/>
        <v>0</v>
      </c>
      <c r="U20" s="164">
        <f t="shared" si="3"/>
        <v>0</v>
      </c>
      <c r="V20" s="165">
        <f t="shared" si="4"/>
        <v>0</v>
      </c>
      <c r="W20" s="401">
        <f t="shared" si="7"/>
        <v>0</v>
      </c>
      <c r="Y20" s="1"/>
    </row>
    <row r="21" spans="1:25" ht="25.5" x14ac:dyDescent="0.2">
      <c r="A21" s="324" t="s">
        <v>882</v>
      </c>
      <c r="B21" s="325" t="s">
        <v>881</v>
      </c>
      <c r="C21" s="258">
        <f t="shared" si="5"/>
        <v>41278</v>
      </c>
      <c r="D21" s="159">
        <v>4307</v>
      </c>
      <c r="E21" s="7">
        <v>5374</v>
      </c>
      <c r="F21" s="7">
        <v>643</v>
      </c>
      <c r="G21" s="7">
        <v>23052</v>
      </c>
      <c r="H21" s="7"/>
      <c r="I21" s="7">
        <v>5184</v>
      </c>
      <c r="J21" s="122">
        <v>3361</v>
      </c>
      <c r="K21" s="9">
        <v>149.94</v>
      </c>
      <c r="L21" s="136">
        <v>15.15</v>
      </c>
      <c r="M21" s="258">
        <f t="shared" si="6"/>
        <v>0</v>
      </c>
      <c r="N21" s="153"/>
      <c r="O21" s="8"/>
      <c r="P21" s="8"/>
      <c r="Q21" s="145"/>
      <c r="R21" s="195">
        <f t="shared" si="0"/>
        <v>0</v>
      </c>
      <c r="S21" s="164">
        <f t="shared" si="1"/>
        <v>0</v>
      </c>
      <c r="T21" s="164">
        <f t="shared" si="2"/>
        <v>0</v>
      </c>
      <c r="U21" s="164">
        <f t="shared" si="3"/>
        <v>0</v>
      </c>
      <c r="V21" s="165">
        <f t="shared" si="4"/>
        <v>0</v>
      </c>
      <c r="W21" s="401">
        <f t="shared" si="7"/>
        <v>0</v>
      </c>
      <c r="Y21" s="1"/>
    </row>
    <row r="22" spans="1:25" ht="14.25" x14ac:dyDescent="0.2">
      <c r="A22" s="324" t="s">
        <v>884</v>
      </c>
      <c r="B22" s="325" t="s">
        <v>883</v>
      </c>
      <c r="C22" s="258">
        <f t="shared" si="5"/>
        <v>11371</v>
      </c>
      <c r="D22" s="159">
        <v>2885</v>
      </c>
      <c r="E22" s="7">
        <v>2109</v>
      </c>
      <c r="F22" s="7">
        <v>307</v>
      </c>
      <c r="G22" s="7">
        <v>1781</v>
      </c>
      <c r="H22" s="7"/>
      <c r="I22" s="7">
        <v>2681</v>
      </c>
      <c r="J22" s="122">
        <v>1915</v>
      </c>
      <c r="K22" s="9">
        <v>100</v>
      </c>
      <c r="L22" s="136">
        <v>7.54</v>
      </c>
      <c r="M22" s="258">
        <f t="shared" si="6"/>
        <v>0</v>
      </c>
      <c r="N22" s="153"/>
      <c r="O22" s="8"/>
      <c r="P22" s="8"/>
      <c r="Q22" s="145"/>
      <c r="R22" s="195">
        <f t="shared" si="0"/>
        <v>0</v>
      </c>
      <c r="S22" s="164">
        <f t="shared" si="1"/>
        <v>0</v>
      </c>
      <c r="T22" s="164">
        <f t="shared" si="2"/>
        <v>0</v>
      </c>
      <c r="U22" s="164">
        <f t="shared" si="3"/>
        <v>0</v>
      </c>
      <c r="V22" s="165">
        <f t="shared" si="4"/>
        <v>0</v>
      </c>
      <c r="W22" s="401">
        <f t="shared" si="7"/>
        <v>0</v>
      </c>
      <c r="Y22" s="1"/>
    </row>
    <row r="23" spans="1:25" ht="14.25" x14ac:dyDescent="0.2">
      <c r="A23" s="324" t="s">
        <v>886</v>
      </c>
      <c r="B23" s="325" t="s">
        <v>885</v>
      </c>
      <c r="C23" s="258">
        <f t="shared" si="5"/>
        <v>196697</v>
      </c>
      <c r="D23" s="159">
        <v>22331</v>
      </c>
      <c r="E23" s="7">
        <v>18812</v>
      </c>
      <c r="F23" s="7">
        <v>2102</v>
      </c>
      <c r="G23" s="7">
        <v>118080</v>
      </c>
      <c r="H23" s="7"/>
      <c r="I23" s="7">
        <v>22057</v>
      </c>
      <c r="J23" s="122">
        <v>15417</v>
      </c>
      <c r="K23" s="9">
        <v>751.14</v>
      </c>
      <c r="L23" s="136">
        <v>50.73</v>
      </c>
      <c r="M23" s="258">
        <f t="shared" si="6"/>
        <v>0</v>
      </c>
      <c r="N23" s="153"/>
      <c r="O23" s="8"/>
      <c r="P23" s="8"/>
      <c r="Q23" s="145"/>
      <c r="R23" s="195">
        <f t="shared" si="0"/>
        <v>0</v>
      </c>
      <c r="S23" s="164">
        <f t="shared" si="1"/>
        <v>0</v>
      </c>
      <c r="T23" s="164">
        <f t="shared" si="2"/>
        <v>0</v>
      </c>
      <c r="U23" s="164">
        <f t="shared" si="3"/>
        <v>0</v>
      </c>
      <c r="V23" s="165">
        <f t="shared" si="4"/>
        <v>0</v>
      </c>
      <c r="W23" s="401">
        <f t="shared" si="7"/>
        <v>0</v>
      </c>
      <c r="Y23" s="1"/>
    </row>
    <row r="24" spans="1:25" ht="25.5" x14ac:dyDescent="0.2">
      <c r="A24" s="324" t="s">
        <v>888</v>
      </c>
      <c r="B24" s="325" t="s">
        <v>887</v>
      </c>
      <c r="C24" s="258">
        <f t="shared" si="5"/>
        <v>423125</v>
      </c>
      <c r="D24" s="159">
        <v>57722</v>
      </c>
      <c r="E24" s="7">
        <v>50673</v>
      </c>
      <c r="F24" s="7">
        <v>6131</v>
      </c>
      <c r="G24" s="7">
        <v>215957</v>
      </c>
      <c r="H24" s="7"/>
      <c r="I24" s="7">
        <v>59161</v>
      </c>
      <c r="J24" s="122">
        <v>39612</v>
      </c>
      <c r="K24" s="9">
        <v>1982.38</v>
      </c>
      <c r="L24" s="136">
        <v>147.21</v>
      </c>
      <c r="M24" s="258">
        <f t="shared" si="6"/>
        <v>0</v>
      </c>
      <c r="N24" s="153"/>
      <c r="O24" s="8"/>
      <c r="P24" s="8"/>
      <c r="Q24" s="145"/>
      <c r="R24" s="195">
        <f t="shared" si="0"/>
        <v>0</v>
      </c>
      <c r="S24" s="164">
        <f t="shared" si="1"/>
        <v>0</v>
      </c>
      <c r="T24" s="164">
        <f t="shared" si="2"/>
        <v>0</v>
      </c>
      <c r="U24" s="164">
        <f t="shared" si="3"/>
        <v>0</v>
      </c>
      <c r="V24" s="165">
        <f t="shared" si="4"/>
        <v>0</v>
      </c>
      <c r="W24" s="401">
        <f t="shared" si="7"/>
        <v>0</v>
      </c>
      <c r="Y24" s="1"/>
    </row>
    <row r="25" spans="1:25" ht="25.5" x14ac:dyDescent="0.2">
      <c r="A25" s="324" t="s">
        <v>890</v>
      </c>
      <c r="B25" s="325" t="s">
        <v>889</v>
      </c>
      <c r="C25" s="258">
        <f t="shared" si="5"/>
        <v>225874</v>
      </c>
      <c r="D25" s="159">
        <v>8353</v>
      </c>
      <c r="E25" s="7">
        <v>35752</v>
      </c>
      <c r="F25" s="7">
        <v>4353</v>
      </c>
      <c r="G25" s="7">
        <v>157864</v>
      </c>
      <c r="H25" s="7"/>
      <c r="I25" s="7">
        <v>15344</v>
      </c>
      <c r="J25" s="122">
        <v>8561</v>
      </c>
      <c r="K25" s="9">
        <v>274.5</v>
      </c>
      <c r="L25" s="136">
        <v>108.42</v>
      </c>
      <c r="M25" s="258">
        <f t="shared" si="6"/>
        <v>0</v>
      </c>
      <c r="N25" s="153"/>
      <c r="O25" s="8"/>
      <c r="P25" s="8"/>
      <c r="Q25" s="145"/>
      <c r="R25" s="195">
        <f t="shared" si="0"/>
        <v>0</v>
      </c>
      <c r="S25" s="164">
        <f t="shared" si="1"/>
        <v>0</v>
      </c>
      <c r="T25" s="164">
        <f t="shared" si="2"/>
        <v>0</v>
      </c>
      <c r="U25" s="164">
        <f t="shared" si="3"/>
        <v>0</v>
      </c>
      <c r="V25" s="165">
        <f t="shared" si="4"/>
        <v>0</v>
      </c>
      <c r="W25" s="401">
        <f t="shared" si="7"/>
        <v>0</v>
      </c>
      <c r="Y25" s="1"/>
    </row>
    <row r="26" spans="1:25" ht="25.5" x14ac:dyDescent="0.2">
      <c r="A26" s="324" t="s">
        <v>892</v>
      </c>
      <c r="B26" s="325" t="s">
        <v>891</v>
      </c>
      <c r="C26" s="258">
        <f t="shared" si="5"/>
        <v>116270</v>
      </c>
      <c r="D26" s="159">
        <v>15930</v>
      </c>
      <c r="E26" s="7">
        <v>16160</v>
      </c>
      <c r="F26" s="7">
        <v>2234</v>
      </c>
      <c r="G26" s="7">
        <v>58664</v>
      </c>
      <c r="H26" s="7"/>
      <c r="I26" s="7">
        <v>16207</v>
      </c>
      <c r="J26" s="122">
        <v>9309</v>
      </c>
      <c r="K26" s="9">
        <v>658.05</v>
      </c>
      <c r="L26" s="136">
        <v>59.7</v>
      </c>
      <c r="M26" s="258">
        <f t="shared" si="6"/>
        <v>0</v>
      </c>
      <c r="N26" s="153"/>
      <c r="O26" s="8"/>
      <c r="P26" s="8"/>
      <c r="Q26" s="145"/>
      <c r="R26" s="195">
        <f t="shared" si="0"/>
        <v>0</v>
      </c>
      <c r="S26" s="164">
        <f t="shared" si="1"/>
        <v>0</v>
      </c>
      <c r="T26" s="164">
        <f t="shared" si="2"/>
        <v>0</v>
      </c>
      <c r="U26" s="164">
        <f t="shared" si="3"/>
        <v>0</v>
      </c>
      <c r="V26" s="165">
        <f t="shared" si="4"/>
        <v>0</v>
      </c>
      <c r="W26" s="401">
        <f t="shared" si="7"/>
        <v>0</v>
      </c>
      <c r="Y26" s="1"/>
    </row>
    <row r="27" spans="1:25" ht="14.25" x14ac:dyDescent="0.2">
      <c r="A27" s="324" t="s">
        <v>894</v>
      </c>
      <c r="B27" s="325" t="s">
        <v>893</v>
      </c>
      <c r="C27" s="258">
        <f t="shared" si="5"/>
        <v>11371</v>
      </c>
      <c r="D27" s="159">
        <v>2885</v>
      </c>
      <c r="E27" s="7">
        <v>2109</v>
      </c>
      <c r="F27" s="7">
        <v>307</v>
      </c>
      <c r="G27" s="7">
        <v>1781</v>
      </c>
      <c r="H27" s="7"/>
      <c r="I27" s="7">
        <v>2681</v>
      </c>
      <c r="J27" s="122">
        <v>1915</v>
      </c>
      <c r="K27" s="9">
        <v>100</v>
      </c>
      <c r="L27" s="136">
        <v>7.54</v>
      </c>
      <c r="M27" s="258">
        <f t="shared" si="6"/>
        <v>0</v>
      </c>
      <c r="N27" s="153"/>
      <c r="O27" s="8"/>
      <c r="P27" s="8"/>
      <c r="Q27" s="145"/>
      <c r="R27" s="195">
        <f t="shared" si="0"/>
        <v>0</v>
      </c>
      <c r="S27" s="164">
        <f t="shared" si="1"/>
        <v>0</v>
      </c>
      <c r="T27" s="164">
        <f t="shared" si="2"/>
        <v>0</v>
      </c>
      <c r="U27" s="164">
        <f t="shared" si="3"/>
        <v>0</v>
      </c>
      <c r="V27" s="165">
        <f t="shared" si="4"/>
        <v>0</v>
      </c>
      <c r="W27" s="401">
        <f t="shared" si="7"/>
        <v>0</v>
      </c>
      <c r="Y27" s="1"/>
    </row>
    <row r="28" spans="1:25" ht="25.5" x14ac:dyDescent="0.2">
      <c r="A28" s="324" t="s">
        <v>895</v>
      </c>
      <c r="B28" s="325" t="s">
        <v>869</v>
      </c>
      <c r="C28" s="258">
        <f t="shared" si="5"/>
        <v>47991</v>
      </c>
      <c r="D28" s="159">
        <v>5562</v>
      </c>
      <c r="E28" s="7">
        <v>9854</v>
      </c>
      <c r="F28" s="7">
        <v>1195</v>
      </c>
      <c r="G28" s="7">
        <v>22624</v>
      </c>
      <c r="H28" s="7"/>
      <c r="I28" s="7">
        <v>5863</v>
      </c>
      <c r="J28" s="122">
        <v>4088</v>
      </c>
      <c r="K28" s="9">
        <v>185.09</v>
      </c>
      <c r="L28" s="136">
        <v>29.89</v>
      </c>
      <c r="M28" s="258">
        <f t="shared" si="6"/>
        <v>0</v>
      </c>
      <c r="N28" s="153"/>
      <c r="O28" s="8"/>
      <c r="P28" s="8"/>
      <c r="Q28" s="145"/>
      <c r="R28" s="195">
        <f t="shared" si="0"/>
        <v>0</v>
      </c>
      <c r="S28" s="164">
        <f t="shared" si="1"/>
        <v>0</v>
      </c>
      <c r="T28" s="164">
        <f t="shared" si="2"/>
        <v>0</v>
      </c>
      <c r="U28" s="164">
        <f t="shared" si="3"/>
        <v>0</v>
      </c>
      <c r="V28" s="165">
        <f t="shared" si="4"/>
        <v>0</v>
      </c>
      <c r="W28" s="401">
        <f t="shared" si="7"/>
        <v>0</v>
      </c>
      <c r="Y28" s="1"/>
    </row>
    <row r="29" spans="1:25" ht="14.25" x14ac:dyDescent="0.2">
      <c r="A29" s="324" t="s">
        <v>896</v>
      </c>
      <c r="B29" s="325" t="s">
        <v>873</v>
      </c>
      <c r="C29" s="258">
        <f t="shared" si="5"/>
        <v>17244</v>
      </c>
      <c r="D29" s="159">
        <v>2135</v>
      </c>
      <c r="E29" s="7">
        <v>3788</v>
      </c>
      <c r="F29" s="7">
        <v>481</v>
      </c>
      <c r="G29" s="7">
        <v>7502</v>
      </c>
      <c r="H29" s="7"/>
      <c r="I29" s="7">
        <v>2244</v>
      </c>
      <c r="J29" s="122">
        <v>1575</v>
      </c>
      <c r="K29" s="9">
        <v>71.05</v>
      </c>
      <c r="L29" s="136">
        <v>12.02</v>
      </c>
      <c r="M29" s="258">
        <f t="shared" si="6"/>
        <v>0</v>
      </c>
      <c r="N29" s="153"/>
      <c r="O29" s="8"/>
      <c r="P29" s="8"/>
      <c r="Q29" s="145"/>
      <c r="R29" s="195">
        <f t="shared" si="0"/>
        <v>0</v>
      </c>
      <c r="S29" s="164">
        <f t="shared" si="1"/>
        <v>0</v>
      </c>
      <c r="T29" s="164">
        <f t="shared" si="2"/>
        <v>0</v>
      </c>
      <c r="U29" s="164">
        <f t="shared" si="3"/>
        <v>0</v>
      </c>
      <c r="V29" s="165">
        <f t="shared" si="4"/>
        <v>0</v>
      </c>
      <c r="W29" s="401">
        <f t="shared" si="7"/>
        <v>0</v>
      </c>
      <c r="Y29" s="1"/>
    </row>
    <row r="30" spans="1:25" ht="14.25" x14ac:dyDescent="0.2">
      <c r="A30" s="324" t="s">
        <v>897</v>
      </c>
      <c r="B30" s="325" t="s">
        <v>885</v>
      </c>
      <c r="C30" s="258">
        <f t="shared" si="5"/>
        <v>30368</v>
      </c>
      <c r="D30" s="159">
        <v>3107</v>
      </c>
      <c r="E30" s="7">
        <v>2973</v>
      </c>
      <c r="F30" s="7">
        <v>335</v>
      </c>
      <c r="G30" s="7">
        <v>18757</v>
      </c>
      <c r="H30" s="7"/>
      <c r="I30" s="7">
        <v>3280</v>
      </c>
      <c r="J30" s="122">
        <v>2251</v>
      </c>
      <c r="K30" s="9">
        <v>105.61</v>
      </c>
      <c r="L30" s="136">
        <v>7.98</v>
      </c>
      <c r="M30" s="258">
        <f t="shared" si="6"/>
        <v>0</v>
      </c>
      <c r="N30" s="153"/>
      <c r="O30" s="8"/>
      <c r="P30" s="8"/>
      <c r="Q30" s="145"/>
      <c r="R30" s="195">
        <f t="shared" si="0"/>
        <v>0</v>
      </c>
      <c r="S30" s="164">
        <f t="shared" si="1"/>
        <v>0</v>
      </c>
      <c r="T30" s="164">
        <f t="shared" si="2"/>
        <v>0</v>
      </c>
      <c r="U30" s="164">
        <f t="shared" si="3"/>
        <v>0</v>
      </c>
      <c r="V30" s="165">
        <f t="shared" si="4"/>
        <v>0</v>
      </c>
      <c r="W30" s="401">
        <f t="shared" si="7"/>
        <v>0</v>
      </c>
      <c r="Y30" s="1"/>
    </row>
    <row r="31" spans="1:25" ht="25.5" x14ac:dyDescent="0.2">
      <c r="A31" s="324" t="s">
        <v>898</v>
      </c>
      <c r="B31" s="325" t="s">
        <v>869</v>
      </c>
      <c r="C31" s="258">
        <f t="shared" si="5"/>
        <v>55607</v>
      </c>
      <c r="D31" s="159">
        <v>6552</v>
      </c>
      <c r="E31" s="7">
        <v>11650</v>
      </c>
      <c r="F31" s="7">
        <v>1409</v>
      </c>
      <c r="G31" s="7">
        <v>25686</v>
      </c>
      <c r="H31" s="7"/>
      <c r="I31" s="7">
        <v>6904</v>
      </c>
      <c r="J31" s="122">
        <v>4815</v>
      </c>
      <c r="K31" s="9">
        <v>218.11</v>
      </c>
      <c r="L31" s="136">
        <v>35.29</v>
      </c>
      <c r="M31" s="258">
        <f t="shared" si="6"/>
        <v>0</v>
      </c>
      <c r="N31" s="153"/>
      <c r="O31" s="8"/>
      <c r="P31" s="8"/>
      <c r="Q31" s="145"/>
      <c r="R31" s="195">
        <f t="shared" si="0"/>
        <v>0</v>
      </c>
      <c r="S31" s="164">
        <f t="shared" si="1"/>
        <v>0</v>
      </c>
      <c r="T31" s="164">
        <f t="shared" si="2"/>
        <v>0</v>
      </c>
      <c r="U31" s="164">
        <f t="shared" si="3"/>
        <v>0</v>
      </c>
      <c r="V31" s="165">
        <f t="shared" si="4"/>
        <v>0</v>
      </c>
      <c r="W31" s="401">
        <f t="shared" si="7"/>
        <v>0</v>
      </c>
      <c r="Y31" s="1"/>
    </row>
    <row r="32" spans="1:25" ht="25.5" x14ac:dyDescent="0.2">
      <c r="A32" s="324" t="s">
        <v>899</v>
      </c>
      <c r="B32" s="325" t="s">
        <v>869</v>
      </c>
      <c r="C32" s="258">
        <f t="shared" si="5"/>
        <v>71258</v>
      </c>
      <c r="D32" s="159">
        <v>8450</v>
      </c>
      <c r="E32" s="7">
        <v>15123</v>
      </c>
      <c r="F32" s="7">
        <v>1828</v>
      </c>
      <c r="G32" s="7">
        <v>32557</v>
      </c>
      <c r="H32" s="7"/>
      <c r="I32" s="7">
        <v>8915</v>
      </c>
      <c r="J32" s="122">
        <v>6213</v>
      </c>
      <c r="K32" s="9">
        <v>281.27</v>
      </c>
      <c r="L32" s="136">
        <v>45.68</v>
      </c>
      <c r="M32" s="258">
        <f t="shared" si="6"/>
        <v>0</v>
      </c>
      <c r="N32" s="153"/>
      <c r="O32" s="8"/>
      <c r="P32" s="8"/>
      <c r="Q32" s="145"/>
      <c r="R32" s="195">
        <f t="shared" si="0"/>
        <v>0</v>
      </c>
      <c r="S32" s="164">
        <f t="shared" si="1"/>
        <v>0</v>
      </c>
      <c r="T32" s="164">
        <f t="shared" si="2"/>
        <v>0</v>
      </c>
      <c r="U32" s="164">
        <f t="shared" si="3"/>
        <v>0</v>
      </c>
      <c r="V32" s="165">
        <f t="shared" si="4"/>
        <v>0</v>
      </c>
      <c r="W32" s="401">
        <f t="shared" si="7"/>
        <v>0</v>
      </c>
      <c r="Y32" s="1"/>
    </row>
    <row r="33" spans="1:25" ht="14.25" x14ac:dyDescent="0.2">
      <c r="A33" s="324" t="s">
        <v>900</v>
      </c>
      <c r="B33" s="325" t="s">
        <v>873</v>
      </c>
      <c r="C33" s="258">
        <f t="shared" si="5"/>
        <v>17244</v>
      </c>
      <c r="D33" s="159">
        <v>2135</v>
      </c>
      <c r="E33" s="7">
        <v>3788</v>
      </c>
      <c r="F33" s="7">
        <v>481</v>
      </c>
      <c r="G33" s="7">
        <v>7502</v>
      </c>
      <c r="H33" s="7"/>
      <c r="I33" s="7">
        <v>2244</v>
      </c>
      <c r="J33" s="122">
        <v>1575</v>
      </c>
      <c r="K33" s="9">
        <v>71.05</v>
      </c>
      <c r="L33" s="136">
        <v>12.02</v>
      </c>
      <c r="M33" s="258">
        <f t="shared" si="6"/>
        <v>0</v>
      </c>
      <c r="N33" s="153"/>
      <c r="O33" s="8"/>
      <c r="P33" s="8"/>
      <c r="Q33" s="145"/>
      <c r="R33" s="195">
        <f t="shared" si="0"/>
        <v>0</v>
      </c>
      <c r="S33" s="164">
        <f t="shared" si="1"/>
        <v>0</v>
      </c>
      <c r="T33" s="164">
        <f t="shared" si="2"/>
        <v>0</v>
      </c>
      <c r="U33" s="164">
        <f t="shared" si="3"/>
        <v>0</v>
      </c>
      <c r="V33" s="165">
        <f t="shared" si="4"/>
        <v>0</v>
      </c>
      <c r="W33" s="401">
        <f t="shared" si="7"/>
        <v>0</v>
      </c>
      <c r="Y33" s="1"/>
    </row>
    <row r="34" spans="1:25" ht="14.25" x14ac:dyDescent="0.2">
      <c r="A34" s="324" t="s">
        <v>901</v>
      </c>
      <c r="B34" s="325" t="s">
        <v>885</v>
      </c>
      <c r="C34" s="258">
        <f t="shared" si="5"/>
        <v>51585</v>
      </c>
      <c r="D34" s="159">
        <v>5527</v>
      </c>
      <c r="E34" s="7">
        <v>4440</v>
      </c>
      <c r="F34" s="7">
        <v>502</v>
      </c>
      <c r="G34" s="7">
        <v>32408</v>
      </c>
      <c r="H34" s="7"/>
      <c r="I34" s="7">
        <v>5411</v>
      </c>
      <c r="J34" s="122">
        <v>3799</v>
      </c>
      <c r="K34" s="9">
        <v>186.15</v>
      </c>
      <c r="L34" s="136">
        <v>12.16</v>
      </c>
      <c r="M34" s="258">
        <f t="shared" si="6"/>
        <v>0</v>
      </c>
      <c r="N34" s="153"/>
      <c r="O34" s="8"/>
      <c r="P34" s="8"/>
      <c r="Q34" s="145"/>
      <c r="R34" s="195">
        <f t="shared" si="0"/>
        <v>0</v>
      </c>
      <c r="S34" s="164">
        <f t="shared" si="1"/>
        <v>0</v>
      </c>
      <c r="T34" s="164">
        <f t="shared" si="2"/>
        <v>0</v>
      </c>
      <c r="U34" s="164">
        <f t="shared" si="3"/>
        <v>0</v>
      </c>
      <c r="V34" s="165">
        <f t="shared" si="4"/>
        <v>0</v>
      </c>
      <c r="W34" s="401">
        <f t="shared" si="7"/>
        <v>0</v>
      </c>
      <c r="Y34" s="1"/>
    </row>
    <row r="35" spans="1:25" ht="25.5" x14ac:dyDescent="0.2">
      <c r="A35" s="324" t="s">
        <v>902</v>
      </c>
      <c r="B35" s="325" t="s">
        <v>869</v>
      </c>
      <c r="C35" s="258">
        <f t="shared" si="5"/>
        <v>78880</v>
      </c>
      <c r="D35" s="159">
        <v>9441</v>
      </c>
      <c r="E35" s="7">
        <v>16913</v>
      </c>
      <c r="F35" s="7">
        <v>2043</v>
      </c>
      <c r="G35" s="7">
        <v>35623</v>
      </c>
      <c r="H35" s="7"/>
      <c r="I35" s="7">
        <v>9960</v>
      </c>
      <c r="J35" s="122">
        <v>6943</v>
      </c>
      <c r="K35" s="9">
        <v>314.32</v>
      </c>
      <c r="L35" s="136">
        <v>51.06</v>
      </c>
      <c r="M35" s="258">
        <f t="shared" si="6"/>
        <v>0</v>
      </c>
      <c r="N35" s="153"/>
      <c r="O35" s="8"/>
      <c r="P35" s="8"/>
      <c r="Q35" s="145"/>
      <c r="R35" s="195">
        <f t="shared" si="0"/>
        <v>0</v>
      </c>
      <c r="S35" s="164">
        <f t="shared" si="1"/>
        <v>0</v>
      </c>
      <c r="T35" s="164">
        <f t="shared" si="2"/>
        <v>0</v>
      </c>
      <c r="U35" s="164">
        <f t="shared" si="3"/>
        <v>0</v>
      </c>
      <c r="V35" s="165">
        <f t="shared" si="4"/>
        <v>0</v>
      </c>
      <c r="W35" s="401">
        <f t="shared" si="7"/>
        <v>0</v>
      </c>
      <c r="Y35" s="1"/>
    </row>
    <row r="36" spans="1:25" ht="25.5" x14ac:dyDescent="0.2">
      <c r="A36" s="324" t="s">
        <v>903</v>
      </c>
      <c r="B36" s="325" t="s">
        <v>869</v>
      </c>
      <c r="C36" s="258">
        <f t="shared" si="5"/>
        <v>185110</v>
      </c>
      <c r="D36" s="159">
        <v>21213</v>
      </c>
      <c r="E36" s="7">
        <v>39853</v>
      </c>
      <c r="F36" s="7">
        <v>4844</v>
      </c>
      <c r="G36" s="7">
        <v>85510</v>
      </c>
      <c r="H36" s="7"/>
      <c r="I36" s="7">
        <v>22751</v>
      </c>
      <c r="J36" s="122">
        <v>15783</v>
      </c>
      <c r="K36" s="9">
        <v>708.18</v>
      </c>
      <c r="L36" s="136">
        <v>120.17</v>
      </c>
      <c r="M36" s="258">
        <f t="shared" si="6"/>
        <v>0</v>
      </c>
      <c r="N36" s="153"/>
      <c r="O36" s="8"/>
      <c r="P36" s="8"/>
      <c r="Q36" s="145"/>
      <c r="R36" s="195">
        <f t="shared" si="0"/>
        <v>0</v>
      </c>
      <c r="S36" s="164">
        <f t="shared" si="1"/>
        <v>0</v>
      </c>
      <c r="T36" s="164">
        <f t="shared" si="2"/>
        <v>0</v>
      </c>
      <c r="U36" s="164">
        <f t="shared" si="3"/>
        <v>0</v>
      </c>
      <c r="V36" s="165">
        <f t="shared" si="4"/>
        <v>0</v>
      </c>
      <c r="W36" s="401">
        <f t="shared" si="7"/>
        <v>0</v>
      </c>
      <c r="Y36" s="1"/>
    </row>
    <row r="37" spans="1:25" ht="14.25" x14ac:dyDescent="0.2">
      <c r="A37" s="324" t="s">
        <v>904</v>
      </c>
      <c r="B37" s="325" t="s">
        <v>873</v>
      </c>
      <c r="C37" s="258">
        <f t="shared" si="5"/>
        <v>16375</v>
      </c>
      <c r="D37" s="159">
        <v>2078</v>
      </c>
      <c r="E37" s="7">
        <v>3684</v>
      </c>
      <c r="F37" s="7">
        <v>468</v>
      </c>
      <c r="G37" s="7">
        <v>6894</v>
      </c>
      <c r="H37" s="7"/>
      <c r="I37" s="7">
        <v>2186</v>
      </c>
      <c r="J37" s="122">
        <v>1533</v>
      </c>
      <c r="K37" s="9">
        <v>69.16</v>
      </c>
      <c r="L37" s="136">
        <v>11.69</v>
      </c>
      <c r="M37" s="258">
        <f t="shared" si="6"/>
        <v>0</v>
      </c>
      <c r="N37" s="153"/>
      <c r="O37" s="8"/>
      <c r="P37" s="8"/>
      <c r="Q37" s="145"/>
      <c r="R37" s="195">
        <f t="shared" si="0"/>
        <v>0</v>
      </c>
      <c r="S37" s="164">
        <f t="shared" si="1"/>
        <v>0</v>
      </c>
      <c r="T37" s="164">
        <f t="shared" si="2"/>
        <v>0</v>
      </c>
      <c r="U37" s="164">
        <f t="shared" si="3"/>
        <v>0</v>
      </c>
      <c r="V37" s="165">
        <f t="shared" si="4"/>
        <v>0</v>
      </c>
      <c r="W37" s="401">
        <f t="shared" si="7"/>
        <v>0</v>
      </c>
      <c r="Y37" s="1"/>
    </row>
    <row r="38" spans="1:25" ht="14.25" x14ac:dyDescent="0.2">
      <c r="A38" s="324" t="s">
        <v>905</v>
      </c>
      <c r="B38" s="325" t="s">
        <v>885</v>
      </c>
      <c r="C38" s="258">
        <f t="shared" si="5"/>
        <v>61310</v>
      </c>
      <c r="D38" s="159">
        <v>6576</v>
      </c>
      <c r="E38" s="7">
        <v>5242</v>
      </c>
      <c r="F38" s="7">
        <v>592</v>
      </c>
      <c r="G38" s="7">
        <v>38564</v>
      </c>
      <c r="H38" s="7"/>
      <c r="I38" s="7">
        <v>6418</v>
      </c>
      <c r="J38" s="122">
        <v>4510</v>
      </c>
      <c r="K38" s="9">
        <v>221.51</v>
      </c>
      <c r="L38" s="136">
        <v>14.35</v>
      </c>
      <c r="M38" s="258">
        <f t="shared" si="6"/>
        <v>0</v>
      </c>
      <c r="N38" s="153"/>
      <c r="O38" s="8"/>
      <c r="P38" s="8"/>
      <c r="Q38" s="145"/>
      <c r="R38" s="195">
        <f t="shared" si="0"/>
        <v>0</v>
      </c>
      <c r="S38" s="164">
        <f t="shared" si="1"/>
        <v>0</v>
      </c>
      <c r="T38" s="164">
        <f t="shared" si="2"/>
        <v>0</v>
      </c>
      <c r="U38" s="164">
        <f t="shared" si="3"/>
        <v>0</v>
      </c>
      <c r="V38" s="165">
        <f t="shared" si="4"/>
        <v>0</v>
      </c>
      <c r="W38" s="401">
        <f t="shared" si="7"/>
        <v>0</v>
      </c>
      <c r="Y38" s="1"/>
    </row>
    <row r="39" spans="1:25" ht="25.5" x14ac:dyDescent="0.2">
      <c r="A39" s="324" t="s">
        <v>906</v>
      </c>
      <c r="B39" s="325" t="s">
        <v>869</v>
      </c>
      <c r="C39" s="258">
        <f t="shared" si="5"/>
        <v>101891</v>
      </c>
      <c r="D39" s="159">
        <v>12285</v>
      </c>
      <c r="E39" s="7">
        <v>22072</v>
      </c>
      <c r="F39" s="7">
        <v>2665</v>
      </c>
      <c r="G39" s="7">
        <v>45533</v>
      </c>
      <c r="H39" s="7"/>
      <c r="I39" s="7">
        <v>12966</v>
      </c>
      <c r="J39" s="122">
        <v>9035</v>
      </c>
      <c r="K39" s="9">
        <v>409.2</v>
      </c>
      <c r="L39" s="136">
        <v>66.63</v>
      </c>
      <c r="M39" s="258">
        <f t="shared" si="6"/>
        <v>0</v>
      </c>
      <c r="N39" s="153"/>
      <c r="O39" s="8"/>
      <c r="P39" s="8"/>
      <c r="Q39" s="145"/>
      <c r="R39" s="195">
        <f t="shared" si="0"/>
        <v>0</v>
      </c>
      <c r="S39" s="164">
        <f t="shared" si="1"/>
        <v>0</v>
      </c>
      <c r="T39" s="164">
        <f t="shared" si="2"/>
        <v>0</v>
      </c>
      <c r="U39" s="164">
        <f t="shared" si="3"/>
        <v>0</v>
      </c>
      <c r="V39" s="165">
        <f t="shared" si="4"/>
        <v>0</v>
      </c>
      <c r="W39" s="401">
        <f t="shared" si="7"/>
        <v>0</v>
      </c>
      <c r="Y39" s="1"/>
    </row>
    <row r="40" spans="1:25" ht="25.5" x14ac:dyDescent="0.2">
      <c r="A40" s="324" t="s">
        <v>907</v>
      </c>
      <c r="B40" s="325" t="s">
        <v>869</v>
      </c>
      <c r="C40" s="258">
        <f t="shared" si="5"/>
        <v>117898</v>
      </c>
      <c r="D40" s="159">
        <v>14207</v>
      </c>
      <c r="E40" s="7">
        <v>25804</v>
      </c>
      <c r="F40" s="7">
        <v>3134</v>
      </c>
      <c r="G40" s="7">
        <v>52377</v>
      </c>
      <c r="H40" s="7"/>
      <c r="I40" s="7">
        <v>15048</v>
      </c>
      <c r="J40" s="122">
        <v>10462</v>
      </c>
      <c r="K40" s="9">
        <v>473.79</v>
      </c>
      <c r="L40" s="136">
        <v>78.290000000000006</v>
      </c>
      <c r="M40" s="258">
        <f t="shared" si="6"/>
        <v>0</v>
      </c>
      <c r="N40" s="153"/>
      <c r="O40" s="8"/>
      <c r="P40" s="8"/>
      <c r="Q40" s="145"/>
      <c r="R40" s="195">
        <f t="shared" si="0"/>
        <v>0</v>
      </c>
      <c r="S40" s="164">
        <f t="shared" si="1"/>
        <v>0</v>
      </c>
      <c r="T40" s="164">
        <f t="shared" si="2"/>
        <v>0</v>
      </c>
      <c r="U40" s="164">
        <f t="shared" si="3"/>
        <v>0</v>
      </c>
      <c r="V40" s="165">
        <f t="shared" si="4"/>
        <v>0</v>
      </c>
      <c r="W40" s="401">
        <f t="shared" si="7"/>
        <v>0</v>
      </c>
      <c r="Y40" s="1"/>
    </row>
    <row r="41" spans="1:25" ht="14.25" x14ac:dyDescent="0.2">
      <c r="A41" s="324" t="s">
        <v>908</v>
      </c>
      <c r="B41" s="325" t="s">
        <v>873</v>
      </c>
      <c r="C41" s="258">
        <f t="shared" si="5"/>
        <v>17205</v>
      </c>
      <c r="D41" s="159">
        <v>2135</v>
      </c>
      <c r="E41" s="7">
        <v>3788</v>
      </c>
      <c r="F41" s="7">
        <v>481</v>
      </c>
      <c r="G41" s="7">
        <v>7463</v>
      </c>
      <c r="H41" s="7"/>
      <c r="I41" s="7">
        <v>2244</v>
      </c>
      <c r="J41" s="122">
        <v>1575</v>
      </c>
      <c r="K41" s="9">
        <v>71.05</v>
      </c>
      <c r="L41" s="136">
        <v>12.02</v>
      </c>
      <c r="M41" s="258">
        <f t="shared" si="6"/>
        <v>0</v>
      </c>
      <c r="N41" s="153"/>
      <c r="O41" s="8"/>
      <c r="P41" s="8"/>
      <c r="Q41" s="145"/>
      <c r="R41" s="195">
        <f t="shared" si="0"/>
        <v>0</v>
      </c>
      <c r="S41" s="164">
        <f t="shared" si="1"/>
        <v>0</v>
      </c>
      <c r="T41" s="164">
        <f t="shared" si="2"/>
        <v>0</v>
      </c>
      <c r="U41" s="164">
        <f t="shared" si="3"/>
        <v>0</v>
      </c>
      <c r="V41" s="165">
        <f t="shared" si="4"/>
        <v>0</v>
      </c>
      <c r="W41" s="401">
        <f t="shared" si="7"/>
        <v>0</v>
      </c>
      <c r="Y41" s="1"/>
    </row>
    <row r="42" spans="1:25" ht="14.25" x14ac:dyDescent="0.2">
      <c r="A42" s="324" t="s">
        <v>909</v>
      </c>
      <c r="B42" s="325" t="s">
        <v>885</v>
      </c>
      <c r="C42" s="258">
        <f t="shared" si="5"/>
        <v>51431</v>
      </c>
      <c r="D42" s="159">
        <v>5497</v>
      </c>
      <c r="E42" s="7">
        <v>4426</v>
      </c>
      <c r="F42" s="7">
        <v>500</v>
      </c>
      <c r="G42" s="7">
        <v>32340</v>
      </c>
      <c r="H42" s="7"/>
      <c r="I42" s="7">
        <v>5387</v>
      </c>
      <c r="J42" s="122">
        <v>3781</v>
      </c>
      <c r="K42" s="9">
        <v>185.19</v>
      </c>
      <c r="L42" s="136">
        <v>12.11</v>
      </c>
      <c r="M42" s="258">
        <f t="shared" si="6"/>
        <v>0</v>
      </c>
      <c r="N42" s="153"/>
      <c r="O42" s="8"/>
      <c r="P42" s="8"/>
      <c r="Q42" s="145"/>
      <c r="R42" s="195">
        <f t="shared" si="0"/>
        <v>0</v>
      </c>
      <c r="S42" s="164">
        <f t="shared" si="1"/>
        <v>0</v>
      </c>
      <c r="T42" s="164">
        <f t="shared" si="2"/>
        <v>0</v>
      </c>
      <c r="U42" s="164">
        <f t="shared" si="3"/>
        <v>0</v>
      </c>
      <c r="V42" s="165">
        <f t="shared" si="4"/>
        <v>0</v>
      </c>
      <c r="W42" s="401">
        <f t="shared" si="7"/>
        <v>0</v>
      </c>
      <c r="Y42" s="1"/>
    </row>
    <row r="43" spans="1:25" ht="25.5" x14ac:dyDescent="0.2">
      <c r="A43" s="324" t="s">
        <v>910</v>
      </c>
      <c r="B43" s="325" t="s">
        <v>869</v>
      </c>
      <c r="C43" s="258">
        <f t="shared" si="5"/>
        <v>125160</v>
      </c>
      <c r="D43" s="159">
        <v>15173</v>
      </c>
      <c r="E43" s="7">
        <v>27338</v>
      </c>
      <c r="F43" s="7">
        <v>3297</v>
      </c>
      <c r="G43" s="7">
        <v>55470</v>
      </c>
      <c r="H43" s="7"/>
      <c r="I43" s="7">
        <v>16019</v>
      </c>
      <c r="J43" s="122">
        <v>11160</v>
      </c>
      <c r="K43" s="9">
        <v>505.4</v>
      </c>
      <c r="L43" s="136">
        <v>82.43</v>
      </c>
      <c r="M43" s="258">
        <f t="shared" si="6"/>
        <v>0</v>
      </c>
      <c r="N43" s="153"/>
      <c r="O43" s="8"/>
      <c r="P43" s="8"/>
      <c r="Q43" s="145"/>
      <c r="R43" s="195">
        <f t="shared" si="0"/>
        <v>0</v>
      </c>
      <c r="S43" s="164">
        <f t="shared" si="1"/>
        <v>0</v>
      </c>
      <c r="T43" s="164">
        <f t="shared" si="2"/>
        <v>0</v>
      </c>
      <c r="U43" s="164">
        <f t="shared" si="3"/>
        <v>0</v>
      </c>
      <c r="V43" s="165">
        <f t="shared" si="4"/>
        <v>0</v>
      </c>
      <c r="W43" s="401">
        <f t="shared" si="7"/>
        <v>0</v>
      </c>
      <c r="Y43" s="1"/>
    </row>
    <row r="44" spans="1:25" ht="25.5" x14ac:dyDescent="0.2">
      <c r="A44" s="324" t="s">
        <v>911</v>
      </c>
      <c r="B44" s="325" t="s">
        <v>869</v>
      </c>
      <c r="C44" s="258">
        <f t="shared" si="5"/>
        <v>140230</v>
      </c>
      <c r="D44" s="159">
        <v>16998</v>
      </c>
      <c r="E44" s="7">
        <v>30657</v>
      </c>
      <c r="F44" s="7">
        <v>3697</v>
      </c>
      <c r="G44" s="7">
        <v>62120</v>
      </c>
      <c r="H44" s="7"/>
      <c r="I44" s="7">
        <v>17951</v>
      </c>
      <c r="J44" s="122">
        <v>12504</v>
      </c>
      <c r="K44" s="9">
        <v>566.32000000000005</v>
      </c>
      <c r="L44" s="136">
        <v>92.43</v>
      </c>
      <c r="M44" s="258">
        <f t="shared" si="6"/>
        <v>0</v>
      </c>
      <c r="N44" s="153"/>
      <c r="O44" s="8"/>
      <c r="P44" s="8"/>
      <c r="Q44" s="145"/>
      <c r="R44" s="195">
        <f t="shared" si="0"/>
        <v>0</v>
      </c>
      <c r="S44" s="164">
        <f t="shared" si="1"/>
        <v>0</v>
      </c>
      <c r="T44" s="164">
        <f t="shared" si="2"/>
        <v>0</v>
      </c>
      <c r="U44" s="164">
        <f t="shared" si="3"/>
        <v>0</v>
      </c>
      <c r="V44" s="165">
        <f t="shared" si="4"/>
        <v>0</v>
      </c>
      <c r="W44" s="401">
        <f t="shared" si="7"/>
        <v>0</v>
      </c>
      <c r="Y44" s="1"/>
    </row>
    <row r="45" spans="1:25" ht="14.25" x14ac:dyDescent="0.2">
      <c r="A45" s="324" t="s">
        <v>912</v>
      </c>
      <c r="B45" s="325" t="s">
        <v>871</v>
      </c>
      <c r="C45" s="258">
        <f t="shared" si="5"/>
        <v>10137</v>
      </c>
      <c r="D45" s="159">
        <v>921</v>
      </c>
      <c r="E45" s="7">
        <v>1456</v>
      </c>
      <c r="F45" s="7">
        <v>133</v>
      </c>
      <c r="G45" s="7">
        <v>5826</v>
      </c>
      <c r="H45" s="7"/>
      <c r="I45" s="7">
        <v>1183</v>
      </c>
      <c r="J45" s="122">
        <v>751</v>
      </c>
      <c r="K45" s="9">
        <v>32.33</v>
      </c>
      <c r="L45" s="136">
        <v>2.99</v>
      </c>
      <c r="M45" s="258">
        <f t="shared" si="6"/>
        <v>0</v>
      </c>
      <c r="N45" s="153"/>
      <c r="O45" s="8"/>
      <c r="P45" s="8"/>
      <c r="Q45" s="145"/>
      <c r="R45" s="195">
        <f t="shared" si="0"/>
        <v>0</v>
      </c>
      <c r="S45" s="164">
        <f t="shared" si="1"/>
        <v>0</v>
      </c>
      <c r="T45" s="164">
        <f t="shared" si="2"/>
        <v>0</v>
      </c>
      <c r="U45" s="164">
        <f t="shared" si="3"/>
        <v>0</v>
      </c>
      <c r="V45" s="165">
        <f t="shared" si="4"/>
        <v>0</v>
      </c>
      <c r="W45" s="401">
        <f t="shared" si="7"/>
        <v>0</v>
      </c>
      <c r="Y45" s="1"/>
    </row>
    <row r="46" spans="1:25" ht="14.25" x14ac:dyDescent="0.2">
      <c r="A46" s="324" t="s">
        <v>913</v>
      </c>
      <c r="B46" s="325" t="s">
        <v>873</v>
      </c>
      <c r="C46" s="258">
        <f t="shared" si="5"/>
        <v>274240</v>
      </c>
      <c r="D46" s="159">
        <v>22114</v>
      </c>
      <c r="E46" s="7">
        <v>39311</v>
      </c>
      <c r="F46" s="7">
        <v>5067</v>
      </c>
      <c r="G46" s="7">
        <v>173511</v>
      </c>
      <c r="H46" s="7"/>
      <c r="I46" s="7">
        <v>23151</v>
      </c>
      <c r="J46" s="122">
        <v>16153</v>
      </c>
      <c r="K46" s="9">
        <v>735.48</v>
      </c>
      <c r="L46" s="136">
        <v>125.29</v>
      </c>
      <c r="M46" s="258">
        <f t="shared" si="6"/>
        <v>0</v>
      </c>
      <c r="N46" s="153"/>
      <c r="O46" s="8"/>
      <c r="P46" s="8"/>
      <c r="Q46" s="145"/>
      <c r="R46" s="195">
        <f t="shared" si="0"/>
        <v>0</v>
      </c>
      <c r="S46" s="164">
        <f t="shared" si="1"/>
        <v>0</v>
      </c>
      <c r="T46" s="164">
        <f t="shared" si="2"/>
        <v>0</v>
      </c>
      <c r="U46" s="164">
        <f t="shared" si="3"/>
        <v>0</v>
      </c>
      <c r="V46" s="165">
        <f t="shared" si="4"/>
        <v>0</v>
      </c>
      <c r="W46" s="401">
        <f t="shared" si="7"/>
        <v>0</v>
      </c>
      <c r="Y46" s="1"/>
    </row>
    <row r="47" spans="1:25" ht="14.25" x14ac:dyDescent="0.2">
      <c r="A47" s="324" t="s">
        <v>914</v>
      </c>
      <c r="B47" s="325" t="s">
        <v>885</v>
      </c>
      <c r="C47" s="258">
        <f t="shared" si="5"/>
        <v>63595</v>
      </c>
      <c r="D47" s="159">
        <v>6857</v>
      </c>
      <c r="E47" s="7">
        <v>5377</v>
      </c>
      <c r="F47" s="7">
        <v>608</v>
      </c>
      <c r="G47" s="7">
        <v>40031</v>
      </c>
      <c r="H47" s="7"/>
      <c r="I47" s="7">
        <v>6649</v>
      </c>
      <c r="J47" s="122">
        <v>4681</v>
      </c>
      <c r="K47" s="9">
        <v>230.77</v>
      </c>
      <c r="L47" s="136">
        <v>14.75</v>
      </c>
      <c r="M47" s="258">
        <f t="shared" si="6"/>
        <v>0</v>
      </c>
      <c r="N47" s="153"/>
      <c r="O47" s="8"/>
      <c r="P47" s="8"/>
      <c r="Q47" s="145"/>
      <c r="R47" s="195">
        <f t="shared" si="0"/>
        <v>0</v>
      </c>
      <c r="S47" s="164">
        <f t="shared" si="1"/>
        <v>0</v>
      </c>
      <c r="T47" s="164">
        <f t="shared" si="2"/>
        <v>0</v>
      </c>
      <c r="U47" s="164">
        <f t="shared" si="3"/>
        <v>0</v>
      </c>
      <c r="V47" s="165">
        <f t="shared" si="4"/>
        <v>0</v>
      </c>
      <c r="W47" s="401">
        <f t="shared" si="7"/>
        <v>0</v>
      </c>
      <c r="Y47" s="1"/>
    </row>
    <row r="48" spans="1:25" ht="25.5" x14ac:dyDescent="0.2">
      <c r="A48" s="324" t="s">
        <v>915</v>
      </c>
      <c r="B48" s="325" t="s">
        <v>869</v>
      </c>
      <c r="C48" s="258">
        <f t="shared" si="5"/>
        <v>147476</v>
      </c>
      <c r="D48" s="159">
        <v>17934</v>
      </c>
      <c r="E48" s="7">
        <v>32355</v>
      </c>
      <c r="F48" s="7">
        <v>3903</v>
      </c>
      <c r="G48" s="7">
        <v>65050</v>
      </c>
      <c r="H48" s="7"/>
      <c r="I48" s="7">
        <v>18942</v>
      </c>
      <c r="J48" s="122">
        <v>13195</v>
      </c>
      <c r="K48" s="9">
        <v>597.51</v>
      </c>
      <c r="L48" s="136">
        <v>97.56</v>
      </c>
      <c r="M48" s="258">
        <f t="shared" si="6"/>
        <v>0</v>
      </c>
      <c r="N48" s="153"/>
      <c r="O48" s="8"/>
      <c r="P48" s="8"/>
      <c r="Q48" s="145"/>
      <c r="R48" s="195">
        <f t="shared" si="0"/>
        <v>0</v>
      </c>
      <c r="S48" s="164">
        <f t="shared" si="1"/>
        <v>0</v>
      </c>
      <c r="T48" s="164">
        <f t="shared" si="2"/>
        <v>0</v>
      </c>
      <c r="U48" s="164">
        <f t="shared" si="3"/>
        <v>0</v>
      </c>
      <c r="V48" s="165">
        <f t="shared" si="4"/>
        <v>0</v>
      </c>
      <c r="W48" s="401">
        <f t="shared" si="7"/>
        <v>0</v>
      </c>
      <c r="Y48" s="1"/>
    </row>
    <row r="49" spans="1:25" ht="25.5" x14ac:dyDescent="0.2">
      <c r="A49" s="324" t="s">
        <v>916</v>
      </c>
      <c r="B49" s="325" t="s">
        <v>869</v>
      </c>
      <c r="C49" s="258">
        <f>G49+D49+E49+I49+J49</f>
        <v>163781</v>
      </c>
      <c r="D49" s="159">
        <v>19867</v>
      </c>
      <c r="E49" s="7">
        <v>35856</v>
      </c>
      <c r="F49" s="7">
        <v>4324</v>
      </c>
      <c r="G49" s="7">
        <v>72460</v>
      </c>
      <c r="H49" s="7"/>
      <c r="I49" s="7">
        <v>20983</v>
      </c>
      <c r="J49" s="122">
        <v>14615</v>
      </c>
      <c r="K49" s="9">
        <v>661.96</v>
      </c>
      <c r="L49" s="136">
        <v>108.12</v>
      </c>
      <c r="M49" s="258">
        <f t="shared" si="6"/>
        <v>0</v>
      </c>
      <c r="N49" s="153"/>
      <c r="O49" s="8"/>
      <c r="P49" s="8"/>
      <c r="Q49" s="145"/>
      <c r="R49" s="195">
        <f t="shared" si="0"/>
        <v>0</v>
      </c>
      <c r="S49" s="164">
        <f t="shared" si="1"/>
        <v>0</v>
      </c>
      <c r="T49" s="164">
        <f t="shared" si="2"/>
        <v>0</v>
      </c>
      <c r="U49" s="164">
        <f t="shared" si="3"/>
        <v>0</v>
      </c>
      <c r="V49" s="165">
        <f t="shared" si="4"/>
        <v>0</v>
      </c>
      <c r="W49" s="401">
        <f t="shared" si="7"/>
        <v>0</v>
      </c>
      <c r="Y49" s="1"/>
    </row>
    <row r="50" spans="1:25" ht="14.25" x14ac:dyDescent="0.2">
      <c r="A50" s="324" t="s">
        <v>917</v>
      </c>
      <c r="B50" s="325" t="s">
        <v>871</v>
      </c>
      <c r="C50" s="258">
        <f t="shared" si="5"/>
        <v>20924</v>
      </c>
      <c r="D50" s="159">
        <v>3090</v>
      </c>
      <c r="E50" s="7">
        <v>2127</v>
      </c>
      <c r="F50" s="7">
        <v>164</v>
      </c>
      <c r="G50" s="7">
        <v>10901</v>
      </c>
      <c r="H50" s="7"/>
      <c r="I50" s="7">
        <v>2849</v>
      </c>
      <c r="J50" s="122">
        <v>1957</v>
      </c>
      <c r="K50" s="9">
        <v>104.38</v>
      </c>
      <c r="L50" s="136">
        <v>3.87</v>
      </c>
      <c r="M50" s="258">
        <f t="shared" si="6"/>
        <v>0</v>
      </c>
      <c r="N50" s="153"/>
      <c r="O50" s="8"/>
      <c r="P50" s="8"/>
      <c r="Q50" s="145"/>
      <c r="R50" s="195">
        <f t="shared" si="0"/>
        <v>0</v>
      </c>
      <c r="S50" s="164">
        <f t="shared" si="1"/>
        <v>0</v>
      </c>
      <c r="T50" s="164">
        <f t="shared" si="2"/>
        <v>0</v>
      </c>
      <c r="U50" s="164">
        <f t="shared" si="3"/>
        <v>0</v>
      </c>
      <c r="V50" s="165">
        <f t="shared" si="4"/>
        <v>0</v>
      </c>
      <c r="W50" s="401">
        <f t="shared" si="7"/>
        <v>0</v>
      </c>
      <c r="Y50" s="1"/>
    </row>
    <row r="51" spans="1:25" ht="14.25" x14ac:dyDescent="0.2">
      <c r="A51" s="324" t="s">
        <v>918</v>
      </c>
      <c r="B51" s="325" t="s">
        <v>873</v>
      </c>
      <c r="C51" s="258">
        <f t="shared" si="5"/>
        <v>16246</v>
      </c>
      <c r="D51" s="159">
        <v>2080</v>
      </c>
      <c r="E51" s="7">
        <v>3767</v>
      </c>
      <c r="F51" s="7">
        <v>478</v>
      </c>
      <c r="G51" s="7">
        <v>6711</v>
      </c>
      <c r="H51" s="7"/>
      <c r="I51" s="7">
        <v>2165</v>
      </c>
      <c r="J51" s="122">
        <v>1523</v>
      </c>
      <c r="K51" s="9">
        <v>69.2</v>
      </c>
      <c r="L51" s="136">
        <v>11.96</v>
      </c>
      <c r="M51" s="258">
        <f t="shared" si="6"/>
        <v>0</v>
      </c>
      <c r="N51" s="153"/>
      <c r="O51" s="8"/>
      <c r="P51" s="8"/>
      <c r="Q51" s="145"/>
      <c r="R51" s="195">
        <f t="shared" si="0"/>
        <v>0</v>
      </c>
      <c r="S51" s="164">
        <f t="shared" si="1"/>
        <v>0</v>
      </c>
      <c r="T51" s="164">
        <f t="shared" si="2"/>
        <v>0</v>
      </c>
      <c r="U51" s="164">
        <f t="shared" si="3"/>
        <v>0</v>
      </c>
      <c r="V51" s="165">
        <f t="shared" si="4"/>
        <v>0</v>
      </c>
      <c r="W51" s="401">
        <f t="shared" si="7"/>
        <v>0</v>
      </c>
      <c r="Y51" s="1"/>
    </row>
    <row r="52" spans="1:25" ht="14.25" x14ac:dyDescent="0.2">
      <c r="A52" s="324" t="s">
        <v>919</v>
      </c>
      <c r="B52" s="325" t="s">
        <v>885</v>
      </c>
      <c r="C52" s="258">
        <f t="shared" si="5"/>
        <v>109624</v>
      </c>
      <c r="D52" s="159">
        <v>12833</v>
      </c>
      <c r="E52" s="7">
        <v>10048</v>
      </c>
      <c r="F52" s="7">
        <v>1136</v>
      </c>
      <c r="G52" s="7">
        <v>65577</v>
      </c>
      <c r="H52" s="7"/>
      <c r="I52" s="7">
        <v>12422</v>
      </c>
      <c r="J52" s="122">
        <v>8744</v>
      </c>
      <c r="K52" s="9">
        <v>431.65</v>
      </c>
      <c r="L52" s="136">
        <v>27.61</v>
      </c>
      <c r="M52" s="258">
        <f t="shared" si="6"/>
        <v>0</v>
      </c>
      <c r="N52" s="153"/>
      <c r="O52" s="8"/>
      <c r="P52" s="8"/>
      <c r="Q52" s="145"/>
      <c r="R52" s="195">
        <f t="shared" si="0"/>
        <v>0</v>
      </c>
      <c r="S52" s="164">
        <f t="shared" si="1"/>
        <v>0</v>
      </c>
      <c r="T52" s="164">
        <f t="shared" si="2"/>
        <v>0</v>
      </c>
      <c r="U52" s="164">
        <f t="shared" si="3"/>
        <v>0</v>
      </c>
      <c r="V52" s="165">
        <f t="shared" si="4"/>
        <v>0</v>
      </c>
      <c r="W52" s="401">
        <f t="shared" si="7"/>
        <v>0</v>
      </c>
      <c r="Y52" s="1"/>
    </row>
    <row r="53" spans="1:25" ht="14.25" x14ac:dyDescent="0.2">
      <c r="A53" s="324" t="s">
        <v>920</v>
      </c>
      <c r="B53" s="325" t="s">
        <v>554</v>
      </c>
      <c r="C53" s="258">
        <f t="shared" si="5"/>
        <v>125632</v>
      </c>
      <c r="D53" s="159">
        <v>15372</v>
      </c>
      <c r="E53" s="7">
        <v>33529</v>
      </c>
      <c r="F53" s="7">
        <v>4974</v>
      </c>
      <c r="G53" s="7">
        <v>42354</v>
      </c>
      <c r="H53" s="7"/>
      <c r="I53" s="7">
        <v>21362</v>
      </c>
      <c r="J53" s="122">
        <v>13015</v>
      </c>
      <c r="K53" s="9">
        <v>515.96</v>
      </c>
      <c r="L53" s="136">
        <v>135.56</v>
      </c>
      <c r="M53" s="258">
        <f t="shared" si="6"/>
        <v>0</v>
      </c>
      <c r="N53" s="153"/>
      <c r="O53" s="8"/>
      <c r="P53" s="8"/>
      <c r="Q53" s="145"/>
      <c r="R53" s="195">
        <f t="shared" si="0"/>
        <v>0</v>
      </c>
      <c r="S53" s="164">
        <f t="shared" si="1"/>
        <v>0</v>
      </c>
      <c r="T53" s="164">
        <f t="shared" si="2"/>
        <v>0</v>
      </c>
      <c r="U53" s="164">
        <f t="shared" si="3"/>
        <v>0</v>
      </c>
      <c r="V53" s="165">
        <f t="shared" si="4"/>
        <v>0</v>
      </c>
      <c r="W53" s="401">
        <f t="shared" si="7"/>
        <v>0</v>
      </c>
      <c r="Y53" s="1"/>
    </row>
    <row r="54" spans="1:25" ht="14.25" x14ac:dyDescent="0.2">
      <c r="A54" s="324" t="s">
        <v>921</v>
      </c>
      <c r="B54" s="325" t="s">
        <v>555</v>
      </c>
      <c r="C54" s="258">
        <f t="shared" si="5"/>
        <v>11157</v>
      </c>
      <c r="D54" s="159">
        <v>1868</v>
      </c>
      <c r="E54" s="7">
        <v>4322</v>
      </c>
      <c r="F54" s="7">
        <v>581</v>
      </c>
      <c r="G54" s="7">
        <v>1048</v>
      </c>
      <c r="H54" s="7"/>
      <c r="I54" s="7">
        <v>2327</v>
      </c>
      <c r="J54" s="122">
        <v>1592</v>
      </c>
      <c r="K54" s="9">
        <v>61.8</v>
      </c>
      <c r="L54" s="136">
        <v>14.28</v>
      </c>
      <c r="M54" s="258">
        <f t="shared" si="6"/>
        <v>0</v>
      </c>
      <c r="N54" s="153"/>
      <c r="O54" s="8"/>
      <c r="P54" s="8"/>
      <c r="Q54" s="145"/>
      <c r="R54" s="195">
        <f t="shared" si="0"/>
        <v>0</v>
      </c>
      <c r="S54" s="164">
        <f t="shared" si="1"/>
        <v>0</v>
      </c>
      <c r="T54" s="164">
        <f t="shared" si="2"/>
        <v>0</v>
      </c>
      <c r="U54" s="164">
        <f t="shared" si="3"/>
        <v>0</v>
      </c>
      <c r="V54" s="165">
        <f t="shared" si="4"/>
        <v>0</v>
      </c>
      <c r="W54" s="401">
        <f t="shared" si="7"/>
        <v>0</v>
      </c>
      <c r="Y54" s="1"/>
    </row>
    <row r="55" spans="1:25" ht="14.25" x14ac:dyDescent="0.2">
      <c r="A55" s="324" t="s">
        <v>922</v>
      </c>
      <c r="B55" s="325" t="s">
        <v>308</v>
      </c>
      <c r="C55" s="258">
        <f t="shared" si="5"/>
        <v>181543</v>
      </c>
      <c r="D55" s="159">
        <v>10599</v>
      </c>
      <c r="E55" s="7">
        <v>16097</v>
      </c>
      <c r="F55" s="7">
        <v>3682</v>
      </c>
      <c r="G55" s="7">
        <v>131691</v>
      </c>
      <c r="H55" s="7"/>
      <c r="I55" s="7">
        <v>14094</v>
      </c>
      <c r="J55" s="122">
        <v>9062</v>
      </c>
      <c r="K55" s="9">
        <v>360.7</v>
      </c>
      <c r="L55" s="136">
        <v>99.91</v>
      </c>
      <c r="M55" s="258">
        <f t="shared" si="6"/>
        <v>0</v>
      </c>
      <c r="N55" s="153"/>
      <c r="O55" s="8"/>
      <c r="P55" s="8"/>
      <c r="Q55" s="145"/>
      <c r="R55" s="195">
        <f t="shared" si="0"/>
        <v>0</v>
      </c>
      <c r="S55" s="164">
        <f t="shared" si="1"/>
        <v>0</v>
      </c>
      <c r="T55" s="164">
        <f t="shared" si="2"/>
        <v>0</v>
      </c>
      <c r="U55" s="164">
        <f t="shared" si="3"/>
        <v>0</v>
      </c>
      <c r="V55" s="165">
        <f t="shared" si="4"/>
        <v>0</v>
      </c>
      <c r="W55" s="401">
        <f t="shared" si="7"/>
        <v>0</v>
      </c>
      <c r="Y55" s="1"/>
    </row>
    <row r="56" spans="1:25" ht="14.25" x14ac:dyDescent="0.2">
      <c r="A56" s="324" t="s">
        <v>923</v>
      </c>
      <c r="B56" s="325" t="s">
        <v>309</v>
      </c>
      <c r="C56" s="258">
        <f t="shared" si="5"/>
        <v>431870</v>
      </c>
      <c r="D56" s="159">
        <v>38291</v>
      </c>
      <c r="E56" s="7">
        <v>20735</v>
      </c>
      <c r="F56" s="7">
        <v>1532</v>
      </c>
      <c r="G56" s="7">
        <v>309664</v>
      </c>
      <c r="H56" s="7"/>
      <c r="I56" s="7">
        <v>38699</v>
      </c>
      <c r="J56" s="122">
        <v>24481</v>
      </c>
      <c r="K56" s="9">
        <v>1345.01</v>
      </c>
      <c r="L56" s="136">
        <v>39.590000000000003</v>
      </c>
      <c r="M56" s="258">
        <f t="shared" si="6"/>
        <v>0</v>
      </c>
      <c r="N56" s="153"/>
      <c r="O56" s="8"/>
      <c r="P56" s="8"/>
      <c r="Q56" s="145"/>
      <c r="R56" s="195">
        <f t="shared" si="0"/>
        <v>0</v>
      </c>
      <c r="S56" s="164">
        <f t="shared" si="1"/>
        <v>0</v>
      </c>
      <c r="T56" s="164">
        <f t="shared" si="2"/>
        <v>0</v>
      </c>
      <c r="U56" s="164">
        <f t="shared" si="3"/>
        <v>0</v>
      </c>
      <c r="V56" s="165">
        <f t="shared" si="4"/>
        <v>0</v>
      </c>
      <c r="W56" s="401">
        <f t="shared" si="7"/>
        <v>0</v>
      </c>
      <c r="Y56" s="1"/>
    </row>
    <row r="57" spans="1:25" ht="14.25" x14ac:dyDescent="0.2">
      <c r="A57" s="324" t="s">
        <v>924</v>
      </c>
      <c r="B57" s="325" t="s">
        <v>556</v>
      </c>
      <c r="C57" s="258">
        <f t="shared" si="5"/>
        <v>141357</v>
      </c>
      <c r="D57" s="159">
        <v>12009</v>
      </c>
      <c r="E57" s="7">
        <v>42465</v>
      </c>
      <c r="F57" s="7">
        <v>12005</v>
      </c>
      <c r="G57" s="7">
        <v>47260</v>
      </c>
      <c r="H57" s="7"/>
      <c r="I57" s="7">
        <v>24014</v>
      </c>
      <c r="J57" s="122">
        <v>15609</v>
      </c>
      <c r="K57" s="9">
        <v>397.32</v>
      </c>
      <c r="L57" s="136">
        <v>334.41</v>
      </c>
      <c r="M57" s="258">
        <f t="shared" si="6"/>
        <v>0</v>
      </c>
      <c r="N57" s="153"/>
      <c r="O57" s="8"/>
      <c r="P57" s="8"/>
      <c r="Q57" s="145"/>
      <c r="R57" s="195">
        <f t="shared" si="0"/>
        <v>0</v>
      </c>
      <c r="S57" s="164">
        <f t="shared" si="1"/>
        <v>0</v>
      </c>
      <c r="T57" s="164">
        <f t="shared" si="2"/>
        <v>0</v>
      </c>
      <c r="U57" s="164">
        <f t="shared" si="3"/>
        <v>0</v>
      </c>
      <c r="V57" s="165">
        <f t="shared" si="4"/>
        <v>0</v>
      </c>
      <c r="W57" s="401">
        <f t="shared" si="7"/>
        <v>0</v>
      </c>
      <c r="Y57" s="1"/>
    </row>
    <row r="58" spans="1:25" ht="14.25" x14ac:dyDescent="0.2">
      <c r="A58" s="324" t="s">
        <v>925</v>
      </c>
      <c r="B58" s="325" t="s">
        <v>557</v>
      </c>
      <c r="C58" s="258">
        <f t="shared" si="5"/>
        <v>370966</v>
      </c>
      <c r="D58" s="159">
        <v>32467</v>
      </c>
      <c r="E58" s="7">
        <v>95020</v>
      </c>
      <c r="F58" s="7">
        <v>26015</v>
      </c>
      <c r="G58" s="7">
        <v>147063</v>
      </c>
      <c r="H58" s="7"/>
      <c r="I58" s="7">
        <v>58421</v>
      </c>
      <c r="J58" s="122">
        <v>37995</v>
      </c>
      <c r="K58" s="9">
        <v>1073.71</v>
      </c>
      <c r="L58" s="136">
        <v>724.7</v>
      </c>
      <c r="M58" s="258">
        <f t="shared" si="6"/>
        <v>0</v>
      </c>
      <c r="N58" s="153"/>
      <c r="O58" s="8"/>
      <c r="P58" s="8"/>
      <c r="Q58" s="145"/>
      <c r="R58" s="195">
        <f t="shared" si="0"/>
        <v>0</v>
      </c>
      <c r="S58" s="164">
        <f t="shared" si="1"/>
        <v>0</v>
      </c>
      <c r="T58" s="164">
        <f t="shared" si="2"/>
        <v>0</v>
      </c>
      <c r="U58" s="164">
        <f t="shared" si="3"/>
        <v>0</v>
      </c>
      <c r="V58" s="165">
        <f t="shared" si="4"/>
        <v>0</v>
      </c>
      <c r="W58" s="401">
        <f t="shared" si="7"/>
        <v>0</v>
      </c>
      <c r="Y58" s="1"/>
    </row>
    <row r="59" spans="1:25" ht="14.25" x14ac:dyDescent="0.2">
      <c r="A59" s="324" t="s">
        <v>926</v>
      </c>
      <c r="B59" s="325" t="s">
        <v>558</v>
      </c>
      <c r="C59" s="258">
        <f t="shared" si="5"/>
        <v>64312</v>
      </c>
      <c r="D59" s="159">
        <v>5660</v>
      </c>
      <c r="E59" s="7">
        <v>17416</v>
      </c>
      <c r="F59" s="7">
        <v>4656</v>
      </c>
      <c r="G59" s="7">
        <v>24215</v>
      </c>
      <c r="H59" s="7"/>
      <c r="I59" s="7">
        <v>10316</v>
      </c>
      <c r="J59" s="122">
        <v>6705</v>
      </c>
      <c r="K59" s="9">
        <v>187.31</v>
      </c>
      <c r="L59" s="136">
        <v>129.75</v>
      </c>
      <c r="M59" s="258">
        <f t="shared" si="6"/>
        <v>0</v>
      </c>
      <c r="N59" s="153"/>
      <c r="O59" s="8"/>
      <c r="P59" s="8"/>
      <c r="Q59" s="145"/>
      <c r="R59" s="195">
        <f t="shared" si="0"/>
        <v>0</v>
      </c>
      <c r="S59" s="164">
        <f t="shared" si="1"/>
        <v>0</v>
      </c>
      <c r="T59" s="164">
        <f t="shared" si="2"/>
        <v>0</v>
      </c>
      <c r="U59" s="164">
        <f t="shared" si="3"/>
        <v>0</v>
      </c>
      <c r="V59" s="165">
        <f t="shared" si="4"/>
        <v>0</v>
      </c>
      <c r="W59" s="401">
        <f t="shared" si="7"/>
        <v>0</v>
      </c>
      <c r="Y59" s="1"/>
    </row>
    <row r="60" spans="1:25" ht="14.25" x14ac:dyDescent="0.2">
      <c r="A60" s="324" t="s">
        <v>927</v>
      </c>
      <c r="B60" s="325" t="s">
        <v>559</v>
      </c>
      <c r="C60" s="258">
        <f t="shared" si="5"/>
        <v>18899</v>
      </c>
      <c r="D60" s="159">
        <v>2087</v>
      </c>
      <c r="E60" s="7">
        <v>182</v>
      </c>
      <c r="F60" s="7">
        <v>25</v>
      </c>
      <c r="G60" s="7">
        <v>13424</v>
      </c>
      <c r="H60" s="7"/>
      <c r="I60" s="7">
        <v>1894</v>
      </c>
      <c r="J60" s="122">
        <v>1312</v>
      </c>
      <c r="K60" s="9">
        <v>58.16</v>
      </c>
      <c r="L60" s="136">
        <v>2.08</v>
      </c>
      <c r="M60" s="258">
        <f t="shared" si="6"/>
        <v>0</v>
      </c>
      <c r="N60" s="153"/>
      <c r="O60" s="8"/>
      <c r="P60" s="8"/>
      <c r="Q60" s="145"/>
      <c r="R60" s="195">
        <f t="shared" si="0"/>
        <v>0</v>
      </c>
      <c r="S60" s="164">
        <f t="shared" si="1"/>
        <v>0</v>
      </c>
      <c r="T60" s="164">
        <f t="shared" si="2"/>
        <v>0</v>
      </c>
      <c r="U60" s="164">
        <f t="shared" si="3"/>
        <v>0</v>
      </c>
      <c r="V60" s="165">
        <f t="shared" si="4"/>
        <v>0</v>
      </c>
      <c r="W60" s="401">
        <f t="shared" si="7"/>
        <v>0</v>
      </c>
      <c r="Y60" s="1"/>
    </row>
    <row r="61" spans="1:25" ht="14.25" x14ac:dyDescent="0.2">
      <c r="A61" s="324" t="s">
        <v>928</v>
      </c>
      <c r="B61" s="325" t="s">
        <v>560</v>
      </c>
      <c r="C61" s="258">
        <f t="shared" si="5"/>
        <v>20243</v>
      </c>
      <c r="D61" s="159">
        <v>3434</v>
      </c>
      <c r="E61" s="7">
        <v>678</v>
      </c>
      <c r="F61" s="7">
        <v>84</v>
      </c>
      <c r="G61" s="7">
        <v>10328</v>
      </c>
      <c r="H61" s="7"/>
      <c r="I61" s="7">
        <v>3517</v>
      </c>
      <c r="J61" s="122">
        <v>2286</v>
      </c>
      <c r="K61" s="9">
        <v>112.98</v>
      </c>
      <c r="L61" s="136">
        <v>2.12</v>
      </c>
      <c r="M61" s="258">
        <f t="shared" si="6"/>
        <v>0</v>
      </c>
      <c r="N61" s="153"/>
      <c r="O61" s="8"/>
      <c r="P61" s="8"/>
      <c r="Q61" s="145"/>
      <c r="R61" s="195">
        <f t="shared" si="0"/>
        <v>0</v>
      </c>
      <c r="S61" s="164">
        <f t="shared" si="1"/>
        <v>0</v>
      </c>
      <c r="T61" s="164">
        <f t="shared" si="2"/>
        <v>0</v>
      </c>
      <c r="U61" s="164">
        <f t="shared" si="3"/>
        <v>0</v>
      </c>
      <c r="V61" s="165">
        <f t="shared" si="4"/>
        <v>0</v>
      </c>
      <c r="W61" s="401">
        <f t="shared" si="7"/>
        <v>0</v>
      </c>
      <c r="Y61" s="1"/>
    </row>
    <row r="62" spans="1:25" ht="15" thickBot="1" x14ac:dyDescent="0.25">
      <c r="A62" s="326" t="s">
        <v>929</v>
      </c>
      <c r="B62" s="327" t="s">
        <v>561</v>
      </c>
      <c r="C62" s="259">
        <f t="shared" si="5"/>
        <v>48696</v>
      </c>
      <c r="D62" s="160">
        <v>6001</v>
      </c>
      <c r="E62" s="106">
        <v>8701</v>
      </c>
      <c r="F62" s="106">
        <v>1061</v>
      </c>
      <c r="G62" s="106">
        <v>23569</v>
      </c>
      <c r="H62" s="106"/>
      <c r="I62" s="106">
        <v>6983</v>
      </c>
      <c r="J62" s="123">
        <v>3442</v>
      </c>
      <c r="K62" s="108">
        <v>200.62</v>
      </c>
      <c r="L62" s="137">
        <v>27.33</v>
      </c>
      <c r="M62" s="259">
        <f t="shared" si="6"/>
        <v>0</v>
      </c>
      <c r="N62" s="154"/>
      <c r="O62" s="107"/>
      <c r="P62" s="107"/>
      <c r="Q62" s="146"/>
      <c r="R62" s="196">
        <f t="shared" si="0"/>
        <v>0</v>
      </c>
      <c r="S62" s="167">
        <f t="shared" si="1"/>
        <v>0</v>
      </c>
      <c r="T62" s="167">
        <f t="shared" si="2"/>
        <v>0</v>
      </c>
      <c r="U62" s="167">
        <f t="shared" si="3"/>
        <v>0</v>
      </c>
      <c r="V62" s="168">
        <f t="shared" si="4"/>
        <v>0</v>
      </c>
      <c r="W62" s="401">
        <f t="shared" si="7"/>
        <v>0</v>
      </c>
      <c r="Y62" s="1"/>
    </row>
    <row r="63" spans="1:25" ht="29.25" thickBot="1" x14ac:dyDescent="0.25">
      <c r="A63" s="390"/>
      <c r="B63" s="391" t="s">
        <v>957</v>
      </c>
      <c r="C63" s="392">
        <f t="shared" ref="C63:H63" si="8">SUM(C12:C62)</f>
        <v>6007653</v>
      </c>
      <c r="D63" s="393">
        <f t="shared" si="8"/>
        <v>646712</v>
      </c>
      <c r="E63" s="394">
        <f t="shared" si="8"/>
        <v>946447</v>
      </c>
      <c r="F63" s="394">
        <f>SUM(F12:F62)</f>
        <v>140850</v>
      </c>
      <c r="G63" s="394">
        <f>SUM(G12:G62)</f>
        <v>3209508</v>
      </c>
      <c r="H63" s="394">
        <f t="shared" si="8"/>
        <v>0</v>
      </c>
      <c r="I63" s="394">
        <f>SUM(I12:I62)</f>
        <v>722186</v>
      </c>
      <c r="J63" s="395">
        <f>SUM(J12:J62)</f>
        <v>482800</v>
      </c>
      <c r="K63" s="396">
        <f>SUM(K12:K62)</f>
        <v>21895.33</v>
      </c>
      <c r="L63" s="397">
        <f>SUM(L12:L62)</f>
        <v>3644.69</v>
      </c>
      <c r="M63" s="392">
        <f>N63+O63+P63+Q63</f>
        <v>12233005</v>
      </c>
      <c r="N63" s="393">
        <v>0</v>
      </c>
      <c r="O63" s="394">
        <f>'Приложение №3 к форме 8.1'!G450</f>
        <v>9493518</v>
      </c>
      <c r="P63" s="394">
        <v>0</v>
      </c>
      <c r="Q63" s="398">
        <f>'Приложение №3 к форме 8.1'!J450</f>
        <v>2739487</v>
      </c>
      <c r="R63" s="393">
        <f>SUM(R12:R62)</f>
        <v>0</v>
      </c>
      <c r="S63" s="394">
        <f>SUM(S12:S62)</f>
        <v>0</v>
      </c>
      <c r="T63" s="394">
        <f>SUM(T12:T62)</f>
        <v>0</v>
      </c>
      <c r="U63" s="394">
        <f>SUM(U12:U62)</f>
        <v>0</v>
      </c>
      <c r="V63" s="395">
        <f>SUM(V12:V62)</f>
        <v>0</v>
      </c>
      <c r="W63" s="399">
        <f>M63+R63+S63+U63+V63</f>
        <v>12233005</v>
      </c>
      <c r="Y63" s="1"/>
    </row>
    <row r="64" spans="1:25" ht="38.25" x14ac:dyDescent="0.2">
      <c r="A64" s="112"/>
      <c r="B64" s="124" t="s">
        <v>949</v>
      </c>
      <c r="C64" s="340"/>
      <c r="D64" s="114"/>
      <c r="E64" s="109"/>
      <c r="F64" s="109"/>
      <c r="G64" s="109"/>
      <c r="H64" s="109"/>
      <c r="I64" s="109"/>
      <c r="J64" s="109"/>
      <c r="K64" s="109"/>
      <c r="L64" s="138"/>
      <c r="M64" s="124"/>
      <c r="N64" s="155"/>
      <c r="O64" s="110"/>
      <c r="P64" s="111"/>
      <c r="Q64" s="147"/>
      <c r="R64" s="141"/>
      <c r="S64" s="111"/>
      <c r="T64" s="104"/>
      <c r="U64" s="111"/>
      <c r="V64" s="104"/>
      <c r="W64" s="400">
        <f>P63+Q63+R63+S63+U63+V63</f>
        <v>2739487</v>
      </c>
    </row>
    <row r="65" spans="1:24" ht="15" x14ac:dyDescent="0.2">
      <c r="A65" s="113"/>
      <c r="B65" s="116" t="s">
        <v>4</v>
      </c>
      <c r="C65" s="258"/>
      <c r="D65" s="115"/>
      <c r="E65" s="50"/>
      <c r="F65" s="50"/>
      <c r="G65" s="50"/>
      <c r="H65" s="50"/>
      <c r="I65" s="50"/>
      <c r="J65" s="50"/>
      <c r="K65" s="50"/>
      <c r="L65" s="139"/>
      <c r="M65" s="117"/>
      <c r="N65" s="156"/>
      <c r="O65" s="51"/>
      <c r="P65" s="52"/>
      <c r="Q65" s="148"/>
      <c r="R65" s="142"/>
      <c r="S65" s="52"/>
      <c r="T65" s="103"/>
      <c r="U65" s="52"/>
      <c r="V65" s="103"/>
      <c r="W65" s="402">
        <f>W64*D91</f>
        <v>95882</v>
      </c>
    </row>
    <row r="66" spans="1:24" ht="14.25" x14ac:dyDescent="0.2">
      <c r="A66" s="113"/>
      <c r="B66" s="117" t="s">
        <v>981</v>
      </c>
      <c r="C66" s="258"/>
      <c r="D66" s="115"/>
      <c r="E66" s="50"/>
      <c r="F66" s="50"/>
      <c r="G66" s="50"/>
      <c r="H66" s="50"/>
      <c r="I66" s="50"/>
      <c r="J66" s="50"/>
      <c r="K66" s="50"/>
      <c r="L66" s="139"/>
      <c r="M66" s="117"/>
      <c r="N66" s="156"/>
      <c r="O66" s="51"/>
      <c r="P66" s="52"/>
      <c r="Q66" s="148"/>
      <c r="R66" s="142"/>
      <c r="S66" s="52"/>
      <c r="T66" s="103"/>
      <c r="U66" s="52"/>
      <c r="V66" s="103"/>
      <c r="W66" s="403">
        <f>W64+W65</f>
        <v>2835369</v>
      </c>
    </row>
    <row r="67" spans="1:24" ht="14.25" x14ac:dyDescent="0.2">
      <c r="A67" s="113"/>
      <c r="B67" s="118" t="s">
        <v>952</v>
      </c>
      <c r="C67" s="258"/>
      <c r="D67" s="115"/>
      <c r="E67" s="50"/>
      <c r="F67" s="50"/>
      <c r="G67" s="50"/>
      <c r="H67" s="50"/>
      <c r="I67" s="50"/>
      <c r="J67" s="50"/>
      <c r="K67" s="50"/>
      <c r="L67" s="139"/>
      <c r="M67" s="117"/>
      <c r="N67" s="156"/>
      <c r="O67" s="53"/>
      <c r="P67" s="52"/>
      <c r="Q67" s="149"/>
      <c r="R67" s="142"/>
      <c r="S67" s="52"/>
      <c r="T67" s="103"/>
      <c r="U67" s="52"/>
      <c r="V67" s="103"/>
      <c r="W67" s="401">
        <f>W68+W69+W70+W71+W72+W73</f>
        <v>222577</v>
      </c>
    </row>
    <row r="68" spans="1:24" ht="15" x14ac:dyDescent="0.2">
      <c r="A68" s="113"/>
      <c r="B68" s="116" t="s">
        <v>953</v>
      </c>
      <c r="C68" s="341">
        <f>C63*D92</f>
        <v>381486</v>
      </c>
      <c r="D68" s="115"/>
      <c r="E68" s="50"/>
      <c r="F68" s="50"/>
      <c r="G68" s="50"/>
      <c r="H68" s="50"/>
      <c r="I68" s="50"/>
      <c r="J68" s="50"/>
      <c r="K68" s="50"/>
      <c r="L68" s="139"/>
      <c r="M68" s="117"/>
      <c r="N68" s="156"/>
      <c r="O68" s="54"/>
      <c r="P68" s="52"/>
      <c r="Q68" s="150"/>
      <c r="R68" s="142"/>
      <c r="S68" s="52"/>
      <c r="T68" s="103"/>
      <c r="U68" s="52"/>
      <c r="V68" s="103"/>
      <c r="W68" s="402">
        <f>W66*D92</f>
        <v>180046</v>
      </c>
    </row>
    <row r="69" spans="1:24" ht="38.25" x14ac:dyDescent="0.2">
      <c r="A69" s="113"/>
      <c r="B69" s="119" t="s">
        <v>954</v>
      </c>
      <c r="C69" s="258"/>
      <c r="D69" s="115"/>
      <c r="E69" s="50"/>
      <c r="F69" s="50"/>
      <c r="G69" s="50"/>
      <c r="H69" s="50"/>
      <c r="I69" s="50"/>
      <c r="J69" s="50"/>
      <c r="K69" s="50"/>
      <c r="L69" s="139"/>
      <c r="M69" s="117"/>
      <c r="N69" s="156"/>
      <c r="O69" s="54"/>
      <c r="P69" s="52"/>
      <c r="Q69" s="150"/>
      <c r="R69" s="142"/>
      <c r="S69" s="52"/>
      <c r="T69" s="103"/>
      <c r="U69" s="52"/>
      <c r="V69" s="103"/>
      <c r="W69" s="402">
        <f>W66*D95</f>
        <v>42531</v>
      </c>
    </row>
    <row r="70" spans="1:24" ht="15" x14ac:dyDescent="0.2">
      <c r="A70" s="113"/>
      <c r="B70" s="119" t="s">
        <v>955</v>
      </c>
      <c r="C70" s="258"/>
      <c r="D70" s="115"/>
      <c r="E70" s="50"/>
      <c r="F70" s="50"/>
      <c r="G70" s="50"/>
      <c r="H70" s="50"/>
      <c r="I70" s="50"/>
      <c r="J70" s="50"/>
      <c r="K70" s="50"/>
      <c r="L70" s="139"/>
      <c r="M70" s="117"/>
      <c r="N70" s="156"/>
      <c r="O70" s="54"/>
      <c r="P70" s="52"/>
      <c r="Q70" s="150"/>
      <c r="R70" s="142"/>
      <c r="S70" s="52"/>
      <c r="T70" s="103"/>
      <c r="U70" s="52"/>
      <c r="V70" s="103"/>
      <c r="W70" s="404"/>
    </row>
    <row r="71" spans="1:24" ht="25.5" x14ac:dyDescent="0.2">
      <c r="A71" s="113"/>
      <c r="B71" s="120" t="s">
        <v>956</v>
      </c>
      <c r="C71" s="258"/>
      <c r="D71" s="115"/>
      <c r="E71" s="50"/>
      <c r="F71" s="50"/>
      <c r="G71" s="50"/>
      <c r="H71" s="50"/>
      <c r="I71" s="50"/>
      <c r="J71" s="50"/>
      <c r="K71" s="50"/>
      <c r="L71" s="139"/>
      <c r="M71" s="117"/>
      <c r="N71" s="156"/>
      <c r="O71" s="54"/>
      <c r="P71" s="52"/>
      <c r="Q71" s="150"/>
      <c r="R71" s="142"/>
      <c r="S71" s="52"/>
      <c r="T71" s="103"/>
      <c r="U71" s="52"/>
      <c r="V71" s="103"/>
      <c r="W71" s="404"/>
    </row>
    <row r="72" spans="1:24" ht="63.75" x14ac:dyDescent="0.2">
      <c r="A72" s="113"/>
      <c r="B72" s="120" t="s">
        <v>980</v>
      </c>
      <c r="C72" s="258"/>
      <c r="D72" s="115"/>
      <c r="E72" s="50"/>
      <c r="F72" s="50"/>
      <c r="G72" s="50"/>
      <c r="H72" s="50"/>
      <c r="I72" s="50"/>
      <c r="J72" s="50"/>
      <c r="K72" s="50"/>
      <c r="L72" s="139"/>
      <c r="M72" s="117"/>
      <c r="N72" s="156"/>
      <c r="O72" s="54"/>
      <c r="P72" s="52"/>
      <c r="Q72" s="150"/>
      <c r="R72" s="142"/>
      <c r="S72" s="52"/>
      <c r="T72" s="103"/>
      <c r="U72" s="52"/>
      <c r="V72" s="103"/>
      <c r="W72" s="404"/>
    </row>
    <row r="73" spans="1:24" ht="15" x14ac:dyDescent="0.2">
      <c r="A73" s="113"/>
      <c r="B73" s="120" t="s">
        <v>982</v>
      </c>
      <c r="C73" s="258"/>
      <c r="D73" s="115"/>
      <c r="E73" s="50"/>
      <c r="F73" s="50"/>
      <c r="G73" s="50"/>
      <c r="H73" s="50"/>
      <c r="I73" s="50"/>
      <c r="J73" s="50"/>
      <c r="K73" s="50"/>
      <c r="L73" s="139"/>
      <c r="M73" s="117"/>
      <c r="N73" s="156"/>
      <c r="O73" s="54"/>
      <c r="P73" s="52"/>
      <c r="Q73" s="150"/>
      <c r="R73" s="142"/>
      <c r="S73" s="52"/>
      <c r="T73" s="103"/>
      <c r="U73" s="52"/>
      <c r="V73" s="103"/>
      <c r="W73" s="404"/>
    </row>
    <row r="74" spans="1:24" ht="14.25" x14ac:dyDescent="0.2">
      <c r="A74" s="113"/>
      <c r="B74" s="117" t="s">
        <v>6</v>
      </c>
      <c r="C74" s="258">
        <f>C63+C68</f>
        <v>6389139</v>
      </c>
      <c r="D74" s="115"/>
      <c r="E74" s="50"/>
      <c r="F74" s="50"/>
      <c r="G74" s="50"/>
      <c r="H74" s="50"/>
      <c r="I74" s="50"/>
      <c r="J74" s="50"/>
      <c r="K74" s="50"/>
      <c r="L74" s="139"/>
      <c r="M74" s="117"/>
      <c r="N74" s="156"/>
      <c r="O74" s="51"/>
      <c r="P74" s="52"/>
      <c r="Q74" s="148"/>
      <c r="R74" s="142"/>
      <c r="S74" s="52"/>
      <c r="T74" s="103"/>
      <c r="U74" s="52"/>
      <c r="V74" s="103"/>
      <c r="W74" s="401">
        <f>W66+W67+N63+O63</f>
        <v>12551464</v>
      </c>
    </row>
    <row r="75" spans="1:24" ht="15.75" thickBot="1" x14ac:dyDescent="0.25">
      <c r="A75" s="125"/>
      <c r="B75" s="134" t="s">
        <v>7</v>
      </c>
      <c r="C75" s="193"/>
      <c r="D75" s="131"/>
      <c r="E75" s="127"/>
      <c r="F75" s="127"/>
      <c r="G75" s="127"/>
      <c r="H75" s="127"/>
      <c r="I75" s="127"/>
      <c r="J75" s="127"/>
      <c r="K75" s="127"/>
      <c r="L75" s="140"/>
      <c r="M75" s="126"/>
      <c r="N75" s="157"/>
      <c r="O75" s="128"/>
      <c r="P75" s="129"/>
      <c r="Q75" s="151"/>
      <c r="R75" s="143"/>
      <c r="S75" s="129"/>
      <c r="T75" s="130"/>
      <c r="U75" s="129"/>
      <c r="V75" s="130"/>
      <c r="W75" s="405">
        <f>W74*D95</f>
        <v>188272</v>
      </c>
    </row>
    <row r="76" spans="1:24" ht="14.25" x14ac:dyDescent="0.2">
      <c r="A76" s="169"/>
      <c r="B76" s="261" t="s">
        <v>8</v>
      </c>
      <c r="C76" s="171"/>
      <c r="D76" s="172"/>
      <c r="E76" s="173"/>
      <c r="F76" s="173"/>
      <c r="G76" s="173"/>
      <c r="H76" s="173"/>
      <c r="I76" s="173"/>
      <c r="J76" s="173"/>
      <c r="K76" s="173"/>
      <c r="L76" s="174"/>
      <c r="M76" s="170"/>
      <c r="N76" s="175"/>
      <c r="O76" s="176"/>
      <c r="P76" s="177"/>
      <c r="Q76" s="178"/>
      <c r="R76" s="179"/>
      <c r="S76" s="177"/>
      <c r="T76" s="180"/>
      <c r="U76" s="177"/>
      <c r="V76" s="180"/>
      <c r="W76" s="406">
        <f>W74+W75</f>
        <v>12739736</v>
      </c>
    </row>
    <row r="77" spans="1:24" ht="14.25" x14ac:dyDescent="0.2">
      <c r="A77" s="181"/>
      <c r="B77" s="262" t="s">
        <v>9</v>
      </c>
      <c r="C77" s="182"/>
      <c r="D77" s="183"/>
      <c r="E77" s="184"/>
      <c r="F77" s="184"/>
      <c r="G77" s="184"/>
      <c r="H77" s="184"/>
      <c r="I77" s="184"/>
      <c r="J77" s="184"/>
      <c r="K77" s="184"/>
      <c r="L77" s="185"/>
      <c r="M77" s="186"/>
      <c r="N77" s="187"/>
      <c r="O77" s="188"/>
      <c r="P77" s="188"/>
      <c r="Q77" s="189"/>
      <c r="R77" s="190"/>
      <c r="S77" s="188"/>
      <c r="T77" s="191"/>
      <c r="U77" s="188"/>
      <c r="V77" s="192">
        <v>0.18</v>
      </c>
      <c r="W77" s="401">
        <f>W76*V77</f>
        <v>2293152</v>
      </c>
    </row>
    <row r="78" spans="1:24" ht="15" thickBot="1" x14ac:dyDescent="0.25">
      <c r="A78" s="410"/>
      <c r="B78" s="411" t="s">
        <v>10</v>
      </c>
      <c r="C78" s="412"/>
      <c r="D78" s="413"/>
      <c r="E78" s="414"/>
      <c r="F78" s="414"/>
      <c r="G78" s="414"/>
      <c r="H78" s="414"/>
      <c r="I78" s="414"/>
      <c r="J78" s="414"/>
      <c r="K78" s="414"/>
      <c r="L78" s="415"/>
      <c r="M78" s="416"/>
      <c r="N78" s="417"/>
      <c r="O78" s="418"/>
      <c r="P78" s="419"/>
      <c r="Q78" s="420"/>
      <c r="R78" s="421"/>
      <c r="S78" s="419"/>
      <c r="T78" s="422"/>
      <c r="U78" s="419"/>
      <c r="V78" s="422"/>
      <c r="W78" s="423">
        <f>W76+W77</f>
        <v>15032888</v>
      </c>
    </row>
    <row r="79" spans="1:24" x14ac:dyDescent="0.2">
      <c r="A79" s="55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408"/>
      <c r="N79" s="408"/>
      <c r="O79" s="408"/>
      <c r="P79" s="408"/>
      <c r="Q79" s="408"/>
      <c r="R79" s="408"/>
      <c r="S79" s="408"/>
      <c r="T79" s="408"/>
      <c r="U79" s="408"/>
      <c r="V79" s="408"/>
      <c r="W79" s="409"/>
    </row>
    <row r="80" spans="1:24" ht="12.75" customHeight="1" x14ac:dyDescent="0.2">
      <c r="B80" s="574"/>
      <c r="C80" s="575"/>
      <c r="D80" s="578" t="s">
        <v>46</v>
      </c>
      <c r="E80" s="580" t="s">
        <v>33</v>
      </c>
      <c r="F80" s="581"/>
      <c r="G80" s="581"/>
      <c r="H80" s="57"/>
      <c r="I80" s="57"/>
      <c r="M80" s="10"/>
      <c r="T80" s="10"/>
      <c r="V80" s="10"/>
      <c r="W80" s="10"/>
      <c r="X80" s="11"/>
    </row>
    <row r="81" spans="1:24" ht="12.75" customHeight="1" x14ac:dyDescent="0.2">
      <c r="B81" s="576"/>
      <c r="C81" s="577"/>
      <c r="D81" s="579"/>
      <c r="E81" s="3">
        <v>2015</v>
      </c>
      <c r="F81" s="3">
        <v>2016</v>
      </c>
      <c r="G81" s="4">
        <v>2017</v>
      </c>
      <c r="H81" s="105"/>
      <c r="I81" s="105"/>
      <c r="J81" s="105"/>
      <c r="K81" s="105"/>
      <c r="L81" s="105"/>
      <c r="M81" s="10"/>
      <c r="T81" s="10"/>
      <c r="V81" s="10"/>
      <c r="W81" s="10"/>
      <c r="X81" s="10"/>
    </row>
    <row r="82" spans="1:24" ht="13.5" customHeight="1" x14ac:dyDescent="0.2">
      <c r="B82" s="582" t="s">
        <v>47</v>
      </c>
      <c r="C82" s="583"/>
      <c r="D82" s="58"/>
      <c r="E82" s="59"/>
      <c r="F82" s="59"/>
      <c r="G82" s="59"/>
      <c r="H82" s="60"/>
      <c r="I82" s="60"/>
      <c r="J82" s="60"/>
      <c r="K82" s="60"/>
      <c r="L82" s="60"/>
      <c r="M82" s="60"/>
      <c r="N82" s="62"/>
      <c r="O82" s="62"/>
      <c r="P82" s="63"/>
      <c r="Q82" s="62"/>
      <c r="R82" s="62"/>
    </row>
    <row r="83" spans="1:24" ht="13.5" x14ac:dyDescent="0.2">
      <c r="A83" s="55"/>
      <c r="B83" s="64"/>
      <c r="C83" s="6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66"/>
      <c r="O83" s="66"/>
      <c r="P83" s="66"/>
      <c r="Q83" s="66"/>
      <c r="R83" s="67"/>
      <c r="S83" s="63"/>
      <c r="T83" s="68"/>
      <c r="U83" s="63"/>
      <c r="V83" s="61"/>
      <c r="W83" s="69"/>
    </row>
    <row r="84" spans="1:24" ht="13.5" x14ac:dyDescent="0.2">
      <c r="A84" s="70" t="s">
        <v>34</v>
      </c>
      <c r="B84" s="70"/>
      <c r="C84" s="70"/>
      <c r="D84" s="55"/>
      <c r="E84" s="55"/>
      <c r="F84" s="55"/>
      <c r="G84" s="55"/>
      <c r="H84" s="55"/>
      <c r="I84" s="55"/>
      <c r="J84" s="55"/>
      <c r="K84" s="55"/>
      <c r="L84" s="55"/>
      <c r="M84" s="71"/>
      <c r="N84" s="72"/>
      <c r="O84" s="72"/>
      <c r="P84" s="66"/>
      <c r="Q84" s="66"/>
      <c r="R84" s="67"/>
      <c r="S84" s="63"/>
      <c r="T84" s="68"/>
      <c r="U84" s="63"/>
      <c r="V84" s="61"/>
      <c r="W84" s="69"/>
    </row>
    <row r="85" spans="1:24" ht="14.25" thickBot="1" x14ac:dyDescent="0.25">
      <c r="A85" s="70"/>
      <c r="B85" s="70"/>
      <c r="C85" s="70"/>
      <c r="D85" s="92" t="s">
        <v>958</v>
      </c>
      <c r="E85" s="92" t="s">
        <v>959</v>
      </c>
      <c r="F85" s="55"/>
      <c r="G85" s="55"/>
      <c r="H85" s="55"/>
      <c r="I85" s="55"/>
      <c r="J85" s="55"/>
      <c r="K85" s="55"/>
      <c r="L85" s="55"/>
      <c r="M85" s="71"/>
      <c r="N85" s="72"/>
      <c r="O85" s="72"/>
      <c r="P85" s="66"/>
      <c r="Q85" s="66"/>
      <c r="R85" s="67"/>
      <c r="S85" s="63"/>
      <c r="T85" s="68"/>
      <c r="U85" s="63"/>
      <c r="V85" s="61"/>
      <c r="W85" s="69"/>
    </row>
    <row r="86" spans="1:24" ht="14.25" thickBot="1" x14ac:dyDescent="0.25">
      <c r="A86" s="381" t="s">
        <v>15</v>
      </c>
      <c r="B86" s="382" t="s">
        <v>307</v>
      </c>
      <c r="C86" s="534" t="s">
        <v>966</v>
      </c>
      <c r="D86" s="526" t="s">
        <v>11</v>
      </c>
      <c r="E86" s="526" t="s">
        <v>11</v>
      </c>
      <c r="F86" s="132"/>
      <c r="G86" s="424"/>
      <c r="H86" s="68" t="s">
        <v>983</v>
      </c>
      <c r="I86" s="68"/>
      <c r="J86" s="68"/>
      <c r="K86" s="105"/>
      <c r="L86" s="105"/>
      <c r="M86" s="71"/>
      <c r="N86" s="72"/>
      <c r="O86" s="73"/>
      <c r="P86" s="74"/>
      <c r="Q86" s="67"/>
    </row>
    <row r="87" spans="1:24" ht="14.25" thickBot="1" x14ac:dyDescent="0.25">
      <c r="A87" s="383">
        <v>1</v>
      </c>
      <c r="B87" s="384" t="s">
        <v>962</v>
      </c>
      <c r="C87" s="535" t="s">
        <v>964</v>
      </c>
      <c r="D87" s="538" t="s">
        <v>961</v>
      </c>
      <c r="E87" s="527">
        <f>'Приложение №5 к форме 8.1'!D28</f>
        <v>0</v>
      </c>
      <c r="F87" s="105"/>
      <c r="G87" s="425"/>
      <c r="H87" s="200" t="s">
        <v>984</v>
      </c>
      <c r="I87" s="200"/>
      <c r="J87" s="200"/>
      <c r="K87" s="105"/>
      <c r="L87" s="105"/>
      <c r="M87" s="71"/>
      <c r="N87" s="72"/>
      <c r="O87" s="73"/>
      <c r="P87" s="74"/>
      <c r="Q87" s="67"/>
    </row>
    <row r="88" spans="1:24" ht="13.5" x14ac:dyDescent="0.2">
      <c r="A88" s="385">
        <v>2</v>
      </c>
      <c r="B88" s="386" t="s">
        <v>963</v>
      </c>
      <c r="C88" s="536"/>
      <c r="D88" s="539" t="s">
        <v>961</v>
      </c>
      <c r="E88" s="528">
        <f>'Приложение №5 к форме 8.1'!D29</f>
        <v>0</v>
      </c>
      <c r="F88" s="105"/>
      <c r="G88" s="105"/>
      <c r="H88" s="105"/>
      <c r="I88" s="105"/>
      <c r="J88" s="105"/>
      <c r="K88" s="105"/>
      <c r="L88" s="105"/>
      <c r="M88" s="71"/>
      <c r="N88" s="72"/>
      <c r="O88" s="73"/>
      <c r="P88" s="74"/>
      <c r="Q88" s="67"/>
    </row>
    <row r="89" spans="1:24" ht="13.5" x14ac:dyDescent="0.2">
      <c r="A89" s="385">
        <v>3</v>
      </c>
      <c r="B89" s="386" t="s">
        <v>12</v>
      </c>
      <c r="C89" s="536"/>
      <c r="D89" s="540"/>
      <c r="E89" s="529" t="s">
        <v>961</v>
      </c>
      <c r="F89" s="133"/>
      <c r="G89" s="133"/>
      <c r="H89" s="133"/>
      <c r="I89" s="133"/>
      <c r="J89" s="5"/>
      <c r="K89" s="5"/>
      <c r="L89" s="5"/>
      <c r="M89" s="71"/>
      <c r="N89" s="72"/>
      <c r="O89" s="73"/>
      <c r="P89" s="74"/>
      <c r="Q89" s="67"/>
    </row>
    <row r="90" spans="1:24" ht="13.5" x14ac:dyDescent="0.2">
      <c r="A90" s="385">
        <v>4</v>
      </c>
      <c r="B90" s="386" t="s">
        <v>48</v>
      </c>
      <c r="C90" s="536"/>
      <c r="D90" s="541"/>
      <c r="E90" s="529" t="s">
        <v>961</v>
      </c>
      <c r="F90" s="133"/>
      <c r="G90" s="133"/>
      <c r="H90" s="133"/>
      <c r="I90" s="133"/>
      <c r="J90" s="68"/>
      <c r="K90" s="68"/>
      <c r="L90" s="68"/>
      <c r="M90" s="71"/>
      <c r="N90" s="72"/>
      <c r="O90" s="73"/>
      <c r="P90" s="74"/>
      <c r="Q90" s="67"/>
    </row>
    <row r="91" spans="1:24" ht="13.5" x14ac:dyDescent="0.2">
      <c r="A91" s="385">
        <v>5</v>
      </c>
      <c r="B91" s="386" t="s">
        <v>4</v>
      </c>
      <c r="C91" s="536" t="s">
        <v>0</v>
      </c>
      <c r="D91" s="531">
        <v>3.5000000000000003E-2</v>
      </c>
      <c r="E91" s="530" t="s">
        <v>961</v>
      </c>
      <c r="F91" s="68"/>
      <c r="G91" s="68"/>
      <c r="H91" s="68"/>
      <c r="N91" s="45"/>
      <c r="O91" s="73"/>
      <c r="P91" s="74"/>
      <c r="Q91" s="67"/>
    </row>
    <row r="92" spans="1:24" ht="13.5" x14ac:dyDescent="0.2">
      <c r="A92" s="385">
        <v>6</v>
      </c>
      <c r="B92" s="386" t="s">
        <v>5</v>
      </c>
      <c r="C92" s="536" t="s">
        <v>0</v>
      </c>
      <c r="D92" s="542">
        <v>6.3500000000000001E-2</v>
      </c>
      <c r="E92" s="530" t="s">
        <v>961</v>
      </c>
      <c r="F92" s="68"/>
      <c r="G92" s="68"/>
      <c r="H92" s="68"/>
      <c r="N92" s="45"/>
      <c r="O92" s="67"/>
      <c r="P92" s="74"/>
      <c r="Q92" s="67"/>
    </row>
    <row r="93" spans="1:24" ht="38.25" x14ac:dyDescent="0.2">
      <c r="A93" s="385">
        <v>7</v>
      </c>
      <c r="B93" s="387" t="s">
        <v>49</v>
      </c>
      <c r="C93" s="536" t="s">
        <v>0</v>
      </c>
      <c r="D93" s="531">
        <v>1.4999999999999999E-2</v>
      </c>
      <c r="E93" s="531">
        <v>1.4999999999999999E-2</v>
      </c>
      <c r="F93" s="68"/>
      <c r="G93" s="68"/>
      <c r="H93" s="68"/>
      <c r="N93" s="45"/>
      <c r="O93" s="67"/>
      <c r="P93" s="74"/>
      <c r="Q93" s="67"/>
    </row>
    <row r="94" spans="1:24" ht="13.5" x14ac:dyDescent="0.2">
      <c r="A94" s="385">
        <v>8</v>
      </c>
      <c r="B94" s="387" t="s">
        <v>306</v>
      </c>
      <c r="C94" s="536" t="s">
        <v>0</v>
      </c>
      <c r="D94" s="531" t="s">
        <v>961</v>
      </c>
      <c r="E94" s="531">
        <v>1.4999999999999999E-2</v>
      </c>
      <c r="F94" s="68"/>
      <c r="G94" s="68"/>
      <c r="H94" s="68"/>
      <c r="I94" s="68"/>
      <c r="J94" s="68"/>
      <c r="K94" s="68"/>
      <c r="L94" s="68"/>
      <c r="M94" s="68"/>
      <c r="N94" s="63"/>
      <c r="O94" s="67"/>
      <c r="P94" s="74"/>
      <c r="Q94" s="67"/>
    </row>
    <row r="95" spans="1:24" ht="13.5" x14ac:dyDescent="0.2">
      <c r="A95" s="385">
        <v>9</v>
      </c>
      <c r="B95" s="386" t="s">
        <v>7</v>
      </c>
      <c r="C95" s="536" t="s">
        <v>0</v>
      </c>
      <c r="D95" s="531">
        <v>1.4999999999999999E-2</v>
      </c>
      <c r="E95" s="531">
        <v>1.4999999999999999E-2</v>
      </c>
      <c r="F95" s="133"/>
      <c r="G95" s="133"/>
      <c r="H95" s="133"/>
      <c r="I95" s="133"/>
      <c r="J95" s="68"/>
      <c r="K95" s="68"/>
      <c r="L95" s="68"/>
      <c r="M95" s="68"/>
      <c r="N95" s="63"/>
      <c r="O95" s="67"/>
      <c r="P95" s="74"/>
      <c r="Q95" s="67"/>
    </row>
    <row r="96" spans="1:24" ht="13.5" x14ac:dyDescent="0.2">
      <c r="A96" s="385">
        <v>10</v>
      </c>
      <c r="B96" s="386" t="s">
        <v>13</v>
      </c>
      <c r="C96" s="536" t="s">
        <v>0</v>
      </c>
      <c r="D96" s="543">
        <f>(I63/(D63+F63))*0.85</f>
        <v>0.77939999999999998</v>
      </c>
      <c r="E96" s="532">
        <f>'Приложение №5 к форме 8.1'!D33</f>
        <v>0.55700000000000005</v>
      </c>
      <c r="F96" s="133"/>
      <c r="G96" s="133"/>
      <c r="H96" s="133"/>
      <c r="I96" s="133"/>
      <c r="J96" s="68"/>
      <c r="K96" s="68"/>
      <c r="L96" s="68"/>
      <c r="M96" s="68"/>
      <c r="N96" s="63"/>
      <c r="O96" s="67"/>
      <c r="P96" s="74"/>
      <c r="Q96" s="67"/>
    </row>
    <row r="97" spans="1:24" ht="14.25" thickBot="1" x14ac:dyDescent="0.25">
      <c r="A97" s="388">
        <v>11</v>
      </c>
      <c r="B97" s="389" t="s">
        <v>14</v>
      </c>
      <c r="C97" s="537" t="s">
        <v>0</v>
      </c>
      <c r="D97" s="544">
        <f>IF(J63*0.8/(D63+F63)&gt;=0.5,0.5,J63*0.8/(D63+F63))</f>
        <v>0.4904</v>
      </c>
      <c r="E97" s="533">
        <f>'Приложение №5 к форме 8.1'!D34</f>
        <v>0.4</v>
      </c>
      <c r="Q97" s="66"/>
      <c r="R97" s="67"/>
      <c r="S97" s="67"/>
      <c r="T97" s="68"/>
      <c r="U97" s="63"/>
      <c r="V97" s="68"/>
      <c r="W97" s="68"/>
      <c r="X97" s="61"/>
    </row>
  </sheetData>
  <sheetProtection insertRows="0" deleteRows="0"/>
  <protectedRanges>
    <protectedRange sqref="A104:X108" name="Диапазон1"/>
    <protectedRange sqref="N12:Q62 W80:X85 K63:L63 N63:V63 W79 A2:S5 I94:N103 W70:W73 D89:D90 E91:E93 E88:X90 E95:E97 A98:E103 F91:H103 O91:X103 H79:V85 F79:G79 F83:G85 E86:F87 K86:X87" name="Диапазон1_1"/>
    <protectedRange sqref="G86:J86" name="Диапазон1_2"/>
  </protectedRanges>
  <mergeCells count="32">
    <mergeCell ref="B80:C81"/>
    <mergeCell ref="D80:D81"/>
    <mergeCell ref="E80:G80"/>
    <mergeCell ref="B82:C82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1" sqref="B31"/>
    </sheetView>
  </sheetViews>
  <sheetFormatPr defaultRowHeight="12.75" x14ac:dyDescent="0.2"/>
  <cols>
    <col min="1" max="1" width="29.7109375" style="430" customWidth="1"/>
    <col min="2" max="2" width="25.140625" style="430" customWidth="1"/>
    <col min="3" max="3" width="7.140625" style="430" customWidth="1"/>
    <col min="4" max="4" width="10.7109375" style="430" customWidth="1"/>
    <col min="5" max="5" width="9.7109375" style="430" customWidth="1"/>
    <col min="6" max="6" width="8.28515625" style="430" customWidth="1"/>
    <col min="7" max="7" width="8.42578125" style="430" customWidth="1"/>
    <col min="8" max="9" width="10" style="430" customWidth="1"/>
    <col min="10" max="10" width="13.140625" style="430" customWidth="1"/>
    <col min="11" max="16384" width="9.140625" style="430"/>
  </cols>
  <sheetData>
    <row r="1" spans="1:16" s="427" customFormat="1" ht="12" x14ac:dyDescent="0.2">
      <c r="A1" s="426" t="s">
        <v>985</v>
      </c>
      <c r="B1" s="426"/>
      <c r="C1" s="426"/>
      <c r="D1" s="426"/>
      <c r="E1" s="426"/>
      <c r="I1" s="603" t="s">
        <v>986</v>
      </c>
      <c r="J1" s="603"/>
    </row>
    <row r="2" spans="1:16" s="429" customFormat="1" x14ac:dyDescent="0.2">
      <c r="A2" s="428" t="s">
        <v>987</v>
      </c>
    </row>
    <row r="3" spans="1:16" x14ac:dyDescent="0.2">
      <c r="A3" s="604" t="s">
        <v>988</v>
      </c>
      <c r="B3" s="604"/>
      <c r="C3" s="604"/>
      <c r="D3" s="604"/>
      <c r="E3" s="604"/>
      <c r="F3" s="604"/>
      <c r="G3" s="604"/>
      <c r="H3" s="604"/>
      <c r="I3" s="604"/>
      <c r="J3" s="604"/>
    </row>
    <row r="4" spans="1:16" ht="15" customHeight="1" x14ac:dyDescent="0.2">
      <c r="A4" s="605" t="s">
        <v>31</v>
      </c>
      <c r="B4" s="605"/>
      <c r="C4" s="605"/>
      <c r="D4" s="605"/>
      <c r="E4" s="605"/>
      <c r="F4" s="605"/>
      <c r="G4" s="605"/>
      <c r="H4" s="605"/>
      <c r="I4" s="605"/>
      <c r="J4" s="605"/>
      <c r="K4" s="431"/>
      <c r="L4" s="431"/>
      <c r="M4" s="431"/>
      <c r="N4" s="432"/>
      <c r="O4" s="432"/>
      <c r="P4" s="432"/>
    </row>
    <row r="5" spans="1:16" ht="15" customHeight="1" thickBot="1" x14ac:dyDescent="0.25">
      <c r="A5" s="605" t="s">
        <v>32</v>
      </c>
      <c r="B5" s="605"/>
      <c r="C5" s="605"/>
      <c r="D5" s="605"/>
      <c r="E5" s="605"/>
      <c r="F5" s="605"/>
      <c r="G5" s="605"/>
      <c r="H5" s="605"/>
      <c r="I5" s="605"/>
      <c r="J5" s="605"/>
      <c r="K5" s="431"/>
      <c r="L5" s="431"/>
      <c r="M5" s="431"/>
    </row>
    <row r="6" spans="1:16" ht="20.25" customHeight="1" x14ac:dyDescent="0.2">
      <c r="A6" s="606" t="s">
        <v>989</v>
      </c>
      <c r="B6" s="606" t="s">
        <v>990</v>
      </c>
      <c r="C6" s="606" t="s">
        <v>991</v>
      </c>
      <c r="D6" s="606" t="s">
        <v>992</v>
      </c>
      <c r="E6" s="606" t="s">
        <v>993</v>
      </c>
      <c r="F6" s="606" t="s">
        <v>994</v>
      </c>
      <c r="G6" s="609" t="s">
        <v>995</v>
      </c>
      <c r="H6" s="606" t="s">
        <v>57</v>
      </c>
      <c r="I6" s="606" t="s">
        <v>996</v>
      </c>
      <c r="J6" s="606" t="s">
        <v>944</v>
      </c>
    </row>
    <row r="7" spans="1:16" ht="68.25" customHeight="1" thickBot="1" x14ac:dyDescent="0.25">
      <c r="A7" s="607"/>
      <c r="B7" s="607"/>
      <c r="C7" s="607"/>
      <c r="D7" s="607"/>
      <c r="E7" s="607"/>
      <c r="F7" s="607"/>
      <c r="G7" s="610"/>
      <c r="H7" s="607"/>
      <c r="I7" s="607"/>
      <c r="J7" s="607"/>
    </row>
    <row r="8" spans="1:16" ht="13.5" thickBot="1" x14ac:dyDescent="0.25">
      <c r="A8" s="433">
        <v>1</v>
      </c>
      <c r="B8" s="433">
        <v>2</v>
      </c>
      <c r="C8" s="433">
        <v>3</v>
      </c>
      <c r="D8" s="433">
        <v>4</v>
      </c>
      <c r="E8" s="433">
        <v>5</v>
      </c>
      <c r="F8" s="434">
        <v>6</v>
      </c>
      <c r="G8" s="434">
        <v>7</v>
      </c>
      <c r="H8" s="433">
        <v>8</v>
      </c>
      <c r="I8" s="433">
        <v>9</v>
      </c>
      <c r="J8" s="434">
        <v>10</v>
      </c>
    </row>
    <row r="9" spans="1:16" ht="12.75" customHeight="1" x14ac:dyDescent="0.2">
      <c r="A9" s="435"/>
      <c r="B9" s="436"/>
      <c r="C9" s="437"/>
      <c r="D9" s="437"/>
      <c r="E9" s="437"/>
      <c r="F9" s="438"/>
      <c r="G9" s="437"/>
      <c r="H9" s="438"/>
      <c r="I9" s="437"/>
      <c r="J9" s="439"/>
    </row>
    <row r="10" spans="1:16" x14ac:dyDescent="0.2">
      <c r="A10" s="440"/>
      <c r="B10" s="441"/>
      <c r="C10" s="442"/>
      <c r="D10" s="442"/>
      <c r="E10" s="442"/>
      <c r="F10" s="443"/>
      <c r="G10" s="442"/>
      <c r="H10" s="443"/>
      <c r="I10" s="442"/>
      <c r="J10" s="444"/>
    </row>
    <row r="11" spans="1:16" s="427" customFormat="1" x14ac:dyDescent="0.2">
      <c r="A11" s="440"/>
      <c r="B11" s="441"/>
      <c r="C11" s="442"/>
      <c r="D11" s="442"/>
      <c r="E11" s="442"/>
      <c r="F11" s="443"/>
      <c r="G11" s="442"/>
      <c r="H11" s="443"/>
      <c r="I11" s="442"/>
      <c r="J11" s="444"/>
    </row>
    <row r="12" spans="1:16" s="427" customFormat="1" ht="26.25" customHeight="1" x14ac:dyDescent="0.2">
      <c r="A12" s="445"/>
      <c r="B12" s="446"/>
      <c r="C12" s="442"/>
      <c r="D12" s="442"/>
      <c r="E12" s="442"/>
      <c r="F12" s="443"/>
      <c r="G12" s="447"/>
      <c r="H12" s="443"/>
      <c r="I12" s="442"/>
      <c r="J12" s="444"/>
    </row>
    <row r="13" spans="1:16" s="427" customFormat="1" ht="26.25" customHeight="1" thickBot="1" x14ac:dyDescent="0.25">
      <c r="A13" s="448"/>
      <c r="B13" s="449"/>
      <c r="C13" s="450"/>
      <c r="D13" s="450"/>
      <c r="E13" s="450"/>
      <c r="F13" s="451"/>
      <c r="G13" s="452"/>
      <c r="H13" s="451"/>
      <c r="I13" s="450"/>
      <c r="J13" s="453"/>
    </row>
    <row r="14" spans="1:16" ht="13.5" thickBot="1" x14ac:dyDescent="0.25">
      <c r="A14" s="611" t="s">
        <v>997</v>
      </c>
      <c r="B14" s="612"/>
      <c r="C14" s="612"/>
      <c r="D14" s="612"/>
      <c r="E14" s="612"/>
      <c r="F14" s="612"/>
      <c r="G14" s="612"/>
      <c r="H14" s="612"/>
      <c r="I14" s="613"/>
      <c r="J14" s="454">
        <f>SUM(J9:J13)</f>
        <v>0</v>
      </c>
    </row>
    <row r="17" spans="1:8" ht="12.75" customHeight="1" x14ac:dyDescent="0.2">
      <c r="A17" s="455" t="s">
        <v>998</v>
      </c>
      <c r="B17" s="200"/>
      <c r="C17" s="614" t="s">
        <v>999</v>
      </c>
      <c r="D17" s="614"/>
      <c r="E17" s="200"/>
      <c r="F17" s="614" t="s">
        <v>1000</v>
      </c>
      <c r="G17" s="614"/>
      <c r="H17" s="614"/>
    </row>
    <row r="18" spans="1:8" x14ac:dyDescent="0.2">
      <c r="A18" s="200"/>
      <c r="B18" s="200"/>
      <c r="C18" s="200"/>
      <c r="D18" s="200"/>
      <c r="E18" s="200"/>
      <c r="F18" s="608" t="s">
        <v>1001</v>
      </c>
      <c r="G18" s="608"/>
      <c r="H18" s="608"/>
    </row>
    <row r="19" spans="1:8" x14ac:dyDescent="0.2">
      <c r="G19" s="456"/>
    </row>
    <row r="20" spans="1:8" x14ac:dyDescent="0.2">
      <c r="G20" s="456"/>
    </row>
    <row r="21" spans="1:8" x14ac:dyDescent="0.2">
      <c r="G21" s="456"/>
    </row>
    <row r="22" spans="1:8" x14ac:dyDescent="0.2">
      <c r="G22" s="456"/>
    </row>
    <row r="23" spans="1:8" x14ac:dyDescent="0.2">
      <c r="G23" s="456"/>
    </row>
    <row r="24" spans="1:8" x14ac:dyDescent="0.2">
      <c r="G24" s="456"/>
    </row>
    <row r="25" spans="1:8" x14ac:dyDescent="0.2">
      <c r="G25" s="456"/>
    </row>
    <row r="26" spans="1:8" x14ac:dyDescent="0.2">
      <c r="G26" s="457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D23" sqref="D23"/>
    </sheetView>
  </sheetViews>
  <sheetFormatPr defaultRowHeight="12.75" x14ac:dyDescent="0.2"/>
  <cols>
    <col min="1" max="1" width="3.5703125" style="458" customWidth="1"/>
    <col min="2" max="2" width="39.140625" style="458" customWidth="1"/>
    <col min="3" max="4" width="11.7109375" style="460" customWidth="1"/>
    <col min="5" max="5" width="6.140625" style="460" customWidth="1"/>
    <col min="6" max="6" width="9.140625" style="460"/>
    <col min="7" max="7" width="7.85546875" style="460" customWidth="1"/>
    <col min="8" max="8" width="6.28515625" style="460" customWidth="1"/>
    <col min="9" max="9" width="7" style="460" customWidth="1"/>
    <col min="10" max="10" width="6.7109375" style="460" customWidth="1"/>
    <col min="11" max="11" width="9.85546875" style="460" customWidth="1"/>
    <col min="12" max="12" width="7.42578125" style="460" customWidth="1"/>
    <col min="13" max="13" width="10.85546875" style="460" customWidth="1"/>
    <col min="14" max="16384" width="9.140625" style="458"/>
  </cols>
  <sheetData>
    <row r="1" spans="1:14" x14ac:dyDescent="0.2">
      <c r="A1" s="428" t="s">
        <v>1002</v>
      </c>
      <c r="C1" s="459"/>
      <c r="D1" s="459"/>
      <c r="K1" s="619" t="s">
        <v>1003</v>
      </c>
      <c r="L1" s="619"/>
      <c r="M1" s="619"/>
    </row>
    <row r="2" spans="1:14" s="429" customFormat="1" x14ac:dyDescent="0.2">
      <c r="A2" s="428" t="s">
        <v>987</v>
      </c>
    </row>
    <row r="5" spans="1:14" x14ac:dyDescent="0.2">
      <c r="A5" s="620" t="s">
        <v>1004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</row>
    <row r="6" spans="1:14" x14ac:dyDescent="0.2">
      <c r="A6" s="605" t="s">
        <v>31</v>
      </c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431"/>
    </row>
    <row r="7" spans="1:14" ht="13.5" thickBot="1" x14ac:dyDescent="0.25">
      <c r="A7" s="605" t="s">
        <v>32</v>
      </c>
      <c r="B7" s="605"/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431"/>
    </row>
    <row r="8" spans="1:14" x14ac:dyDescent="0.2">
      <c r="A8" s="621" t="s">
        <v>15</v>
      </c>
      <c r="B8" s="623" t="s">
        <v>1005</v>
      </c>
      <c r="C8" s="625" t="s">
        <v>1006</v>
      </c>
      <c r="D8" s="625" t="s">
        <v>1007</v>
      </c>
      <c r="E8" s="623" t="s">
        <v>996</v>
      </c>
      <c r="F8" s="623" t="s">
        <v>16</v>
      </c>
      <c r="G8" s="623" t="s">
        <v>1008</v>
      </c>
      <c r="H8" s="623" t="s">
        <v>1009</v>
      </c>
      <c r="I8" s="623"/>
      <c r="J8" s="623"/>
      <c r="K8" s="623" t="s">
        <v>1010</v>
      </c>
      <c r="L8" s="623"/>
      <c r="M8" s="615" t="s">
        <v>1011</v>
      </c>
    </row>
    <row r="9" spans="1:14" s="463" customFormat="1" ht="42" customHeight="1" x14ac:dyDescent="0.25">
      <c r="A9" s="622"/>
      <c r="B9" s="624"/>
      <c r="C9" s="626"/>
      <c r="D9" s="626"/>
      <c r="E9" s="624"/>
      <c r="F9" s="624"/>
      <c r="G9" s="624"/>
      <c r="H9" s="461" t="s">
        <v>1012</v>
      </c>
      <c r="I9" s="461" t="s">
        <v>1013</v>
      </c>
      <c r="J9" s="461" t="s">
        <v>29</v>
      </c>
      <c r="K9" s="461" t="s">
        <v>1014</v>
      </c>
      <c r="L9" s="461" t="s">
        <v>1015</v>
      </c>
      <c r="M9" s="616"/>
      <c r="N9" s="462"/>
    </row>
    <row r="10" spans="1:14" s="468" customFormat="1" ht="13.5" thickBot="1" x14ac:dyDescent="0.25">
      <c r="A10" s="464" t="s">
        <v>17</v>
      </c>
      <c r="B10" s="465" t="s">
        <v>18</v>
      </c>
      <c r="C10" s="465" t="s">
        <v>19</v>
      </c>
      <c r="D10" s="465" t="s">
        <v>20</v>
      </c>
      <c r="E10" s="465" t="s">
        <v>21</v>
      </c>
      <c r="F10" s="465" t="s">
        <v>22</v>
      </c>
      <c r="G10" s="465" t="s">
        <v>23</v>
      </c>
      <c r="H10" s="465" t="s">
        <v>24</v>
      </c>
      <c r="I10" s="465" t="s">
        <v>30</v>
      </c>
      <c r="J10" s="465" t="s">
        <v>25</v>
      </c>
      <c r="K10" s="465" t="s">
        <v>26</v>
      </c>
      <c r="L10" s="465" t="s">
        <v>27</v>
      </c>
      <c r="M10" s="466" t="s">
        <v>28</v>
      </c>
      <c r="N10" s="467"/>
    </row>
    <row r="11" spans="1:14" s="478" customFormat="1" ht="13.5" thickTop="1" x14ac:dyDescent="0.2">
      <c r="A11" s="469"/>
      <c r="B11" s="470"/>
      <c r="C11" s="471"/>
      <c r="D11" s="472"/>
      <c r="E11" s="472"/>
      <c r="F11" s="473"/>
      <c r="G11" s="473"/>
      <c r="H11" s="474"/>
      <c r="I11" s="474"/>
      <c r="J11" s="474"/>
      <c r="K11" s="475"/>
      <c r="L11" s="476"/>
      <c r="M11" s="477"/>
      <c r="N11" s="463"/>
    </row>
    <row r="12" spans="1:14" s="478" customFormat="1" x14ac:dyDescent="0.2">
      <c r="A12" s="479"/>
      <c r="B12" s="480"/>
      <c r="C12" s="481"/>
      <c r="D12" s="482"/>
      <c r="E12" s="483"/>
      <c r="F12" s="484"/>
      <c r="G12" s="484"/>
      <c r="H12" s="485"/>
      <c r="I12" s="485"/>
      <c r="J12" s="485"/>
      <c r="K12" s="483"/>
      <c r="L12" s="483"/>
      <c r="M12" s="486"/>
      <c r="N12" s="468"/>
    </row>
    <row r="13" spans="1:14" s="478" customFormat="1" x14ac:dyDescent="0.2">
      <c r="A13" s="487"/>
      <c r="B13" s="488"/>
      <c r="C13" s="489"/>
      <c r="D13" s="490"/>
      <c r="E13" s="491"/>
      <c r="F13" s="492"/>
      <c r="G13" s="492"/>
      <c r="H13" s="493"/>
      <c r="I13" s="493"/>
      <c r="J13" s="493"/>
      <c r="K13" s="491"/>
      <c r="L13" s="491"/>
      <c r="M13" s="494"/>
    </row>
    <row r="14" spans="1:14" s="478" customFormat="1" x14ac:dyDescent="0.2">
      <c r="A14" s="487"/>
      <c r="B14" s="488"/>
      <c r="C14" s="489"/>
      <c r="D14" s="490"/>
      <c r="E14" s="491"/>
      <c r="F14" s="492"/>
      <c r="G14" s="492"/>
      <c r="H14" s="493"/>
      <c r="I14" s="493"/>
      <c r="J14" s="493"/>
      <c r="K14" s="491"/>
      <c r="L14" s="491"/>
      <c r="M14" s="494"/>
    </row>
    <row r="15" spans="1:14" s="478" customFormat="1" x14ac:dyDescent="0.2">
      <c r="A15" s="487"/>
      <c r="B15" s="488"/>
      <c r="C15" s="489"/>
      <c r="D15" s="490"/>
      <c r="E15" s="491"/>
      <c r="F15" s="492"/>
      <c r="G15" s="492"/>
      <c r="H15" s="493"/>
      <c r="I15" s="493"/>
      <c r="J15" s="493"/>
      <c r="K15" s="491"/>
      <c r="L15" s="491"/>
      <c r="M15" s="494"/>
    </row>
    <row r="16" spans="1:14" s="478" customFormat="1" x14ac:dyDescent="0.2">
      <c r="A16" s="487"/>
      <c r="B16" s="488"/>
      <c r="C16" s="489"/>
      <c r="D16" s="490"/>
      <c r="E16" s="491"/>
      <c r="F16" s="492"/>
      <c r="G16" s="492"/>
      <c r="H16" s="493"/>
      <c r="I16" s="493"/>
      <c r="J16" s="493"/>
      <c r="K16" s="491"/>
      <c r="L16" s="491"/>
      <c r="M16" s="494"/>
    </row>
    <row r="17" spans="1:18" s="504" customFormat="1" x14ac:dyDescent="0.2">
      <c r="A17" s="495"/>
      <c r="B17" s="496"/>
      <c r="C17" s="497"/>
      <c r="D17" s="498"/>
      <c r="E17" s="499"/>
      <c r="F17" s="500"/>
      <c r="G17" s="500"/>
      <c r="H17" s="501"/>
      <c r="I17" s="501"/>
      <c r="J17" s="501"/>
      <c r="K17" s="499"/>
      <c r="L17" s="499"/>
      <c r="M17" s="502"/>
      <c r="N17" s="503"/>
      <c r="O17" s="503"/>
      <c r="P17" s="503"/>
      <c r="Q17" s="503"/>
      <c r="R17" s="503"/>
    </row>
    <row r="18" spans="1:18" s="505" customFormat="1" x14ac:dyDescent="0.2">
      <c r="A18" s="495"/>
      <c r="B18" s="496"/>
      <c r="C18" s="497"/>
      <c r="D18" s="498"/>
      <c r="E18" s="499"/>
      <c r="F18" s="500"/>
      <c r="G18" s="500"/>
      <c r="H18" s="501"/>
      <c r="I18" s="501"/>
      <c r="J18" s="501"/>
      <c r="K18" s="499"/>
      <c r="L18" s="499"/>
      <c r="M18" s="502"/>
      <c r="N18" s="503"/>
      <c r="O18" s="458"/>
      <c r="P18" s="458"/>
      <c r="Q18" s="458"/>
      <c r="R18" s="458"/>
    </row>
    <row r="19" spans="1:18" ht="13.5" thickBot="1" x14ac:dyDescent="0.25">
      <c r="A19" s="506"/>
      <c r="B19" s="507"/>
      <c r="C19" s="508"/>
      <c r="D19" s="509"/>
      <c r="E19" s="510"/>
      <c r="F19" s="511"/>
      <c r="G19" s="511"/>
      <c r="H19" s="512"/>
      <c r="I19" s="512"/>
      <c r="J19" s="512"/>
      <c r="K19" s="513"/>
      <c r="L19" s="514"/>
      <c r="M19" s="515"/>
      <c r="N19" s="503"/>
    </row>
    <row r="20" spans="1:18" ht="14.25" thickTop="1" thickBot="1" x14ac:dyDescent="0.25">
      <c r="A20" s="516"/>
      <c r="B20" s="517" t="s">
        <v>1016</v>
      </c>
      <c r="C20" s="518"/>
      <c r="D20" s="519"/>
      <c r="E20" s="520"/>
      <c r="F20" s="521"/>
      <c r="G20" s="521"/>
      <c r="H20" s="521"/>
      <c r="I20" s="521"/>
      <c r="J20" s="521"/>
      <c r="K20" s="521"/>
      <c r="L20" s="520"/>
      <c r="M20" s="522">
        <f>SUM(M11:M19)</f>
        <v>0</v>
      </c>
    </row>
    <row r="21" spans="1:18" ht="13.5" thickTop="1" x14ac:dyDescent="0.2">
      <c r="J21" s="617"/>
      <c r="K21" s="618"/>
      <c r="M21" s="523"/>
    </row>
    <row r="22" spans="1:18" s="200" customFormat="1" x14ac:dyDescent="0.2">
      <c r="B22" s="455" t="s">
        <v>998</v>
      </c>
      <c r="D22" s="614" t="s">
        <v>999</v>
      </c>
      <c r="E22" s="614"/>
      <c r="G22" s="614" t="s">
        <v>1000</v>
      </c>
      <c r="H22" s="614"/>
      <c r="I22" s="614"/>
    </row>
    <row r="23" spans="1:18" s="200" customFormat="1" x14ac:dyDescent="0.2">
      <c r="G23" s="608" t="s">
        <v>1001</v>
      </c>
      <c r="H23" s="608"/>
      <c r="I23" s="608"/>
    </row>
    <row r="24" spans="1:18" s="200" customFormat="1" x14ac:dyDescent="0.2"/>
    <row r="25" spans="1:18" x14ac:dyDescent="0.2">
      <c r="J25" s="617"/>
      <c r="K25" s="618"/>
      <c r="M25" s="523"/>
    </row>
    <row r="26" spans="1:18" x14ac:dyDescent="0.2">
      <c r="K26" s="524"/>
      <c r="M26" s="523"/>
    </row>
    <row r="27" spans="1:18" x14ac:dyDescent="0.2">
      <c r="K27" s="627"/>
    </row>
    <row r="28" spans="1:18" x14ac:dyDescent="0.2">
      <c r="K28" s="628"/>
    </row>
    <row r="29" spans="1:18" x14ac:dyDescent="0.2">
      <c r="K29" s="628"/>
    </row>
    <row r="30" spans="1:18" x14ac:dyDescent="0.2">
      <c r="K30" s="628"/>
    </row>
    <row r="31" spans="1:18" x14ac:dyDescent="0.2">
      <c r="K31" s="628"/>
    </row>
    <row r="32" spans="1:18" x14ac:dyDescent="0.2">
      <c r="K32" s="628"/>
    </row>
    <row r="33" spans="11:11" x14ac:dyDescent="0.2">
      <c r="K33" s="628"/>
    </row>
    <row r="34" spans="11:11" x14ac:dyDescent="0.2">
      <c r="K34" s="628"/>
    </row>
    <row r="35" spans="11:11" x14ac:dyDescent="0.2">
      <c r="K35" s="62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470"/>
  <sheetViews>
    <sheetView showGridLines="0" view="pageBreakPreview" topLeftCell="A421" zoomScale="70" zoomScaleNormal="100" zoomScaleSheetLayoutView="70" workbookViewId="0">
      <selection activeCell="K382" sqref="K1:K1048576"/>
    </sheetView>
  </sheetViews>
  <sheetFormatPr defaultRowHeight="16.5" x14ac:dyDescent="0.2"/>
  <cols>
    <col min="1" max="1" width="7.5703125" style="13" customWidth="1"/>
    <col min="2" max="2" width="20.7109375" style="17" customWidth="1"/>
    <col min="3" max="3" width="76" style="15" customWidth="1"/>
    <col min="4" max="4" width="10" style="16" customWidth="1"/>
    <col min="5" max="5" width="12.28515625" style="13" customWidth="1"/>
    <col min="6" max="6" width="13.5703125" style="17" customWidth="1"/>
    <col min="7" max="7" width="13.42578125" style="17" customWidth="1"/>
    <col min="8" max="8" width="12.28515625" style="18" customWidth="1"/>
    <col min="9" max="9" width="13.140625" style="19" customWidth="1"/>
    <col min="10" max="10" width="13.42578125" style="19" customWidth="1"/>
    <col min="11" max="11" width="10.7109375" style="76" customWidth="1"/>
    <col min="12" max="16384" width="9.140625" style="6"/>
  </cols>
  <sheetData>
    <row r="1" spans="1:11" x14ac:dyDescent="0.2">
      <c r="B1" s="14"/>
      <c r="J1" s="20" t="s">
        <v>298</v>
      </c>
    </row>
    <row r="2" spans="1:11" x14ac:dyDescent="0.2">
      <c r="A2" s="640" t="s">
        <v>50</v>
      </c>
      <c r="B2" s="640"/>
      <c r="C2" s="640"/>
      <c r="D2" s="640"/>
      <c r="E2" s="640"/>
      <c r="F2" s="640"/>
      <c r="G2" s="640"/>
      <c r="H2" s="640"/>
      <c r="I2" s="640"/>
      <c r="J2" s="640"/>
    </row>
    <row r="3" spans="1:11" ht="16.5" customHeight="1" x14ac:dyDescent="0.2">
      <c r="B3" s="21" t="s">
        <v>31</v>
      </c>
      <c r="C3" s="220" t="s">
        <v>860</v>
      </c>
      <c r="D3" s="219"/>
      <c r="E3" s="219"/>
      <c r="F3" s="219"/>
      <c r="G3" s="219"/>
      <c r="H3" s="219"/>
      <c r="I3" s="219"/>
      <c r="J3" s="219"/>
    </row>
    <row r="4" spans="1:11" x14ac:dyDescent="0.2">
      <c r="B4" s="22" t="s">
        <v>32</v>
      </c>
      <c r="C4" s="23" t="s">
        <v>861</v>
      </c>
      <c r="D4" s="23"/>
      <c r="E4" s="23"/>
      <c r="F4" s="23"/>
      <c r="G4" s="23"/>
      <c r="H4" s="23"/>
      <c r="I4" s="23"/>
      <c r="J4" s="23"/>
    </row>
    <row r="5" spans="1:11" ht="17.25" thickBot="1" x14ac:dyDescent="0.25"/>
    <row r="6" spans="1:11" x14ac:dyDescent="0.2">
      <c r="A6" s="641" t="s">
        <v>15</v>
      </c>
      <c r="B6" s="644" t="s">
        <v>51</v>
      </c>
      <c r="C6" s="644" t="s">
        <v>52</v>
      </c>
      <c r="D6" s="647" t="s">
        <v>36</v>
      </c>
      <c r="E6" s="650" t="s">
        <v>53</v>
      </c>
      <c r="F6" s="644"/>
      <c r="G6" s="644"/>
      <c r="H6" s="644"/>
      <c r="I6" s="644"/>
      <c r="J6" s="651"/>
    </row>
    <row r="7" spans="1:11" x14ac:dyDescent="0.2">
      <c r="A7" s="642"/>
      <c r="B7" s="645"/>
      <c r="C7" s="645"/>
      <c r="D7" s="648"/>
      <c r="E7" s="652" t="s">
        <v>55</v>
      </c>
      <c r="F7" s="645"/>
      <c r="G7" s="645"/>
      <c r="H7" s="645" t="s">
        <v>54</v>
      </c>
      <c r="I7" s="645"/>
      <c r="J7" s="653"/>
    </row>
    <row r="8" spans="1:11" ht="33.75" thickBot="1" x14ac:dyDescent="0.25">
      <c r="A8" s="643"/>
      <c r="B8" s="646"/>
      <c r="C8" s="646"/>
      <c r="D8" s="649"/>
      <c r="E8" s="24" t="s">
        <v>35</v>
      </c>
      <c r="F8" s="546" t="s">
        <v>56</v>
      </c>
      <c r="G8" s="546" t="s">
        <v>57</v>
      </c>
      <c r="H8" s="546" t="s">
        <v>35</v>
      </c>
      <c r="I8" s="546" t="s">
        <v>58</v>
      </c>
      <c r="J8" s="25" t="s">
        <v>57</v>
      </c>
    </row>
    <row r="9" spans="1:11" ht="17.25" thickBot="1" x14ac:dyDescent="0.25">
      <c r="A9" s="545">
        <v>1</v>
      </c>
      <c r="B9" s="26">
        <v>2</v>
      </c>
      <c r="C9" s="26">
        <v>3</v>
      </c>
      <c r="D9" s="27">
        <v>4</v>
      </c>
      <c r="E9" s="28">
        <v>5</v>
      </c>
      <c r="F9" s="26">
        <v>6</v>
      </c>
      <c r="G9" s="26">
        <v>7</v>
      </c>
      <c r="H9" s="26">
        <v>8</v>
      </c>
      <c r="I9" s="26">
        <v>9</v>
      </c>
      <c r="J9" s="29">
        <v>10</v>
      </c>
    </row>
    <row r="10" spans="1:11" ht="16.5" customHeight="1" x14ac:dyDescent="0.2">
      <c r="A10" s="30">
        <v>1</v>
      </c>
      <c r="B10" s="36" t="s">
        <v>131</v>
      </c>
      <c r="C10" s="37" t="s">
        <v>132</v>
      </c>
      <c r="D10" s="40" t="s">
        <v>37</v>
      </c>
      <c r="E10" s="41"/>
      <c r="F10" s="42"/>
      <c r="G10" s="43">
        <f>E10*F10</f>
        <v>0</v>
      </c>
      <c r="H10" s="41">
        <v>1.9199999999999998E-2</v>
      </c>
      <c r="I10" s="42">
        <v>34463.29</v>
      </c>
      <c r="J10" s="43">
        <f>H10*I10</f>
        <v>662</v>
      </c>
      <c r="K10" s="6"/>
    </row>
    <row r="11" spans="1:11" ht="16.5" customHeight="1" x14ac:dyDescent="0.2">
      <c r="A11" s="30">
        <v>2</v>
      </c>
      <c r="B11" s="36" t="s">
        <v>133</v>
      </c>
      <c r="C11" s="37" t="s">
        <v>575</v>
      </c>
      <c r="D11" s="40" t="s">
        <v>37</v>
      </c>
      <c r="E11" s="44"/>
      <c r="F11" s="38"/>
      <c r="G11" s="31">
        <f>E11*F11</f>
        <v>0</v>
      </c>
      <c r="H11" s="44">
        <v>3.2599999999999997E-2</v>
      </c>
      <c r="I11" s="38">
        <v>16188.69</v>
      </c>
      <c r="J11" s="31">
        <f>H11*I11</f>
        <v>528</v>
      </c>
      <c r="K11" s="6"/>
    </row>
    <row r="12" spans="1:11" ht="16.5" customHeight="1" x14ac:dyDescent="0.2">
      <c r="A12" s="30">
        <v>3</v>
      </c>
      <c r="B12" s="36" t="s">
        <v>134</v>
      </c>
      <c r="C12" s="37" t="s">
        <v>135</v>
      </c>
      <c r="D12" s="40" t="s">
        <v>37</v>
      </c>
      <c r="E12" s="44"/>
      <c r="F12" s="38"/>
      <c r="G12" s="31">
        <f t="shared" ref="G12:G75" si="0">E12*F12</f>
        <v>0</v>
      </c>
      <c r="H12" s="44">
        <v>1.7999999999999999E-2</v>
      </c>
      <c r="I12" s="38">
        <v>74018.14</v>
      </c>
      <c r="J12" s="31">
        <f t="shared" ref="J12:J75" si="1">H12*I12</f>
        <v>1332</v>
      </c>
      <c r="K12" s="6"/>
    </row>
    <row r="13" spans="1:11" ht="16.5" customHeight="1" x14ac:dyDescent="0.2">
      <c r="A13" s="30">
        <v>4</v>
      </c>
      <c r="B13" s="36" t="s">
        <v>319</v>
      </c>
      <c r="C13" s="37" t="s">
        <v>320</v>
      </c>
      <c r="D13" s="40" t="s">
        <v>110</v>
      </c>
      <c r="E13" s="44"/>
      <c r="F13" s="38"/>
      <c r="G13" s="31">
        <f t="shared" si="0"/>
        <v>0</v>
      </c>
      <c r="H13" s="44">
        <v>0.28799999999999998</v>
      </c>
      <c r="I13" s="38">
        <v>238.75</v>
      </c>
      <c r="J13" s="31">
        <f t="shared" si="1"/>
        <v>69</v>
      </c>
      <c r="K13" s="6"/>
    </row>
    <row r="14" spans="1:11" ht="16.5" customHeight="1" x14ac:dyDescent="0.2">
      <c r="A14" s="30">
        <v>5</v>
      </c>
      <c r="B14" s="36" t="s">
        <v>136</v>
      </c>
      <c r="C14" s="37" t="s">
        <v>137</v>
      </c>
      <c r="D14" s="40" t="s">
        <v>37</v>
      </c>
      <c r="E14" s="44"/>
      <c r="F14" s="38"/>
      <c r="G14" s="31">
        <f t="shared" si="0"/>
        <v>0</v>
      </c>
      <c r="H14" s="44">
        <v>3.5999999999999999E-3</v>
      </c>
      <c r="I14" s="38">
        <v>67949.08</v>
      </c>
      <c r="J14" s="31">
        <f t="shared" si="1"/>
        <v>245</v>
      </c>
      <c r="K14" s="6"/>
    </row>
    <row r="15" spans="1:11" ht="16.5" customHeight="1" x14ac:dyDescent="0.2">
      <c r="A15" s="30">
        <v>6</v>
      </c>
      <c r="B15" s="36" t="s">
        <v>138</v>
      </c>
      <c r="C15" s="37" t="s">
        <v>139</v>
      </c>
      <c r="D15" s="40" t="s">
        <v>37</v>
      </c>
      <c r="E15" s="44"/>
      <c r="F15" s="38"/>
      <c r="G15" s="31">
        <f t="shared" si="0"/>
        <v>0</v>
      </c>
      <c r="H15" s="44">
        <v>6.0000000000000001E-3</v>
      </c>
      <c r="I15" s="38">
        <v>77670</v>
      </c>
      <c r="J15" s="31">
        <f t="shared" si="1"/>
        <v>466</v>
      </c>
      <c r="K15" s="6"/>
    </row>
    <row r="16" spans="1:11" ht="16.5" customHeight="1" x14ac:dyDescent="0.2">
      <c r="A16" s="30">
        <v>7</v>
      </c>
      <c r="B16" s="36" t="s">
        <v>321</v>
      </c>
      <c r="C16" s="37" t="s">
        <v>322</v>
      </c>
      <c r="D16" s="40" t="s">
        <v>37</v>
      </c>
      <c r="E16" s="44"/>
      <c r="F16" s="38"/>
      <c r="G16" s="31">
        <f t="shared" si="0"/>
        <v>0</v>
      </c>
      <c r="H16" s="44">
        <v>5.0000000000000001E-4</v>
      </c>
      <c r="I16" s="38">
        <v>42234.42</v>
      </c>
      <c r="J16" s="31">
        <f t="shared" si="1"/>
        <v>21</v>
      </c>
      <c r="K16" s="6"/>
    </row>
    <row r="17" spans="1:10" s="6" customFormat="1" ht="16.5" customHeight="1" x14ac:dyDescent="0.2">
      <c r="A17" s="30">
        <v>8</v>
      </c>
      <c r="B17" s="36" t="s">
        <v>105</v>
      </c>
      <c r="C17" s="37" t="s">
        <v>576</v>
      </c>
      <c r="D17" s="40" t="s">
        <v>37</v>
      </c>
      <c r="E17" s="44"/>
      <c r="F17" s="38"/>
      <c r="G17" s="31">
        <f t="shared" si="0"/>
        <v>0</v>
      </c>
      <c r="H17" s="44">
        <v>3.7000000000000002E-3</v>
      </c>
      <c r="I17" s="38">
        <v>137304.69</v>
      </c>
      <c r="J17" s="31">
        <f t="shared" si="1"/>
        <v>508</v>
      </c>
    </row>
    <row r="18" spans="1:10" s="6" customFormat="1" ht="16.5" customHeight="1" x14ac:dyDescent="0.2">
      <c r="A18" s="30">
        <v>9</v>
      </c>
      <c r="B18" s="36" t="s">
        <v>140</v>
      </c>
      <c r="C18" s="37" t="s">
        <v>141</v>
      </c>
      <c r="D18" s="40" t="s">
        <v>37</v>
      </c>
      <c r="E18" s="44"/>
      <c r="F18" s="38"/>
      <c r="G18" s="31">
        <f t="shared" si="0"/>
        <v>0</v>
      </c>
      <c r="H18" s="44">
        <v>5.1200000000000002E-2</v>
      </c>
      <c r="I18" s="38">
        <v>29207.63</v>
      </c>
      <c r="J18" s="31">
        <f t="shared" si="1"/>
        <v>1495</v>
      </c>
    </row>
    <row r="19" spans="1:10" s="6" customFormat="1" ht="16.5" customHeight="1" x14ac:dyDescent="0.2">
      <c r="A19" s="30">
        <v>10</v>
      </c>
      <c r="B19" s="36" t="s">
        <v>59</v>
      </c>
      <c r="C19" s="37" t="s">
        <v>323</v>
      </c>
      <c r="D19" s="40" t="s">
        <v>38</v>
      </c>
      <c r="E19" s="44"/>
      <c r="F19" s="38"/>
      <c r="G19" s="31">
        <f t="shared" si="0"/>
        <v>0</v>
      </c>
      <c r="H19" s="44">
        <v>478.86</v>
      </c>
      <c r="I19" s="38">
        <v>47.09</v>
      </c>
      <c r="J19" s="31">
        <f t="shared" si="1"/>
        <v>22550</v>
      </c>
    </row>
    <row r="20" spans="1:10" s="6" customFormat="1" ht="16.5" customHeight="1" x14ac:dyDescent="0.2">
      <c r="A20" s="30">
        <v>11</v>
      </c>
      <c r="B20" s="36" t="s">
        <v>76</v>
      </c>
      <c r="C20" s="37" t="s">
        <v>577</v>
      </c>
      <c r="D20" s="40" t="s">
        <v>37</v>
      </c>
      <c r="E20" s="44"/>
      <c r="F20" s="38"/>
      <c r="G20" s="31">
        <f t="shared" si="0"/>
        <v>0</v>
      </c>
      <c r="H20" s="44">
        <v>3.0999999999999999E-3</v>
      </c>
      <c r="I20" s="38">
        <v>50658.48</v>
      </c>
      <c r="J20" s="31">
        <f t="shared" si="1"/>
        <v>157</v>
      </c>
    </row>
    <row r="21" spans="1:10" s="6" customFormat="1" ht="16.5" customHeight="1" x14ac:dyDescent="0.2">
      <c r="A21" s="30">
        <v>12</v>
      </c>
      <c r="B21" s="36" t="s">
        <v>324</v>
      </c>
      <c r="C21" s="37" t="s">
        <v>325</v>
      </c>
      <c r="D21" s="40" t="s">
        <v>37</v>
      </c>
      <c r="E21" s="44"/>
      <c r="F21" s="38"/>
      <c r="G21" s="31">
        <f t="shared" si="0"/>
        <v>0</v>
      </c>
      <c r="H21" s="44">
        <v>1E-4</v>
      </c>
      <c r="I21" s="38">
        <v>245239.08</v>
      </c>
      <c r="J21" s="31">
        <f t="shared" si="1"/>
        <v>25</v>
      </c>
    </row>
    <row r="22" spans="1:10" s="6" customFormat="1" ht="16.5" customHeight="1" x14ac:dyDescent="0.2">
      <c r="A22" s="30">
        <v>13</v>
      </c>
      <c r="B22" s="36" t="s">
        <v>578</v>
      </c>
      <c r="C22" s="37" t="s">
        <v>579</v>
      </c>
      <c r="D22" s="40" t="s">
        <v>37</v>
      </c>
      <c r="E22" s="44"/>
      <c r="F22" s="38"/>
      <c r="G22" s="31">
        <f t="shared" si="0"/>
        <v>0</v>
      </c>
      <c r="H22" s="44">
        <v>1.95E-2</v>
      </c>
      <c r="I22" s="38">
        <v>43739.62</v>
      </c>
      <c r="J22" s="31">
        <f t="shared" si="1"/>
        <v>853</v>
      </c>
    </row>
    <row r="23" spans="1:10" s="6" customFormat="1" ht="16.5" customHeight="1" x14ac:dyDescent="0.2">
      <c r="A23" s="30">
        <v>14</v>
      </c>
      <c r="B23" s="36" t="s">
        <v>142</v>
      </c>
      <c r="C23" s="37" t="s">
        <v>143</v>
      </c>
      <c r="D23" s="40" t="s">
        <v>37</v>
      </c>
      <c r="E23" s="44"/>
      <c r="F23" s="38"/>
      <c r="G23" s="31">
        <f t="shared" si="0"/>
        <v>0</v>
      </c>
      <c r="H23" s="44">
        <v>0.48920000000000002</v>
      </c>
      <c r="I23" s="38">
        <v>18099.8</v>
      </c>
      <c r="J23" s="31">
        <f t="shared" si="1"/>
        <v>8854</v>
      </c>
    </row>
    <row r="24" spans="1:10" s="6" customFormat="1" ht="16.5" customHeight="1" x14ac:dyDescent="0.2">
      <c r="A24" s="30">
        <v>15</v>
      </c>
      <c r="B24" s="36" t="s">
        <v>326</v>
      </c>
      <c r="C24" s="37" t="s">
        <v>580</v>
      </c>
      <c r="D24" s="40" t="s">
        <v>37</v>
      </c>
      <c r="E24" s="44"/>
      <c r="F24" s="38"/>
      <c r="G24" s="31">
        <f t="shared" si="0"/>
        <v>0</v>
      </c>
      <c r="H24" s="44">
        <v>0.16500000000000001</v>
      </c>
      <c r="I24" s="38">
        <v>4093.86</v>
      </c>
      <c r="J24" s="31">
        <f t="shared" si="1"/>
        <v>675</v>
      </c>
    </row>
    <row r="25" spans="1:10" s="6" customFormat="1" ht="16.5" customHeight="1" x14ac:dyDescent="0.2">
      <c r="A25" s="30">
        <v>16</v>
      </c>
      <c r="B25" s="36" t="s">
        <v>327</v>
      </c>
      <c r="C25" s="37" t="s">
        <v>328</v>
      </c>
      <c r="D25" s="40" t="s">
        <v>99</v>
      </c>
      <c r="E25" s="44"/>
      <c r="F25" s="38"/>
      <c r="G25" s="31">
        <f t="shared" si="0"/>
        <v>0</v>
      </c>
      <c r="H25" s="44">
        <v>0.09</v>
      </c>
      <c r="I25" s="38">
        <v>171.42</v>
      </c>
      <c r="J25" s="31">
        <f t="shared" si="1"/>
        <v>15</v>
      </c>
    </row>
    <row r="26" spans="1:10" s="6" customFormat="1" ht="16.5" customHeight="1" x14ac:dyDescent="0.2">
      <c r="A26" s="30">
        <v>17</v>
      </c>
      <c r="B26" s="36" t="s">
        <v>581</v>
      </c>
      <c r="C26" s="37" t="s">
        <v>582</v>
      </c>
      <c r="D26" s="40" t="s">
        <v>73</v>
      </c>
      <c r="E26" s="44"/>
      <c r="F26" s="38"/>
      <c r="G26" s="31">
        <f t="shared" si="0"/>
        <v>0</v>
      </c>
      <c r="H26" s="78">
        <v>1</v>
      </c>
      <c r="I26" s="38">
        <v>16.57</v>
      </c>
      <c r="J26" s="31">
        <f t="shared" si="1"/>
        <v>17</v>
      </c>
    </row>
    <row r="27" spans="1:10" s="6" customFormat="1" ht="16.5" customHeight="1" x14ac:dyDescent="0.2">
      <c r="A27" s="30">
        <v>18</v>
      </c>
      <c r="B27" s="36" t="s">
        <v>329</v>
      </c>
      <c r="C27" s="37" t="s">
        <v>330</v>
      </c>
      <c r="D27" s="40" t="s">
        <v>37</v>
      </c>
      <c r="E27" s="44"/>
      <c r="F27" s="38"/>
      <c r="G27" s="31">
        <f t="shared" si="0"/>
        <v>0</v>
      </c>
      <c r="H27" s="44">
        <v>2.0000000000000001E-4</v>
      </c>
      <c r="I27" s="38">
        <v>49765.85</v>
      </c>
      <c r="J27" s="31">
        <f t="shared" si="1"/>
        <v>10</v>
      </c>
    </row>
    <row r="28" spans="1:10" s="6" customFormat="1" ht="16.5" customHeight="1" x14ac:dyDescent="0.2">
      <c r="A28" s="30">
        <v>19</v>
      </c>
      <c r="B28" s="36" t="s">
        <v>77</v>
      </c>
      <c r="C28" s="37" t="s">
        <v>583</v>
      </c>
      <c r="D28" s="40" t="s">
        <v>37</v>
      </c>
      <c r="E28" s="44"/>
      <c r="F28" s="38"/>
      <c r="G28" s="31">
        <f t="shared" si="0"/>
        <v>0</v>
      </c>
      <c r="H28" s="44">
        <v>4.41E-2</v>
      </c>
      <c r="I28" s="38">
        <v>34453.160000000003</v>
      </c>
      <c r="J28" s="31">
        <f t="shared" si="1"/>
        <v>1519</v>
      </c>
    </row>
    <row r="29" spans="1:10" s="6" customFormat="1" ht="16.5" customHeight="1" x14ac:dyDescent="0.2">
      <c r="A29" s="30">
        <v>20</v>
      </c>
      <c r="B29" s="36" t="s">
        <v>144</v>
      </c>
      <c r="C29" s="37" t="s">
        <v>145</v>
      </c>
      <c r="D29" s="40" t="s">
        <v>37</v>
      </c>
      <c r="E29" s="44"/>
      <c r="F29" s="38"/>
      <c r="G29" s="31">
        <f t="shared" si="0"/>
        <v>0</v>
      </c>
      <c r="H29" s="44">
        <v>5.0000000000000001E-4</v>
      </c>
      <c r="I29" s="38">
        <v>25993.4</v>
      </c>
      <c r="J29" s="31">
        <f t="shared" si="1"/>
        <v>13</v>
      </c>
    </row>
    <row r="30" spans="1:10" s="6" customFormat="1" ht="16.5" customHeight="1" x14ac:dyDescent="0.2">
      <c r="A30" s="30">
        <v>21</v>
      </c>
      <c r="B30" s="36" t="s">
        <v>106</v>
      </c>
      <c r="C30" s="37" t="s">
        <v>584</v>
      </c>
      <c r="D30" s="40" t="s">
        <v>37</v>
      </c>
      <c r="E30" s="44"/>
      <c r="F30" s="38"/>
      <c r="G30" s="31">
        <f t="shared" si="0"/>
        <v>0</v>
      </c>
      <c r="H30" s="44">
        <v>0.1855</v>
      </c>
      <c r="I30" s="38">
        <v>44103.49</v>
      </c>
      <c r="J30" s="31">
        <f t="shared" si="1"/>
        <v>8181</v>
      </c>
    </row>
    <row r="31" spans="1:10" s="6" customFormat="1" ht="33" customHeight="1" x14ac:dyDescent="0.2">
      <c r="A31" s="30">
        <v>22</v>
      </c>
      <c r="B31" s="36" t="s">
        <v>146</v>
      </c>
      <c r="C31" s="37" t="s">
        <v>147</v>
      </c>
      <c r="D31" s="40" t="s">
        <v>37</v>
      </c>
      <c r="E31" s="44"/>
      <c r="F31" s="38"/>
      <c r="G31" s="31">
        <f t="shared" si="0"/>
        <v>0</v>
      </c>
      <c r="H31" s="44">
        <v>1.0699999999999999E-2</v>
      </c>
      <c r="I31" s="38">
        <v>45102.35</v>
      </c>
      <c r="J31" s="31">
        <f t="shared" si="1"/>
        <v>483</v>
      </c>
    </row>
    <row r="32" spans="1:10" s="6" customFormat="1" ht="33" customHeight="1" x14ac:dyDescent="0.2">
      <c r="A32" s="30">
        <v>23</v>
      </c>
      <c r="B32" s="36" t="s">
        <v>331</v>
      </c>
      <c r="C32" s="37" t="s">
        <v>332</v>
      </c>
      <c r="D32" s="40" t="s">
        <v>37</v>
      </c>
      <c r="E32" s="44"/>
      <c r="F32" s="38"/>
      <c r="G32" s="31">
        <f t="shared" si="0"/>
        <v>0</v>
      </c>
      <c r="H32" s="44">
        <v>1.1999999999999999E-3</v>
      </c>
      <c r="I32" s="38">
        <v>38358.14</v>
      </c>
      <c r="J32" s="31">
        <f t="shared" si="1"/>
        <v>46</v>
      </c>
    </row>
    <row r="33" spans="1:10" s="6" customFormat="1" ht="16.5" customHeight="1" x14ac:dyDescent="0.2">
      <c r="A33" s="30">
        <v>24</v>
      </c>
      <c r="B33" s="36" t="s">
        <v>148</v>
      </c>
      <c r="C33" s="37" t="s">
        <v>585</v>
      </c>
      <c r="D33" s="40" t="s">
        <v>37</v>
      </c>
      <c r="E33" s="44"/>
      <c r="F33" s="38"/>
      <c r="G33" s="31">
        <f t="shared" si="0"/>
        <v>0</v>
      </c>
      <c r="H33" s="44">
        <v>5.0000000000000001E-3</v>
      </c>
      <c r="I33" s="38">
        <v>173673.44</v>
      </c>
      <c r="J33" s="31">
        <f t="shared" si="1"/>
        <v>868</v>
      </c>
    </row>
    <row r="34" spans="1:10" s="6" customFormat="1" ht="16.5" customHeight="1" x14ac:dyDescent="0.2">
      <c r="A34" s="30">
        <v>25</v>
      </c>
      <c r="B34" s="36" t="s">
        <v>333</v>
      </c>
      <c r="C34" s="37" t="s">
        <v>334</v>
      </c>
      <c r="D34" s="40" t="s">
        <v>39</v>
      </c>
      <c r="E34" s="44"/>
      <c r="F34" s="38"/>
      <c r="G34" s="31">
        <f t="shared" si="0"/>
        <v>0</v>
      </c>
      <c r="H34" s="44">
        <v>0.06</v>
      </c>
      <c r="I34" s="38">
        <v>70.77</v>
      </c>
      <c r="J34" s="31">
        <f t="shared" si="1"/>
        <v>4</v>
      </c>
    </row>
    <row r="35" spans="1:10" s="6" customFormat="1" ht="16.5" customHeight="1" x14ac:dyDescent="0.2">
      <c r="A35" s="30">
        <v>26</v>
      </c>
      <c r="B35" s="36" t="s">
        <v>149</v>
      </c>
      <c r="C35" s="37" t="s">
        <v>150</v>
      </c>
      <c r="D35" s="40" t="s">
        <v>37</v>
      </c>
      <c r="E35" s="44"/>
      <c r="F35" s="38"/>
      <c r="G35" s="31">
        <f t="shared" si="0"/>
        <v>0</v>
      </c>
      <c r="H35" s="44">
        <v>5.0700000000000002E-2</v>
      </c>
      <c r="I35" s="38">
        <v>112329.66</v>
      </c>
      <c r="J35" s="31">
        <f t="shared" si="1"/>
        <v>5695</v>
      </c>
    </row>
    <row r="36" spans="1:10" s="6" customFormat="1" ht="16.5" customHeight="1" x14ac:dyDescent="0.2">
      <c r="A36" s="30">
        <v>27</v>
      </c>
      <c r="B36" s="36" t="s">
        <v>335</v>
      </c>
      <c r="C36" s="37" t="s">
        <v>336</v>
      </c>
      <c r="D36" s="40" t="s">
        <v>37</v>
      </c>
      <c r="E36" s="44"/>
      <c r="F36" s="38"/>
      <c r="G36" s="31">
        <f t="shared" si="0"/>
        <v>0</v>
      </c>
      <c r="H36" s="44">
        <v>1E-3</v>
      </c>
      <c r="I36" s="38">
        <v>41724</v>
      </c>
      <c r="J36" s="31">
        <f t="shared" si="1"/>
        <v>42</v>
      </c>
    </row>
    <row r="37" spans="1:10" s="6" customFormat="1" ht="16.5" customHeight="1" x14ac:dyDescent="0.2">
      <c r="A37" s="30">
        <v>28</v>
      </c>
      <c r="B37" s="36" t="s">
        <v>78</v>
      </c>
      <c r="C37" s="37" t="s">
        <v>586</v>
      </c>
      <c r="D37" s="40" t="s">
        <v>37</v>
      </c>
      <c r="E37" s="44">
        <v>7.6499999999999999E-2</v>
      </c>
      <c r="F37" s="38">
        <v>40000</v>
      </c>
      <c r="G37" s="31">
        <f t="shared" si="0"/>
        <v>3060</v>
      </c>
      <c r="H37" s="44" t="s">
        <v>567</v>
      </c>
      <c r="I37" s="38">
        <v>0</v>
      </c>
      <c r="J37" s="31">
        <f t="shared" si="1"/>
        <v>0</v>
      </c>
    </row>
    <row r="38" spans="1:10" s="6" customFormat="1" ht="16.5" customHeight="1" x14ac:dyDescent="0.2">
      <c r="A38" s="30">
        <v>29</v>
      </c>
      <c r="B38" s="36" t="s">
        <v>587</v>
      </c>
      <c r="C38" s="37" t="s">
        <v>588</v>
      </c>
      <c r="D38" s="40" t="s">
        <v>37</v>
      </c>
      <c r="E38" s="44">
        <v>0.57540000000000002</v>
      </c>
      <c r="F38" s="38">
        <v>40000</v>
      </c>
      <c r="G38" s="31">
        <f t="shared" si="0"/>
        <v>23016</v>
      </c>
      <c r="H38" s="44" t="s">
        <v>567</v>
      </c>
      <c r="I38" s="38">
        <v>0</v>
      </c>
      <c r="J38" s="31">
        <f t="shared" si="1"/>
        <v>0</v>
      </c>
    </row>
    <row r="39" spans="1:10" s="6" customFormat="1" ht="49.5" x14ac:dyDescent="0.2">
      <c r="A39" s="30">
        <v>30</v>
      </c>
      <c r="B39" s="36" t="s">
        <v>337</v>
      </c>
      <c r="C39" s="37" t="s">
        <v>338</v>
      </c>
      <c r="D39" s="40" t="s">
        <v>37</v>
      </c>
      <c r="E39" s="44"/>
      <c r="F39" s="38"/>
      <c r="G39" s="31">
        <f t="shared" si="0"/>
        <v>0</v>
      </c>
      <c r="H39" s="44">
        <v>7.0000000000000001E-3</v>
      </c>
      <c r="I39" s="38">
        <v>25107.95</v>
      </c>
      <c r="J39" s="31">
        <f t="shared" si="1"/>
        <v>176</v>
      </c>
    </row>
    <row r="40" spans="1:10" s="6" customFormat="1" ht="16.5" customHeight="1" x14ac:dyDescent="0.2">
      <c r="A40" s="30">
        <v>31</v>
      </c>
      <c r="B40" s="36" t="s">
        <v>60</v>
      </c>
      <c r="C40" s="37" t="s">
        <v>151</v>
      </c>
      <c r="D40" s="40" t="s">
        <v>37</v>
      </c>
      <c r="E40" s="44"/>
      <c r="F40" s="38"/>
      <c r="G40" s="31">
        <f t="shared" si="0"/>
        <v>0</v>
      </c>
      <c r="H40" s="44">
        <v>4.3499999999999997E-2</v>
      </c>
      <c r="I40" s="38">
        <v>50275.42</v>
      </c>
      <c r="J40" s="31">
        <f t="shared" si="1"/>
        <v>2187</v>
      </c>
    </row>
    <row r="41" spans="1:10" s="6" customFormat="1" ht="33" customHeight="1" x14ac:dyDescent="0.2">
      <c r="A41" s="30">
        <v>32</v>
      </c>
      <c r="B41" s="36" t="s">
        <v>152</v>
      </c>
      <c r="C41" s="37" t="s">
        <v>153</v>
      </c>
      <c r="D41" s="40" t="s">
        <v>37</v>
      </c>
      <c r="E41" s="44"/>
      <c r="F41" s="38"/>
      <c r="G41" s="31">
        <f t="shared" si="0"/>
        <v>0</v>
      </c>
      <c r="H41" s="44">
        <v>5.9999999999999995E-4</v>
      </c>
      <c r="I41" s="38">
        <v>3670.11</v>
      </c>
      <c r="J41" s="31">
        <f t="shared" si="1"/>
        <v>2</v>
      </c>
    </row>
    <row r="42" spans="1:10" s="6" customFormat="1" ht="16.5" customHeight="1" x14ac:dyDescent="0.2">
      <c r="A42" s="30">
        <v>33</v>
      </c>
      <c r="B42" s="36" t="s">
        <v>154</v>
      </c>
      <c r="C42" s="37" t="s">
        <v>155</v>
      </c>
      <c r="D42" s="40" t="s">
        <v>37</v>
      </c>
      <c r="E42" s="44"/>
      <c r="F42" s="38"/>
      <c r="G42" s="31">
        <f t="shared" si="0"/>
        <v>0</v>
      </c>
      <c r="H42" s="44">
        <v>7.1999999999999998E-3</v>
      </c>
      <c r="I42" s="38">
        <v>56016.88</v>
      </c>
      <c r="J42" s="31">
        <f t="shared" si="1"/>
        <v>403</v>
      </c>
    </row>
    <row r="43" spans="1:10" s="6" customFormat="1" ht="16.5" customHeight="1" x14ac:dyDescent="0.2">
      <c r="A43" s="30">
        <v>34</v>
      </c>
      <c r="B43" s="36" t="s">
        <v>61</v>
      </c>
      <c r="C43" s="37" t="s">
        <v>589</v>
      </c>
      <c r="D43" s="40" t="s">
        <v>37</v>
      </c>
      <c r="E43" s="44"/>
      <c r="F43" s="38"/>
      <c r="G43" s="31">
        <f t="shared" si="0"/>
        <v>0</v>
      </c>
      <c r="H43" s="44">
        <v>0.1217</v>
      </c>
      <c r="I43" s="38">
        <v>110000</v>
      </c>
      <c r="J43" s="31">
        <f t="shared" si="1"/>
        <v>13387</v>
      </c>
    </row>
    <row r="44" spans="1:10" s="6" customFormat="1" ht="16.5" customHeight="1" x14ac:dyDescent="0.2">
      <c r="A44" s="30">
        <v>35</v>
      </c>
      <c r="B44" s="36" t="s">
        <v>79</v>
      </c>
      <c r="C44" s="37" t="s">
        <v>118</v>
      </c>
      <c r="D44" s="40" t="s">
        <v>37</v>
      </c>
      <c r="E44" s="44"/>
      <c r="F44" s="38"/>
      <c r="G44" s="31">
        <f t="shared" si="0"/>
        <v>0</v>
      </c>
      <c r="H44" s="44">
        <v>5.28E-2</v>
      </c>
      <c r="I44" s="38">
        <v>110000</v>
      </c>
      <c r="J44" s="31">
        <f t="shared" si="1"/>
        <v>5808</v>
      </c>
    </row>
    <row r="45" spans="1:10" s="6" customFormat="1" ht="16.5" customHeight="1" x14ac:dyDescent="0.2">
      <c r="A45" s="30">
        <v>36</v>
      </c>
      <c r="B45" s="36" t="s">
        <v>80</v>
      </c>
      <c r="C45" s="37" t="s">
        <v>590</v>
      </c>
      <c r="D45" s="40" t="s">
        <v>37</v>
      </c>
      <c r="E45" s="44"/>
      <c r="F45" s="38"/>
      <c r="G45" s="31">
        <f t="shared" si="0"/>
        <v>0</v>
      </c>
      <c r="H45" s="44">
        <v>0.17699999999999999</v>
      </c>
      <c r="I45" s="38">
        <v>110000</v>
      </c>
      <c r="J45" s="31">
        <f t="shared" si="1"/>
        <v>19470</v>
      </c>
    </row>
    <row r="46" spans="1:10" s="6" customFormat="1" ht="16.5" customHeight="1" x14ac:dyDescent="0.2">
      <c r="A46" s="30">
        <v>37</v>
      </c>
      <c r="B46" s="36" t="s">
        <v>339</v>
      </c>
      <c r="C46" s="37" t="s">
        <v>591</v>
      </c>
      <c r="D46" s="40" t="s">
        <v>37</v>
      </c>
      <c r="E46" s="44"/>
      <c r="F46" s="38"/>
      <c r="G46" s="31">
        <f t="shared" si="0"/>
        <v>0</v>
      </c>
      <c r="H46" s="44">
        <v>2.5399999999999999E-2</v>
      </c>
      <c r="I46" s="38">
        <v>110000</v>
      </c>
      <c r="J46" s="31">
        <f t="shared" si="1"/>
        <v>2794</v>
      </c>
    </row>
    <row r="47" spans="1:10" s="6" customFormat="1" ht="16.5" customHeight="1" x14ac:dyDescent="0.2">
      <c r="A47" s="30">
        <v>38</v>
      </c>
      <c r="B47" s="36" t="s">
        <v>81</v>
      </c>
      <c r="C47" s="37" t="s">
        <v>592</v>
      </c>
      <c r="D47" s="40" t="s">
        <v>37</v>
      </c>
      <c r="E47" s="44"/>
      <c r="F47" s="38"/>
      <c r="G47" s="31">
        <f t="shared" si="0"/>
        <v>0</v>
      </c>
      <c r="H47" s="44">
        <v>0.34350000000000003</v>
      </c>
      <c r="I47" s="38">
        <v>110000</v>
      </c>
      <c r="J47" s="31">
        <f t="shared" si="1"/>
        <v>37785</v>
      </c>
    </row>
    <row r="48" spans="1:10" s="6" customFormat="1" ht="16.5" customHeight="1" x14ac:dyDescent="0.2">
      <c r="A48" s="30">
        <v>39</v>
      </c>
      <c r="B48" s="36" t="s">
        <v>82</v>
      </c>
      <c r="C48" s="37" t="s">
        <v>593</v>
      </c>
      <c r="D48" s="40" t="s">
        <v>37</v>
      </c>
      <c r="E48" s="44"/>
      <c r="F48" s="38"/>
      <c r="G48" s="31">
        <f t="shared" si="0"/>
        <v>0</v>
      </c>
      <c r="H48" s="44">
        <v>0.67630000000000001</v>
      </c>
      <c r="I48" s="38">
        <v>110000</v>
      </c>
      <c r="J48" s="31">
        <f t="shared" si="1"/>
        <v>74393</v>
      </c>
    </row>
    <row r="49" spans="1:10" s="6" customFormat="1" ht="16.5" customHeight="1" x14ac:dyDescent="0.2">
      <c r="A49" s="30">
        <v>40</v>
      </c>
      <c r="B49" s="36" t="s">
        <v>340</v>
      </c>
      <c r="C49" s="37" t="s">
        <v>594</v>
      </c>
      <c r="D49" s="40" t="s">
        <v>37</v>
      </c>
      <c r="E49" s="44"/>
      <c r="F49" s="38"/>
      <c r="G49" s="31">
        <f t="shared" si="0"/>
        <v>0</v>
      </c>
      <c r="H49" s="44">
        <v>0.10299999999999999</v>
      </c>
      <c r="I49" s="38">
        <v>110000</v>
      </c>
      <c r="J49" s="31">
        <f t="shared" si="1"/>
        <v>11330</v>
      </c>
    </row>
    <row r="50" spans="1:10" s="6" customFormat="1" ht="16.5" customHeight="1" x14ac:dyDescent="0.2">
      <c r="A50" s="30">
        <v>41</v>
      </c>
      <c r="B50" s="36" t="s">
        <v>83</v>
      </c>
      <c r="C50" s="37" t="s">
        <v>595</v>
      </c>
      <c r="D50" s="40" t="s">
        <v>37</v>
      </c>
      <c r="E50" s="44"/>
      <c r="F50" s="38"/>
      <c r="G50" s="31">
        <f t="shared" si="0"/>
        <v>0</v>
      </c>
      <c r="H50" s="44">
        <v>1E-3</v>
      </c>
      <c r="I50" s="38">
        <v>110000</v>
      </c>
      <c r="J50" s="31">
        <f t="shared" si="1"/>
        <v>110</v>
      </c>
    </row>
    <row r="51" spans="1:10" s="6" customFormat="1" ht="16.5" customHeight="1" x14ac:dyDescent="0.2">
      <c r="A51" s="30">
        <v>42</v>
      </c>
      <c r="B51" s="36" t="s">
        <v>84</v>
      </c>
      <c r="C51" s="37" t="s">
        <v>596</v>
      </c>
      <c r="D51" s="40" t="s">
        <v>37</v>
      </c>
      <c r="E51" s="44"/>
      <c r="F51" s="38"/>
      <c r="G51" s="31">
        <f t="shared" si="0"/>
        <v>0</v>
      </c>
      <c r="H51" s="44">
        <v>2E-3</v>
      </c>
      <c r="I51" s="38">
        <v>110000</v>
      </c>
      <c r="J51" s="31">
        <f t="shared" si="1"/>
        <v>220</v>
      </c>
    </row>
    <row r="52" spans="1:10" s="6" customFormat="1" ht="16.5" customHeight="1" x14ac:dyDescent="0.2">
      <c r="A52" s="30">
        <v>43</v>
      </c>
      <c r="B52" s="36" t="s">
        <v>597</v>
      </c>
      <c r="C52" s="37" t="s">
        <v>598</v>
      </c>
      <c r="D52" s="40" t="s">
        <v>37</v>
      </c>
      <c r="E52" s="44"/>
      <c r="F52" s="38"/>
      <c r="G52" s="31">
        <f t="shared" si="0"/>
        <v>0</v>
      </c>
      <c r="H52" s="44">
        <v>1.2500000000000001E-2</v>
      </c>
      <c r="I52" s="38">
        <v>110000</v>
      </c>
      <c r="J52" s="31">
        <f t="shared" si="1"/>
        <v>1375</v>
      </c>
    </row>
    <row r="53" spans="1:10" s="6" customFormat="1" ht="16.5" customHeight="1" x14ac:dyDescent="0.2">
      <c r="A53" s="30">
        <v>44</v>
      </c>
      <c r="B53" s="36" t="s">
        <v>107</v>
      </c>
      <c r="C53" s="37" t="s">
        <v>116</v>
      </c>
      <c r="D53" s="40" t="s">
        <v>66</v>
      </c>
      <c r="E53" s="44"/>
      <c r="F53" s="38"/>
      <c r="G53" s="31">
        <f t="shared" si="0"/>
        <v>0</v>
      </c>
      <c r="H53" s="44">
        <v>0.89490000000000003</v>
      </c>
      <c r="I53" s="38">
        <v>142.82</v>
      </c>
      <c r="J53" s="31">
        <f t="shared" si="1"/>
        <v>128</v>
      </c>
    </row>
    <row r="54" spans="1:10" s="6" customFormat="1" ht="16.5" customHeight="1" x14ac:dyDescent="0.2">
      <c r="A54" s="30">
        <v>45</v>
      </c>
      <c r="B54" s="36" t="s">
        <v>62</v>
      </c>
      <c r="C54" s="37" t="s">
        <v>599</v>
      </c>
      <c r="D54" s="40" t="s">
        <v>38</v>
      </c>
      <c r="E54" s="44"/>
      <c r="F54" s="38"/>
      <c r="G54" s="31">
        <f t="shared" si="0"/>
        <v>0</v>
      </c>
      <c r="H54" s="44">
        <v>7.8460000000000001</v>
      </c>
      <c r="I54" s="38">
        <v>341.25</v>
      </c>
      <c r="J54" s="31">
        <f t="shared" si="1"/>
        <v>2677</v>
      </c>
    </row>
    <row r="55" spans="1:10" s="6" customFormat="1" ht="33" customHeight="1" x14ac:dyDescent="0.2">
      <c r="A55" s="30">
        <v>46</v>
      </c>
      <c r="B55" s="36" t="s">
        <v>157</v>
      </c>
      <c r="C55" s="37" t="s">
        <v>158</v>
      </c>
      <c r="D55" s="40" t="s">
        <v>37</v>
      </c>
      <c r="E55" s="44">
        <v>9.7199999999999995E-2</v>
      </c>
      <c r="F55" s="38">
        <v>32050</v>
      </c>
      <c r="G55" s="31">
        <f t="shared" si="0"/>
        <v>3115</v>
      </c>
      <c r="H55" s="44" t="s">
        <v>567</v>
      </c>
      <c r="I55" s="38">
        <v>0</v>
      </c>
      <c r="J55" s="31">
        <f t="shared" si="1"/>
        <v>0</v>
      </c>
    </row>
    <row r="56" spans="1:10" s="6" customFormat="1" ht="33" customHeight="1" x14ac:dyDescent="0.2">
      <c r="A56" s="30">
        <v>47</v>
      </c>
      <c r="B56" s="36" t="s">
        <v>341</v>
      </c>
      <c r="C56" s="37" t="s">
        <v>159</v>
      </c>
      <c r="D56" s="40" t="s">
        <v>37</v>
      </c>
      <c r="E56" s="44">
        <v>1.6899999999999998E-2</v>
      </c>
      <c r="F56" s="38">
        <v>32700</v>
      </c>
      <c r="G56" s="31">
        <f t="shared" si="0"/>
        <v>553</v>
      </c>
      <c r="H56" s="44" t="s">
        <v>567</v>
      </c>
      <c r="I56" s="38">
        <v>0</v>
      </c>
      <c r="J56" s="31">
        <f t="shared" si="1"/>
        <v>0</v>
      </c>
    </row>
    <row r="57" spans="1:10" s="6" customFormat="1" ht="33" customHeight="1" x14ac:dyDescent="0.2">
      <c r="A57" s="30">
        <v>48</v>
      </c>
      <c r="B57" s="36" t="s">
        <v>113</v>
      </c>
      <c r="C57" s="37" t="s">
        <v>123</v>
      </c>
      <c r="D57" s="40" t="s">
        <v>37</v>
      </c>
      <c r="E57" s="44">
        <v>0.2</v>
      </c>
      <c r="F57" s="38">
        <v>34000</v>
      </c>
      <c r="G57" s="31">
        <f t="shared" si="0"/>
        <v>6800</v>
      </c>
      <c r="H57" s="44" t="s">
        <v>567</v>
      </c>
      <c r="I57" s="38">
        <v>0</v>
      </c>
      <c r="J57" s="31">
        <f t="shared" si="1"/>
        <v>0</v>
      </c>
    </row>
    <row r="58" spans="1:10" s="6" customFormat="1" ht="16.5" customHeight="1" x14ac:dyDescent="0.2">
      <c r="A58" s="30">
        <v>49</v>
      </c>
      <c r="B58" s="36" t="s">
        <v>160</v>
      </c>
      <c r="C58" s="37" t="s">
        <v>161</v>
      </c>
      <c r="D58" s="40" t="s">
        <v>39</v>
      </c>
      <c r="E58" s="44"/>
      <c r="F58" s="38"/>
      <c r="G58" s="31">
        <f t="shared" si="0"/>
        <v>0</v>
      </c>
      <c r="H58" s="44">
        <v>0.83799999999999997</v>
      </c>
      <c r="I58" s="38">
        <v>125.43</v>
      </c>
      <c r="J58" s="31">
        <f t="shared" si="1"/>
        <v>105</v>
      </c>
    </row>
    <row r="59" spans="1:10" s="6" customFormat="1" ht="33" customHeight="1" x14ac:dyDescent="0.2">
      <c r="A59" s="30">
        <v>50</v>
      </c>
      <c r="B59" s="36" t="s">
        <v>342</v>
      </c>
      <c r="C59" s="37" t="s">
        <v>343</v>
      </c>
      <c r="D59" s="40" t="s">
        <v>39</v>
      </c>
      <c r="E59" s="44"/>
      <c r="F59" s="38"/>
      <c r="G59" s="31">
        <f t="shared" si="0"/>
        <v>0</v>
      </c>
      <c r="H59" s="44">
        <v>11.2</v>
      </c>
      <c r="I59" s="38">
        <v>65</v>
      </c>
      <c r="J59" s="31">
        <f t="shared" si="1"/>
        <v>728</v>
      </c>
    </row>
    <row r="60" spans="1:10" s="6" customFormat="1" ht="16.5" customHeight="1" x14ac:dyDescent="0.2">
      <c r="A60" s="30">
        <v>51</v>
      </c>
      <c r="B60" s="36" t="s">
        <v>108</v>
      </c>
      <c r="C60" s="37" t="s">
        <v>600</v>
      </c>
      <c r="D60" s="40" t="s">
        <v>37</v>
      </c>
      <c r="E60" s="44"/>
      <c r="F60" s="38"/>
      <c r="G60" s="31">
        <f t="shared" si="0"/>
        <v>0</v>
      </c>
      <c r="H60" s="44">
        <v>0.14599999999999999</v>
      </c>
      <c r="I60" s="38">
        <v>14747.46</v>
      </c>
      <c r="J60" s="31">
        <f t="shared" si="1"/>
        <v>2153</v>
      </c>
    </row>
    <row r="61" spans="1:10" s="6" customFormat="1" ht="16.5" customHeight="1" x14ac:dyDescent="0.2">
      <c r="A61" s="30">
        <v>52</v>
      </c>
      <c r="B61" s="36" t="s">
        <v>85</v>
      </c>
      <c r="C61" s="37" t="s">
        <v>312</v>
      </c>
      <c r="D61" s="40" t="s">
        <v>86</v>
      </c>
      <c r="E61" s="44"/>
      <c r="F61" s="38"/>
      <c r="G61" s="31">
        <f t="shared" si="0"/>
        <v>0</v>
      </c>
      <c r="H61" s="44">
        <v>292.13909999999998</v>
      </c>
      <c r="I61" s="38">
        <v>186.27</v>
      </c>
      <c r="J61" s="31">
        <f t="shared" si="1"/>
        <v>54417</v>
      </c>
    </row>
    <row r="62" spans="1:10" s="6" customFormat="1" ht="16.5" customHeight="1" x14ac:dyDescent="0.2">
      <c r="A62" s="30">
        <v>53</v>
      </c>
      <c r="B62" s="36" t="s">
        <v>87</v>
      </c>
      <c r="C62" s="37" t="s">
        <v>88</v>
      </c>
      <c r="D62" s="40" t="s">
        <v>39</v>
      </c>
      <c r="E62" s="44"/>
      <c r="F62" s="38"/>
      <c r="G62" s="31">
        <f t="shared" si="0"/>
        <v>0</v>
      </c>
      <c r="H62" s="44">
        <v>3.9409999999999998</v>
      </c>
      <c r="I62" s="38">
        <v>106.76</v>
      </c>
      <c r="J62" s="31">
        <f t="shared" si="1"/>
        <v>421</v>
      </c>
    </row>
    <row r="63" spans="1:10" s="6" customFormat="1" ht="16.5" customHeight="1" x14ac:dyDescent="0.2">
      <c r="A63" s="30">
        <v>54</v>
      </c>
      <c r="B63" s="36" t="s">
        <v>344</v>
      </c>
      <c r="C63" s="37" t="s">
        <v>345</v>
      </c>
      <c r="D63" s="40" t="s">
        <v>37</v>
      </c>
      <c r="E63" s="44"/>
      <c r="F63" s="38"/>
      <c r="G63" s="31">
        <f t="shared" si="0"/>
        <v>0</v>
      </c>
      <c r="H63" s="44">
        <v>8.0000000000000004E-4</v>
      </c>
      <c r="I63" s="38">
        <v>89218.53</v>
      </c>
      <c r="J63" s="31">
        <f t="shared" si="1"/>
        <v>71</v>
      </c>
    </row>
    <row r="64" spans="1:10" s="6" customFormat="1" ht="16.5" customHeight="1" x14ac:dyDescent="0.2">
      <c r="A64" s="30">
        <v>55</v>
      </c>
      <c r="B64" s="36" t="s">
        <v>346</v>
      </c>
      <c r="C64" s="37" t="s">
        <v>347</v>
      </c>
      <c r="D64" s="40" t="s">
        <v>39</v>
      </c>
      <c r="E64" s="44"/>
      <c r="F64" s="38"/>
      <c r="G64" s="31">
        <f t="shared" si="0"/>
        <v>0</v>
      </c>
      <c r="H64" s="44">
        <v>6</v>
      </c>
      <c r="I64" s="38">
        <v>49.55</v>
      </c>
      <c r="J64" s="31">
        <f t="shared" si="1"/>
        <v>297</v>
      </c>
    </row>
    <row r="65" spans="1:10" s="6" customFormat="1" ht="16.5" customHeight="1" x14ac:dyDescent="0.2">
      <c r="A65" s="30">
        <v>56</v>
      </c>
      <c r="B65" s="36" t="s">
        <v>89</v>
      </c>
      <c r="C65" s="37" t="s">
        <v>90</v>
      </c>
      <c r="D65" s="40" t="s">
        <v>37</v>
      </c>
      <c r="E65" s="44"/>
      <c r="F65" s="38"/>
      <c r="G65" s="31">
        <f t="shared" si="0"/>
        <v>0</v>
      </c>
      <c r="H65" s="44">
        <v>0.1749</v>
      </c>
      <c r="I65" s="38">
        <v>62985.94</v>
      </c>
      <c r="J65" s="31">
        <f t="shared" si="1"/>
        <v>11016</v>
      </c>
    </row>
    <row r="66" spans="1:10" s="6" customFormat="1" ht="33" customHeight="1" x14ac:dyDescent="0.2">
      <c r="A66" s="30">
        <v>57</v>
      </c>
      <c r="B66" s="36" t="s">
        <v>114</v>
      </c>
      <c r="C66" s="37" t="s">
        <v>348</v>
      </c>
      <c r="D66" s="40" t="s">
        <v>37</v>
      </c>
      <c r="E66" s="44">
        <v>0.35580000000000001</v>
      </c>
      <c r="F66" s="38">
        <v>36000</v>
      </c>
      <c r="G66" s="31">
        <f t="shared" si="0"/>
        <v>12809</v>
      </c>
      <c r="H66" s="44" t="s">
        <v>567</v>
      </c>
      <c r="I66" s="38">
        <v>0</v>
      </c>
      <c r="J66" s="31">
        <f t="shared" si="1"/>
        <v>0</v>
      </c>
    </row>
    <row r="67" spans="1:10" s="6" customFormat="1" ht="16.5" customHeight="1" x14ac:dyDescent="0.2">
      <c r="A67" s="30">
        <v>58</v>
      </c>
      <c r="B67" s="36" t="s">
        <v>162</v>
      </c>
      <c r="C67" s="37" t="s">
        <v>349</v>
      </c>
      <c r="D67" s="40" t="s">
        <v>39</v>
      </c>
      <c r="E67" s="44"/>
      <c r="F67" s="38"/>
      <c r="G67" s="31">
        <f t="shared" si="0"/>
        <v>0</v>
      </c>
      <c r="H67" s="44">
        <v>1.9558</v>
      </c>
      <c r="I67" s="38">
        <v>13.11</v>
      </c>
      <c r="J67" s="31">
        <f t="shared" si="1"/>
        <v>26</v>
      </c>
    </row>
    <row r="68" spans="1:10" s="6" customFormat="1" ht="16.5" customHeight="1" x14ac:dyDescent="0.2">
      <c r="A68" s="30">
        <v>59</v>
      </c>
      <c r="B68" s="36" t="s">
        <v>163</v>
      </c>
      <c r="C68" s="37" t="s">
        <v>164</v>
      </c>
      <c r="D68" s="40" t="s">
        <v>37</v>
      </c>
      <c r="E68" s="44"/>
      <c r="F68" s="38"/>
      <c r="G68" s="31">
        <f t="shared" si="0"/>
        <v>0</v>
      </c>
      <c r="H68" s="44">
        <v>5.0000000000000001E-4</v>
      </c>
      <c r="I68" s="38">
        <v>7261.77</v>
      </c>
      <c r="J68" s="31">
        <f t="shared" si="1"/>
        <v>4</v>
      </c>
    </row>
    <row r="69" spans="1:10" s="6" customFormat="1" ht="16.5" customHeight="1" x14ac:dyDescent="0.2">
      <c r="A69" s="30">
        <v>60</v>
      </c>
      <c r="B69" s="36" t="s">
        <v>109</v>
      </c>
      <c r="C69" s="37" t="s">
        <v>117</v>
      </c>
      <c r="D69" s="40" t="s">
        <v>110</v>
      </c>
      <c r="E69" s="44"/>
      <c r="F69" s="38"/>
      <c r="G69" s="31">
        <f t="shared" si="0"/>
        <v>0</v>
      </c>
      <c r="H69" s="44">
        <v>0.17760000000000001</v>
      </c>
      <c r="I69" s="38">
        <v>583.39</v>
      </c>
      <c r="J69" s="31">
        <f t="shared" si="1"/>
        <v>104</v>
      </c>
    </row>
    <row r="70" spans="1:10" s="6" customFormat="1" ht="16.5" customHeight="1" x14ac:dyDescent="0.2">
      <c r="A70" s="30">
        <v>61</v>
      </c>
      <c r="B70" s="36" t="s">
        <v>350</v>
      </c>
      <c r="C70" s="37" t="s">
        <v>351</v>
      </c>
      <c r="D70" s="40" t="s">
        <v>37</v>
      </c>
      <c r="E70" s="79"/>
      <c r="F70" s="38"/>
      <c r="G70" s="31">
        <f t="shared" si="0"/>
        <v>0</v>
      </c>
      <c r="H70" s="79">
        <v>0</v>
      </c>
      <c r="I70" s="38">
        <v>92886</v>
      </c>
      <c r="J70" s="31">
        <f t="shared" si="1"/>
        <v>0</v>
      </c>
    </row>
    <row r="71" spans="1:10" s="6" customFormat="1" ht="16.5" customHeight="1" x14ac:dyDescent="0.2">
      <c r="A71" s="30">
        <v>62</v>
      </c>
      <c r="B71" s="36" t="s">
        <v>165</v>
      </c>
      <c r="C71" s="37" t="s">
        <v>166</v>
      </c>
      <c r="D71" s="40" t="s">
        <v>37</v>
      </c>
      <c r="E71" s="44"/>
      <c r="F71" s="38"/>
      <c r="G71" s="31">
        <f t="shared" si="0"/>
        <v>0</v>
      </c>
      <c r="H71" s="44">
        <v>5.0000000000000001E-4</v>
      </c>
      <c r="I71" s="38">
        <v>47156.37</v>
      </c>
      <c r="J71" s="31">
        <f t="shared" si="1"/>
        <v>24</v>
      </c>
    </row>
    <row r="72" spans="1:10" s="6" customFormat="1" ht="16.5" customHeight="1" x14ac:dyDescent="0.2">
      <c r="A72" s="30">
        <v>63</v>
      </c>
      <c r="B72" s="36" t="s">
        <v>352</v>
      </c>
      <c r="C72" s="37" t="s">
        <v>353</v>
      </c>
      <c r="D72" s="40" t="s">
        <v>39</v>
      </c>
      <c r="E72" s="44"/>
      <c r="F72" s="38"/>
      <c r="G72" s="31">
        <f t="shared" si="0"/>
        <v>0</v>
      </c>
      <c r="H72" s="44">
        <v>0.5</v>
      </c>
      <c r="I72" s="38">
        <v>36.17</v>
      </c>
      <c r="J72" s="31">
        <f t="shared" si="1"/>
        <v>18</v>
      </c>
    </row>
    <row r="73" spans="1:10" s="6" customFormat="1" ht="16.5" customHeight="1" x14ac:dyDescent="0.2">
      <c r="A73" s="30">
        <v>64</v>
      </c>
      <c r="B73" s="36" t="s">
        <v>63</v>
      </c>
      <c r="C73" s="37" t="s">
        <v>124</v>
      </c>
      <c r="D73" s="40" t="s">
        <v>37</v>
      </c>
      <c r="E73" s="44">
        <v>0.75529999999999997</v>
      </c>
      <c r="F73" s="38">
        <v>39000</v>
      </c>
      <c r="G73" s="31">
        <f t="shared" si="0"/>
        <v>29457</v>
      </c>
      <c r="H73" s="44" t="s">
        <v>567</v>
      </c>
      <c r="I73" s="38">
        <v>0</v>
      </c>
      <c r="J73" s="31">
        <f t="shared" si="1"/>
        <v>0</v>
      </c>
    </row>
    <row r="74" spans="1:10" s="6" customFormat="1" ht="16.5" customHeight="1" x14ac:dyDescent="0.2">
      <c r="A74" s="30">
        <v>65</v>
      </c>
      <c r="B74" s="36" t="s">
        <v>91</v>
      </c>
      <c r="C74" s="37" t="s">
        <v>118</v>
      </c>
      <c r="D74" s="40" t="s">
        <v>39</v>
      </c>
      <c r="E74" s="44"/>
      <c r="F74" s="38"/>
      <c r="G74" s="31">
        <f t="shared" si="0"/>
        <v>0</v>
      </c>
      <c r="H74" s="44">
        <v>164.0333</v>
      </c>
      <c r="I74" s="38">
        <v>110</v>
      </c>
      <c r="J74" s="31">
        <f t="shared" si="1"/>
        <v>18044</v>
      </c>
    </row>
    <row r="75" spans="1:10" s="6" customFormat="1" ht="16.5" customHeight="1" x14ac:dyDescent="0.2">
      <c r="A75" s="30">
        <v>66</v>
      </c>
      <c r="B75" s="36" t="s">
        <v>354</v>
      </c>
      <c r="C75" s="37" t="s">
        <v>355</v>
      </c>
      <c r="D75" s="40" t="s">
        <v>37</v>
      </c>
      <c r="E75" s="44"/>
      <c r="F75" s="38"/>
      <c r="G75" s="31">
        <f t="shared" si="0"/>
        <v>0</v>
      </c>
      <c r="H75" s="44">
        <v>2.0000000000000001E-4</v>
      </c>
      <c r="I75" s="38">
        <v>38205.870000000003</v>
      </c>
      <c r="J75" s="31">
        <f t="shared" si="1"/>
        <v>8</v>
      </c>
    </row>
    <row r="76" spans="1:10" s="6" customFormat="1" ht="16.5" customHeight="1" x14ac:dyDescent="0.2">
      <c r="A76" s="30">
        <v>67</v>
      </c>
      <c r="B76" s="36" t="s">
        <v>167</v>
      </c>
      <c r="C76" s="37" t="s">
        <v>168</v>
      </c>
      <c r="D76" s="40" t="s">
        <v>39</v>
      </c>
      <c r="E76" s="44"/>
      <c r="F76" s="38"/>
      <c r="G76" s="31">
        <f t="shared" ref="G76:G139" si="2">E76*F76</f>
        <v>0</v>
      </c>
      <c r="H76" s="44">
        <v>0.36799999999999999</v>
      </c>
      <c r="I76" s="38">
        <v>159.21</v>
      </c>
      <c r="J76" s="31">
        <f t="shared" ref="J76:J139" si="3">H76*I76</f>
        <v>59</v>
      </c>
    </row>
    <row r="77" spans="1:10" s="6" customFormat="1" ht="16.5" customHeight="1" x14ac:dyDescent="0.2">
      <c r="A77" s="30">
        <v>68</v>
      </c>
      <c r="B77" s="36" t="s">
        <v>169</v>
      </c>
      <c r="C77" s="37" t="s">
        <v>170</v>
      </c>
      <c r="D77" s="40" t="s">
        <v>39</v>
      </c>
      <c r="E77" s="44"/>
      <c r="F77" s="38"/>
      <c r="G77" s="31">
        <f t="shared" si="2"/>
        <v>0</v>
      </c>
      <c r="H77" s="44">
        <v>2.9601999999999999</v>
      </c>
      <c r="I77" s="38">
        <v>134.41</v>
      </c>
      <c r="J77" s="31">
        <f t="shared" si="3"/>
        <v>398</v>
      </c>
    </row>
    <row r="78" spans="1:10" s="6" customFormat="1" ht="16.5" customHeight="1" x14ac:dyDescent="0.2">
      <c r="A78" s="30">
        <v>69</v>
      </c>
      <c r="B78" s="36" t="s">
        <v>171</v>
      </c>
      <c r="C78" s="37" t="s">
        <v>172</v>
      </c>
      <c r="D78" s="40" t="s">
        <v>39</v>
      </c>
      <c r="E78" s="44"/>
      <c r="F78" s="38"/>
      <c r="G78" s="31">
        <f t="shared" si="2"/>
        <v>0</v>
      </c>
      <c r="H78" s="44">
        <v>0.189</v>
      </c>
      <c r="I78" s="38">
        <v>61.94</v>
      </c>
      <c r="J78" s="31">
        <f t="shared" si="3"/>
        <v>12</v>
      </c>
    </row>
    <row r="79" spans="1:10" s="6" customFormat="1" ht="16.5" customHeight="1" x14ac:dyDescent="0.2">
      <c r="A79" s="30">
        <v>70</v>
      </c>
      <c r="B79" s="36" t="s">
        <v>111</v>
      </c>
      <c r="C79" s="37" t="s">
        <v>119</v>
      </c>
      <c r="D79" s="40" t="s">
        <v>37</v>
      </c>
      <c r="E79" s="44"/>
      <c r="F79" s="38"/>
      <c r="G79" s="31">
        <f t="shared" si="2"/>
        <v>0</v>
      </c>
      <c r="H79" s="44">
        <v>9.7100000000000006E-2</v>
      </c>
      <c r="I79" s="38">
        <v>61139.040000000001</v>
      </c>
      <c r="J79" s="31">
        <f t="shared" si="3"/>
        <v>5937</v>
      </c>
    </row>
    <row r="80" spans="1:10" s="6" customFormat="1" ht="16.5" customHeight="1" x14ac:dyDescent="0.2">
      <c r="A80" s="30">
        <v>71</v>
      </c>
      <c r="B80" s="36" t="s">
        <v>92</v>
      </c>
      <c r="C80" s="37" t="s">
        <v>90</v>
      </c>
      <c r="D80" s="40" t="s">
        <v>39</v>
      </c>
      <c r="E80" s="44"/>
      <c r="F80" s="38"/>
      <c r="G80" s="31">
        <f t="shared" si="2"/>
        <v>0</v>
      </c>
      <c r="H80" s="44">
        <v>99.200800000000001</v>
      </c>
      <c r="I80" s="38">
        <v>66.14</v>
      </c>
      <c r="J80" s="31">
        <f t="shared" si="3"/>
        <v>6561</v>
      </c>
    </row>
    <row r="81" spans="1:11" ht="16.5" customHeight="1" x14ac:dyDescent="0.2">
      <c r="A81" s="30">
        <v>72</v>
      </c>
      <c r="B81" s="36" t="s">
        <v>356</v>
      </c>
      <c r="C81" s="37" t="s">
        <v>601</v>
      </c>
      <c r="D81" s="40" t="s">
        <v>39</v>
      </c>
      <c r="E81" s="44"/>
      <c r="F81" s="38"/>
      <c r="G81" s="31">
        <f t="shared" si="2"/>
        <v>0</v>
      </c>
      <c r="H81" s="44">
        <v>2.7559999999999998</v>
      </c>
      <c r="I81" s="38">
        <v>275.32</v>
      </c>
      <c r="J81" s="31">
        <f t="shared" si="3"/>
        <v>759</v>
      </c>
      <c r="K81" s="6"/>
    </row>
    <row r="82" spans="1:11" ht="16.5" customHeight="1" x14ac:dyDescent="0.2">
      <c r="A82" s="30">
        <v>73</v>
      </c>
      <c r="B82" s="36" t="s">
        <v>125</v>
      </c>
      <c r="C82" s="37" t="s">
        <v>602</v>
      </c>
      <c r="D82" s="40" t="s">
        <v>37</v>
      </c>
      <c r="E82" s="44"/>
      <c r="F82" s="38"/>
      <c r="G82" s="31">
        <f t="shared" si="2"/>
        <v>0</v>
      </c>
      <c r="H82" s="44">
        <v>9.7100000000000006E-2</v>
      </c>
      <c r="I82" s="38">
        <v>29406.9</v>
      </c>
      <c r="J82" s="31">
        <f t="shared" si="3"/>
        <v>2855</v>
      </c>
      <c r="K82" s="6"/>
    </row>
    <row r="83" spans="1:11" ht="16.5" customHeight="1" x14ac:dyDescent="0.2">
      <c r="A83" s="30">
        <v>74</v>
      </c>
      <c r="B83" s="36" t="s">
        <v>357</v>
      </c>
      <c r="C83" s="37" t="s">
        <v>358</v>
      </c>
      <c r="D83" s="40" t="s">
        <v>39</v>
      </c>
      <c r="E83" s="44"/>
      <c r="F83" s="38"/>
      <c r="G83" s="31">
        <f t="shared" si="2"/>
        <v>0</v>
      </c>
      <c r="H83" s="44">
        <v>0.23780000000000001</v>
      </c>
      <c r="I83" s="38">
        <v>81.99</v>
      </c>
      <c r="J83" s="31">
        <f t="shared" si="3"/>
        <v>19</v>
      </c>
      <c r="K83" s="6"/>
    </row>
    <row r="84" spans="1:11" ht="16.5" customHeight="1" x14ac:dyDescent="0.2">
      <c r="A84" s="30">
        <v>75</v>
      </c>
      <c r="B84" s="36" t="s">
        <v>359</v>
      </c>
      <c r="C84" s="37" t="s">
        <v>360</v>
      </c>
      <c r="D84" s="40" t="s">
        <v>39</v>
      </c>
      <c r="E84" s="44"/>
      <c r="F84" s="38"/>
      <c r="G84" s="31">
        <f t="shared" si="2"/>
        <v>0</v>
      </c>
      <c r="H84" s="44">
        <v>4.0000000000000002E-4</v>
      </c>
      <c r="I84" s="38">
        <v>416.18</v>
      </c>
      <c r="J84" s="31">
        <f t="shared" si="3"/>
        <v>0</v>
      </c>
      <c r="K84" s="6"/>
    </row>
    <row r="85" spans="1:11" ht="16.5" customHeight="1" x14ac:dyDescent="0.2">
      <c r="A85" s="30">
        <v>76</v>
      </c>
      <c r="B85" s="36" t="s">
        <v>361</v>
      </c>
      <c r="C85" s="37" t="s">
        <v>362</v>
      </c>
      <c r="D85" s="40" t="s">
        <v>39</v>
      </c>
      <c r="E85" s="44"/>
      <c r="F85" s="38"/>
      <c r="G85" s="31">
        <f t="shared" si="2"/>
        <v>0</v>
      </c>
      <c r="H85" s="44">
        <v>0.1</v>
      </c>
      <c r="I85" s="38">
        <v>656.72</v>
      </c>
      <c r="J85" s="31">
        <f t="shared" si="3"/>
        <v>66</v>
      </c>
      <c r="K85" s="6"/>
    </row>
    <row r="86" spans="1:11" ht="16.5" customHeight="1" x14ac:dyDescent="0.2">
      <c r="A86" s="30">
        <v>77</v>
      </c>
      <c r="B86" s="36" t="s">
        <v>173</v>
      </c>
      <c r="C86" s="37" t="s">
        <v>174</v>
      </c>
      <c r="D86" s="40" t="s">
        <v>73</v>
      </c>
      <c r="E86" s="44"/>
      <c r="F86" s="38"/>
      <c r="G86" s="31">
        <f t="shared" si="2"/>
        <v>0</v>
      </c>
      <c r="H86" s="78">
        <v>36</v>
      </c>
      <c r="I86" s="38">
        <v>27.07</v>
      </c>
      <c r="J86" s="31">
        <f t="shared" si="3"/>
        <v>975</v>
      </c>
      <c r="K86" s="6"/>
    </row>
    <row r="87" spans="1:11" ht="16.5" customHeight="1" x14ac:dyDescent="0.2">
      <c r="A87" s="30">
        <v>78</v>
      </c>
      <c r="B87" s="36" t="s">
        <v>175</v>
      </c>
      <c r="C87" s="37" t="s">
        <v>313</v>
      </c>
      <c r="D87" s="40" t="s">
        <v>39</v>
      </c>
      <c r="E87" s="44"/>
      <c r="F87" s="38"/>
      <c r="G87" s="31">
        <f t="shared" si="2"/>
        <v>0</v>
      </c>
      <c r="H87" s="44">
        <v>76.709000000000003</v>
      </c>
      <c r="I87" s="38">
        <v>123.91</v>
      </c>
      <c r="J87" s="31">
        <f t="shared" si="3"/>
        <v>9505</v>
      </c>
      <c r="K87" s="6"/>
    </row>
    <row r="88" spans="1:11" ht="16.5" customHeight="1" x14ac:dyDescent="0.2">
      <c r="A88" s="30">
        <v>79</v>
      </c>
      <c r="B88" s="36" t="s">
        <v>176</v>
      </c>
      <c r="C88" s="37" t="s">
        <v>177</v>
      </c>
      <c r="D88" s="40" t="s">
        <v>39</v>
      </c>
      <c r="E88" s="44"/>
      <c r="F88" s="38"/>
      <c r="G88" s="31">
        <f t="shared" si="2"/>
        <v>0</v>
      </c>
      <c r="H88" s="44">
        <v>1.6</v>
      </c>
      <c r="I88" s="38">
        <v>88.22</v>
      </c>
      <c r="J88" s="31">
        <f t="shared" si="3"/>
        <v>141</v>
      </c>
      <c r="K88" s="6"/>
    </row>
    <row r="89" spans="1:11" ht="16.5" customHeight="1" x14ac:dyDescent="0.2">
      <c r="A89" s="30">
        <v>80</v>
      </c>
      <c r="B89" s="36" t="s">
        <v>363</v>
      </c>
      <c r="C89" s="37" t="s">
        <v>364</v>
      </c>
      <c r="D89" s="40" t="s">
        <v>86</v>
      </c>
      <c r="E89" s="44"/>
      <c r="F89" s="38"/>
      <c r="G89" s="31">
        <f t="shared" si="2"/>
        <v>0</v>
      </c>
      <c r="H89" s="44">
        <v>1</v>
      </c>
      <c r="I89" s="38">
        <v>37.29</v>
      </c>
      <c r="J89" s="31">
        <f t="shared" si="3"/>
        <v>37</v>
      </c>
      <c r="K89" s="6"/>
    </row>
    <row r="90" spans="1:11" ht="16.5" customHeight="1" x14ac:dyDescent="0.2">
      <c r="A90" s="30">
        <v>81</v>
      </c>
      <c r="B90" s="36" t="s">
        <v>64</v>
      </c>
      <c r="C90" s="37" t="s">
        <v>603</v>
      </c>
      <c r="D90" s="40" t="s">
        <v>39</v>
      </c>
      <c r="E90" s="44"/>
      <c r="F90" s="38"/>
      <c r="G90" s="31">
        <f t="shared" si="2"/>
        <v>0</v>
      </c>
      <c r="H90" s="44">
        <v>109.29349999999999</v>
      </c>
      <c r="I90" s="38">
        <v>29.69</v>
      </c>
      <c r="J90" s="31">
        <f t="shared" si="3"/>
        <v>3245</v>
      </c>
      <c r="K90" s="6"/>
    </row>
    <row r="91" spans="1:11" ht="16.5" customHeight="1" x14ac:dyDescent="0.2">
      <c r="A91" s="30">
        <v>82</v>
      </c>
      <c r="B91" s="36" t="s">
        <v>366</v>
      </c>
      <c r="C91" s="37" t="s">
        <v>367</v>
      </c>
      <c r="D91" s="40" t="s">
        <v>37</v>
      </c>
      <c r="E91" s="44"/>
      <c r="F91" s="38"/>
      <c r="G91" s="31">
        <f t="shared" si="2"/>
        <v>0</v>
      </c>
      <c r="H91" s="44">
        <v>2.8E-3</v>
      </c>
      <c r="I91" s="38">
        <v>99482.91</v>
      </c>
      <c r="J91" s="31">
        <f t="shared" si="3"/>
        <v>279</v>
      </c>
      <c r="K91" s="6"/>
    </row>
    <row r="92" spans="1:11" ht="16.5" customHeight="1" x14ac:dyDescent="0.2">
      <c r="A92" s="30">
        <v>83</v>
      </c>
      <c r="B92" s="36" t="s">
        <v>368</v>
      </c>
      <c r="C92" s="37" t="s">
        <v>369</v>
      </c>
      <c r="D92" s="40" t="s">
        <v>39</v>
      </c>
      <c r="E92" s="44"/>
      <c r="F92" s="38"/>
      <c r="G92" s="31">
        <f t="shared" si="2"/>
        <v>0</v>
      </c>
      <c r="H92" s="44">
        <v>2.5499999999999998</v>
      </c>
      <c r="I92" s="38">
        <v>101.49</v>
      </c>
      <c r="J92" s="31">
        <f t="shared" si="3"/>
        <v>259</v>
      </c>
      <c r="K92" s="6"/>
    </row>
    <row r="93" spans="1:11" ht="16.5" customHeight="1" x14ac:dyDescent="0.2">
      <c r="A93" s="30">
        <v>84</v>
      </c>
      <c r="B93" s="36" t="s">
        <v>370</v>
      </c>
      <c r="C93" s="37" t="s">
        <v>371</v>
      </c>
      <c r="D93" s="40" t="s">
        <v>37</v>
      </c>
      <c r="E93" s="44"/>
      <c r="F93" s="38"/>
      <c r="G93" s="31">
        <f t="shared" si="2"/>
        <v>0</v>
      </c>
      <c r="H93" s="44">
        <v>7.1999999999999998E-3</v>
      </c>
      <c r="I93" s="38">
        <v>153220.34</v>
      </c>
      <c r="J93" s="31">
        <f t="shared" si="3"/>
        <v>1103</v>
      </c>
      <c r="K93" s="6"/>
    </row>
    <row r="94" spans="1:11" ht="16.5" customHeight="1" x14ac:dyDescent="0.2">
      <c r="A94" s="30">
        <v>85</v>
      </c>
      <c r="B94" s="36" t="s">
        <v>372</v>
      </c>
      <c r="C94" s="37" t="s">
        <v>371</v>
      </c>
      <c r="D94" s="40" t="s">
        <v>39</v>
      </c>
      <c r="E94" s="44"/>
      <c r="F94" s="38"/>
      <c r="G94" s="31">
        <f t="shared" si="2"/>
        <v>0</v>
      </c>
      <c r="H94" s="44">
        <v>2.9999999999999997E-4</v>
      </c>
      <c r="I94" s="38">
        <v>153.22</v>
      </c>
      <c r="J94" s="31">
        <f t="shared" si="3"/>
        <v>0</v>
      </c>
      <c r="K94" s="6"/>
    </row>
    <row r="95" spans="1:11" ht="16.5" customHeight="1" x14ac:dyDescent="0.2">
      <c r="A95" s="30">
        <v>86</v>
      </c>
      <c r="B95" s="36" t="s">
        <v>178</v>
      </c>
      <c r="C95" s="37" t="s">
        <v>179</v>
      </c>
      <c r="D95" s="40" t="s">
        <v>39</v>
      </c>
      <c r="E95" s="44"/>
      <c r="F95" s="38"/>
      <c r="G95" s="31">
        <f t="shared" si="2"/>
        <v>0</v>
      </c>
      <c r="H95" s="44">
        <v>9.6000000000000002E-2</v>
      </c>
      <c r="I95" s="38">
        <v>715.75</v>
      </c>
      <c r="J95" s="31">
        <f t="shared" si="3"/>
        <v>69</v>
      </c>
      <c r="K95" s="6"/>
    </row>
    <row r="96" spans="1:11" ht="16.5" customHeight="1" x14ac:dyDescent="0.2">
      <c r="A96" s="30">
        <v>87</v>
      </c>
      <c r="B96" s="36" t="s">
        <v>373</v>
      </c>
      <c r="C96" s="37" t="s">
        <v>604</v>
      </c>
      <c r="D96" s="40" t="s">
        <v>66</v>
      </c>
      <c r="E96" s="44"/>
      <c r="F96" s="38"/>
      <c r="G96" s="31">
        <f t="shared" si="2"/>
        <v>0</v>
      </c>
      <c r="H96" s="44">
        <v>23.405999999999999</v>
      </c>
      <c r="I96" s="38">
        <v>38.380000000000003</v>
      </c>
      <c r="J96" s="31">
        <f t="shared" si="3"/>
        <v>898</v>
      </c>
      <c r="K96" s="6"/>
    </row>
    <row r="97" spans="1:11" ht="33" customHeight="1" x14ac:dyDescent="0.2">
      <c r="A97" s="30">
        <v>88</v>
      </c>
      <c r="B97" s="36" t="s">
        <v>605</v>
      </c>
      <c r="C97" s="37" t="s">
        <v>606</v>
      </c>
      <c r="D97" s="40" t="s">
        <v>38</v>
      </c>
      <c r="E97" s="44"/>
      <c r="F97" s="38"/>
      <c r="G97" s="31">
        <f t="shared" si="2"/>
        <v>0</v>
      </c>
      <c r="H97" s="44">
        <v>6.2300000000000001E-2</v>
      </c>
      <c r="I97" s="38">
        <v>9108.32</v>
      </c>
      <c r="J97" s="31">
        <f t="shared" si="3"/>
        <v>567</v>
      </c>
      <c r="K97" s="6"/>
    </row>
    <row r="98" spans="1:11" ht="16.5" customHeight="1" x14ac:dyDescent="0.2">
      <c r="A98" s="30">
        <v>89</v>
      </c>
      <c r="B98" s="36" t="s">
        <v>65</v>
      </c>
      <c r="C98" s="37" t="s">
        <v>607</v>
      </c>
      <c r="D98" s="40" t="s">
        <v>37</v>
      </c>
      <c r="E98" s="44"/>
      <c r="F98" s="38"/>
      <c r="G98" s="31">
        <f t="shared" si="2"/>
        <v>0</v>
      </c>
      <c r="H98" s="44">
        <v>2.4E-2</v>
      </c>
      <c r="I98" s="38">
        <v>28036.01</v>
      </c>
      <c r="J98" s="31">
        <f t="shared" si="3"/>
        <v>673</v>
      </c>
      <c r="K98" s="6"/>
    </row>
    <row r="99" spans="1:11" ht="16.5" customHeight="1" x14ac:dyDescent="0.2">
      <c r="A99" s="30">
        <v>90</v>
      </c>
      <c r="B99" s="36" t="s">
        <v>93</v>
      </c>
      <c r="C99" s="37" t="s">
        <v>608</v>
      </c>
      <c r="D99" s="40" t="s">
        <v>37</v>
      </c>
      <c r="E99" s="44"/>
      <c r="F99" s="38"/>
      <c r="G99" s="31">
        <f t="shared" si="2"/>
        <v>0</v>
      </c>
      <c r="H99" s="44">
        <v>2.3199999999999998E-2</v>
      </c>
      <c r="I99" s="38">
        <v>57392.21</v>
      </c>
      <c r="J99" s="31">
        <f t="shared" si="3"/>
        <v>1331</v>
      </c>
      <c r="K99" s="6"/>
    </row>
    <row r="100" spans="1:11" ht="16.5" customHeight="1" x14ac:dyDescent="0.2">
      <c r="A100" s="30">
        <v>91</v>
      </c>
      <c r="B100" s="36" t="s">
        <v>180</v>
      </c>
      <c r="C100" s="37" t="s">
        <v>181</v>
      </c>
      <c r="D100" s="40" t="s">
        <v>182</v>
      </c>
      <c r="E100" s="44"/>
      <c r="F100" s="38"/>
      <c r="G100" s="31">
        <f t="shared" si="2"/>
        <v>0</v>
      </c>
      <c r="H100" s="44">
        <v>1.7299</v>
      </c>
      <c r="I100" s="38">
        <v>619.25</v>
      </c>
      <c r="J100" s="31">
        <f t="shared" si="3"/>
        <v>1071</v>
      </c>
      <c r="K100" s="6"/>
    </row>
    <row r="101" spans="1:11" ht="16.5" customHeight="1" x14ac:dyDescent="0.2">
      <c r="A101" s="30">
        <v>92</v>
      </c>
      <c r="B101" s="36" t="s">
        <v>374</v>
      </c>
      <c r="C101" s="37" t="s">
        <v>375</v>
      </c>
      <c r="D101" s="40" t="s">
        <v>182</v>
      </c>
      <c r="E101" s="44"/>
      <c r="F101" s="38"/>
      <c r="G101" s="31">
        <f t="shared" si="2"/>
        <v>0</v>
      </c>
      <c r="H101" s="44">
        <v>7.4999999999999997E-2</v>
      </c>
      <c r="I101" s="38">
        <v>679.8</v>
      </c>
      <c r="J101" s="31">
        <f t="shared" si="3"/>
        <v>51</v>
      </c>
      <c r="K101" s="6"/>
    </row>
    <row r="102" spans="1:11" ht="16.5" customHeight="1" x14ac:dyDescent="0.2">
      <c r="A102" s="30">
        <v>93</v>
      </c>
      <c r="B102" s="36" t="s">
        <v>183</v>
      </c>
      <c r="C102" s="37" t="s">
        <v>184</v>
      </c>
      <c r="D102" s="40" t="s">
        <v>39</v>
      </c>
      <c r="E102" s="44"/>
      <c r="F102" s="38"/>
      <c r="G102" s="31">
        <f t="shared" si="2"/>
        <v>0</v>
      </c>
      <c r="H102" s="44">
        <v>3.6400000000000002E-2</v>
      </c>
      <c r="I102" s="38">
        <v>1771.5</v>
      </c>
      <c r="J102" s="31">
        <f t="shared" si="3"/>
        <v>64</v>
      </c>
      <c r="K102" s="6"/>
    </row>
    <row r="103" spans="1:11" ht="16.5" customHeight="1" x14ac:dyDescent="0.2">
      <c r="A103" s="30">
        <v>94</v>
      </c>
      <c r="B103" s="36" t="s">
        <v>185</v>
      </c>
      <c r="C103" s="37" t="s">
        <v>376</v>
      </c>
      <c r="D103" s="40" t="s">
        <v>66</v>
      </c>
      <c r="E103" s="44">
        <v>1612.2460000000001</v>
      </c>
      <c r="F103" s="38">
        <v>125</v>
      </c>
      <c r="G103" s="31">
        <f t="shared" si="2"/>
        <v>201531</v>
      </c>
      <c r="H103" s="44" t="s">
        <v>567</v>
      </c>
      <c r="I103" s="38">
        <v>0</v>
      </c>
      <c r="J103" s="31">
        <f t="shared" si="3"/>
        <v>0</v>
      </c>
      <c r="K103" s="6"/>
    </row>
    <row r="104" spans="1:11" ht="33" customHeight="1" x14ac:dyDescent="0.2">
      <c r="A104" s="30">
        <v>95</v>
      </c>
      <c r="B104" s="36" t="s">
        <v>186</v>
      </c>
      <c r="C104" s="37" t="s">
        <v>187</v>
      </c>
      <c r="D104" s="40" t="s">
        <v>39</v>
      </c>
      <c r="E104" s="44"/>
      <c r="F104" s="38"/>
      <c r="G104" s="31">
        <f t="shared" si="2"/>
        <v>0</v>
      </c>
      <c r="H104" s="44">
        <v>5.8140000000000001</v>
      </c>
      <c r="I104" s="38">
        <v>160</v>
      </c>
      <c r="J104" s="31">
        <f t="shared" si="3"/>
        <v>930</v>
      </c>
      <c r="K104" s="6"/>
    </row>
    <row r="105" spans="1:11" ht="16.5" customHeight="1" x14ac:dyDescent="0.2">
      <c r="A105" s="30">
        <v>96</v>
      </c>
      <c r="B105" s="36" t="s">
        <v>377</v>
      </c>
      <c r="C105" s="37" t="s">
        <v>378</v>
      </c>
      <c r="D105" s="40" t="s">
        <v>39</v>
      </c>
      <c r="E105" s="44"/>
      <c r="F105" s="38"/>
      <c r="G105" s="31">
        <f t="shared" si="2"/>
        <v>0</v>
      </c>
      <c r="H105" s="44">
        <v>8.0000000000000002E-3</v>
      </c>
      <c r="I105" s="38">
        <v>140.4</v>
      </c>
      <c r="J105" s="31">
        <f t="shared" si="3"/>
        <v>1</v>
      </c>
      <c r="K105" s="6"/>
    </row>
    <row r="106" spans="1:11" ht="16.5" customHeight="1" x14ac:dyDescent="0.2">
      <c r="A106" s="30">
        <v>97</v>
      </c>
      <c r="B106" s="36" t="s">
        <v>379</v>
      </c>
      <c r="C106" s="37" t="s">
        <v>380</v>
      </c>
      <c r="D106" s="40" t="s">
        <v>39</v>
      </c>
      <c r="E106" s="44"/>
      <c r="F106" s="38"/>
      <c r="G106" s="31">
        <f t="shared" si="2"/>
        <v>0</v>
      </c>
      <c r="H106" s="44">
        <v>8.0000000000000004E-4</v>
      </c>
      <c r="I106" s="38">
        <v>713.68</v>
      </c>
      <c r="J106" s="31">
        <f t="shared" si="3"/>
        <v>1</v>
      </c>
      <c r="K106" s="6"/>
    </row>
    <row r="107" spans="1:11" ht="16.5" customHeight="1" x14ac:dyDescent="0.2">
      <c r="A107" s="30">
        <v>98</v>
      </c>
      <c r="B107" s="36" t="s">
        <v>381</v>
      </c>
      <c r="C107" s="37" t="s">
        <v>382</v>
      </c>
      <c r="D107" s="40" t="s">
        <v>39</v>
      </c>
      <c r="E107" s="44"/>
      <c r="F107" s="38"/>
      <c r="G107" s="31">
        <f t="shared" si="2"/>
        <v>0</v>
      </c>
      <c r="H107" s="44">
        <v>2E-3</v>
      </c>
      <c r="I107" s="38">
        <v>697.46</v>
      </c>
      <c r="J107" s="31">
        <f t="shared" si="3"/>
        <v>1</v>
      </c>
      <c r="K107" s="6"/>
    </row>
    <row r="108" spans="1:11" ht="16.5" customHeight="1" x14ac:dyDescent="0.2">
      <c r="A108" s="30">
        <v>99</v>
      </c>
      <c r="B108" s="36" t="s">
        <v>94</v>
      </c>
      <c r="C108" s="37" t="s">
        <v>314</v>
      </c>
      <c r="D108" s="40" t="s">
        <v>86</v>
      </c>
      <c r="E108" s="44"/>
      <c r="F108" s="38"/>
      <c r="G108" s="31">
        <f t="shared" si="2"/>
        <v>0</v>
      </c>
      <c r="H108" s="44">
        <v>292.13909999999998</v>
      </c>
      <c r="I108" s="38">
        <v>76.599999999999994</v>
      </c>
      <c r="J108" s="31">
        <f t="shared" si="3"/>
        <v>22378</v>
      </c>
      <c r="K108" s="6"/>
    </row>
    <row r="109" spans="1:11" ht="16.5" customHeight="1" x14ac:dyDescent="0.2">
      <c r="A109" s="30">
        <v>100</v>
      </c>
      <c r="B109" s="36" t="s">
        <v>188</v>
      </c>
      <c r="C109" s="37" t="s">
        <v>189</v>
      </c>
      <c r="D109" s="40" t="s">
        <v>190</v>
      </c>
      <c r="E109" s="44"/>
      <c r="F109" s="38"/>
      <c r="G109" s="31">
        <f t="shared" si="2"/>
        <v>0</v>
      </c>
      <c r="H109" s="44">
        <v>1.7504999999999999</v>
      </c>
      <c r="I109" s="38">
        <v>284.44</v>
      </c>
      <c r="J109" s="31">
        <f t="shared" si="3"/>
        <v>498</v>
      </c>
      <c r="K109" s="6"/>
    </row>
    <row r="110" spans="1:11" ht="16.5" customHeight="1" x14ac:dyDescent="0.2">
      <c r="A110" s="30">
        <v>101</v>
      </c>
      <c r="B110" s="36" t="s">
        <v>383</v>
      </c>
      <c r="C110" s="37" t="s">
        <v>384</v>
      </c>
      <c r="D110" s="40" t="s">
        <v>37</v>
      </c>
      <c r="E110" s="44"/>
      <c r="F110" s="38"/>
      <c r="G110" s="31">
        <f t="shared" si="2"/>
        <v>0</v>
      </c>
      <c r="H110" s="44">
        <v>5.9999999999999995E-4</v>
      </c>
      <c r="I110" s="38">
        <v>110000</v>
      </c>
      <c r="J110" s="31">
        <f t="shared" si="3"/>
        <v>66</v>
      </c>
      <c r="K110" s="6"/>
    </row>
    <row r="111" spans="1:11" ht="16.5" customHeight="1" x14ac:dyDescent="0.2">
      <c r="A111" s="30">
        <v>102</v>
      </c>
      <c r="B111" s="36" t="s">
        <v>385</v>
      </c>
      <c r="C111" s="37" t="s">
        <v>609</v>
      </c>
      <c r="D111" s="40" t="s">
        <v>71</v>
      </c>
      <c r="E111" s="44"/>
      <c r="F111" s="38"/>
      <c r="G111" s="31">
        <f t="shared" si="2"/>
        <v>0</v>
      </c>
      <c r="H111" s="78">
        <v>1</v>
      </c>
      <c r="I111" s="38">
        <v>3904</v>
      </c>
      <c r="J111" s="31">
        <f t="shared" si="3"/>
        <v>3904</v>
      </c>
      <c r="K111" s="6"/>
    </row>
    <row r="112" spans="1:11" ht="16.5" customHeight="1" x14ac:dyDescent="0.2">
      <c r="A112" s="30">
        <v>103</v>
      </c>
      <c r="B112" s="36" t="s">
        <v>386</v>
      </c>
      <c r="C112" s="37" t="s">
        <v>387</v>
      </c>
      <c r="D112" s="40" t="s">
        <v>39</v>
      </c>
      <c r="E112" s="44"/>
      <c r="F112" s="38"/>
      <c r="G112" s="31">
        <f t="shared" si="2"/>
        <v>0</v>
      </c>
      <c r="H112" s="44">
        <v>3.21</v>
      </c>
      <c r="I112" s="38">
        <v>132</v>
      </c>
      <c r="J112" s="31">
        <f t="shared" si="3"/>
        <v>424</v>
      </c>
      <c r="K112" s="6"/>
    </row>
    <row r="113" spans="1:11" ht="33" customHeight="1" x14ac:dyDescent="0.2">
      <c r="A113" s="30">
        <v>104</v>
      </c>
      <c r="B113" s="36" t="s">
        <v>95</v>
      </c>
      <c r="C113" s="37" t="s">
        <v>610</v>
      </c>
      <c r="D113" s="40" t="s">
        <v>38</v>
      </c>
      <c r="E113" s="44"/>
      <c r="F113" s="38"/>
      <c r="G113" s="31">
        <f t="shared" si="2"/>
        <v>0</v>
      </c>
      <c r="H113" s="44">
        <v>0.66349999999999998</v>
      </c>
      <c r="I113" s="38">
        <v>2365.3000000000002</v>
      </c>
      <c r="J113" s="31">
        <f t="shared" si="3"/>
        <v>1569</v>
      </c>
      <c r="K113" s="6"/>
    </row>
    <row r="114" spans="1:11" ht="33" customHeight="1" x14ac:dyDescent="0.2">
      <c r="A114" s="30">
        <v>105</v>
      </c>
      <c r="B114" s="36" t="s">
        <v>96</v>
      </c>
      <c r="C114" s="37" t="s">
        <v>611</v>
      </c>
      <c r="D114" s="40" t="s">
        <v>38</v>
      </c>
      <c r="E114" s="44"/>
      <c r="F114" s="38"/>
      <c r="G114" s="31">
        <f t="shared" si="2"/>
        <v>0</v>
      </c>
      <c r="H114" s="44">
        <v>3.8800000000000001E-2</v>
      </c>
      <c r="I114" s="38">
        <v>6864.18</v>
      </c>
      <c r="J114" s="31">
        <f t="shared" si="3"/>
        <v>266</v>
      </c>
      <c r="K114" s="6"/>
    </row>
    <row r="115" spans="1:11" ht="33" customHeight="1" x14ac:dyDescent="0.2">
      <c r="A115" s="30">
        <v>106</v>
      </c>
      <c r="B115" s="36" t="s">
        <v>388</v>
      </c>
      <c r="C115" s="37" t="s">
        <v>612</v>
      </c>
      <c r="D115" s="40" t="s">
        <v>38</v>
      </c>
      <c r="E115" s="44"/>
      <c r="F115" s="38"/>
      <c r="G115" s="31">
        <f t="shared" si="2"/>
        <v>0</v>
      </c>
      <c r="H115" s="44">
        <v>5.1999999999999998E-2</v>
      </c>
      <c r="I115" s="38">
        <v>5759.56</v>
      </c>
      <c r="J115" s="31">
        <f t="shared" si="3"/>
        <v>299</v>
      </c>
      <c r="K115" s="6"/>
    </row>
    <row r="116" spans="1:11" ht="33" customHeight="1" x14ac:dyDescent="0.2">
      <c r="A116" s="30">
        <v>107</v>
      </c>
      <c r="B116" s="36" t="s">
        <v>389</v>
      </c>
      <c r="C116" s="37" t="s">
        <v>390</v>
      </c>
      <c r="D116" s="40" t="s">
        <v>38</v>
      </c>
      <c r="E116" s="44"/>
      <c r="F116" s="38"/>
      <c r="G116" s="31">
        <f t="shared" si="2"/>
        <v>0</v>
      </c>
      <c r="H116" s="44">
        <v>8.3999999999999995E-3</v>
      </c>
      <c r="I116" s="38">
        <v>3058.3</v>
      </c>
      <c r="J116" s="31">
        <f t="shared" si="3"/>
        <v>26</v>
      </c>
      <c r="K116" s="6"/>
    </row>
    <row r="117" spans="1:11" ht="16.5" customHeight="1" x14ac:dyDescent="0.2">
      <c r="A117" s="30">
        <v>108</v>
      </c>
      <c r="B117" s="36" t="s">
        <v>191</v>
      </c>
      <c r="C117" s="37" t="s">
        <v>192</v>
      </c>
      <c r="D117" s="40" t="s">
        <v>38</v>
      </c>
      <c r="E117" s="44"/>
      <c r="F117" s="38"/>
      <c r="G117" s="31">
        <f t="shared" si="2"/>
        <v>0</v>
      </c>
      <c r="H117" s="44">
        <v>7.0599999999999996E-2</v>
      </c>
      <c r="I117" s="38">
        <v>13945.94</v>
      </c>
      <c r="J117" s="31">
        <f t="shared" si="3"/>
        <v>985</v>
      </c>
      <c r="K117" s="6"/>
    </row>
    <row r="118" spans="1:11" ht="49.5" x14ac:dyDescent="0.2">
      <c r="A118" s="30">
        <v>109</v>
      </c>
      <c r="B118" s="36" t="s">
        <v>391</v>
      </c>
      <c r="C118" s="37" t="s">
        <v>613</v>
      </c>
      <c r="D118" s="40" t="s">
        <v>72</v>
      </c>
      <c r="E118" s="44">
        <v>1.6</v>
      </c>
      <c r="F118" s="38">
        <v>1190</v>
      </c>
      <c r="G118" s="31">
        <f t="shared" si="2"/>
        <v>1904</v>
      </c>
      <c r="H118" s="44" t="s">
        <v>567</v>
      </c>
      <c r="I118" s="38">
        <v>0</v>
      </c>
      <c r="J118" s="31">
        <f t="shared" si="3"/>
        <v>0</v>
      </c>
      <c r="K118" s="6"/>
    </row>
    <row r="119" spans="1:11" ht="49.5" x14ac:dyDescent="0.2">
      <c r="A119" s="30">
        <v>110</v>
      </c>
      <c r="B119" s="36" t="s">
        <v>614</v>
      </c>
      <c r="C119" s="37" t="s">
        <v>615</v>
      </c>
      <c r="D119" s="40" t="s">
        <v>72</v>
      </c>
      <c r="E119" s="44">
        <v>60.24</v>
      </c>
      <c r="F119" s="38">
        <v>3000</v>
      </c>
      <c r="G119" s="31">
        <f t="shared" si="2"/>
        <v>180720</v>
      </c>
      <c r="H119" s="44" t="s">
        <v>567</v>
      </c>
      <c r="I119" s="38">
        <v>0</v>
      </c>
      <c r="J119" s="31">
        <f t="shared" si="3"/>
        <v>0</v>
      </c>
      <c r="K119" s="6"/>
    </row>
    <row r="120" spans="1:11" ht="49.5" x14ac:dyDescent="0.2">
      <c r="A120" s="30">
        <v>111</v>
      </c>
      <c r="B120" s="36" t="s">
        <v>392</v>
      </c>
      <c r="C120" s="37" t="s">
        <v>616</v>
      </c>
      <c r="D120" s="40" t="s">
        <v>72</v>
      </c>
      <c r="E120" s="44"/>
      <c r="F120" s="38"/>
      <c r="G120" s="31">
        <f t="shared" si="2"/>
        <v>0</v>
      </c>
      <c r="H120" s="44">
        <v>16.267800000000001</v>
      </c>
      <c r="I120" s="38">
        <v>2236.65</v>
      </c>
      <c r="J120" s="31">
        <f t="shared" si="3"/>
        <v>36385</v>
      </c>
      <c r="K120" s="6"/>
    </row>
    <row r="121" spans="1:11" ht="16.5" customHeight="1" x14ac:dyDescent="0.2">
      <c r="A121" s="30">
        <v>112</v>
      </c>
      <c r="B121" s="36" t="s">
        <v>193</v>
      </c>
      <c r="C121" s="37" t="s">
        <v>617</v>
      </c>
      <c r="D121" s="40" t="s">
        <v>110</v>
      </c>
      <c r="E121" s="44"/>
      <c r="F121" s="38"/>
      <c r="G121" s="31">
        <f t="shared" si="2"/>
        <v>0</v>
      </c>
      <c r="H121" s="44">
        <v>9.4019999999999992</v>
      </c>
      <c r="I121" s="38">
        <v>98.34</v>
      </c>
      <c r="J121" s="31">
        <f t="shared" si="3"/>
        <v>925</v>
      </c>
      <c r="K121" s="6"/>
    </row>
    <row r="122" spans="1:11" ht="16.5" customHeight="1" x14ac:dyDescent="0.2">
      <c r="A122" s="30">
        <v>113</v>
      </c>
      <c r="B122" s="36" t="s">
        <v>393</v>
      </c>
      <c r="C122" s="37" t="s">
        <v>618</v>
      </c>
      <c r="D122" s="40" t="s">
        <v>73</v>
      </c>
      <c r="E122" s="44"/>
      <c r="F122" s="38"/>
      <c r="G122" s="31">
        <f t="shared" si="2"/>
        <v>0</v>
      </c>
      <c r="H122" s="78">
        <v>11</v>
      </c>
      <c r="I122" s="38">
        <v>763.97</v>
      </c>
      <c r="J122" s="31">
        <f t="shared" si="3"/>
        <v>8404</v>
      </c>
      <c r="K122" s="6"/>
    </row>
    <row r="123" spans="1:11" ht="33" customHeight="1" x14ac:dyDescent="0.2">
      <c r="A123" s="30">
        <v>114</v>
      </c>
      <c r="B123" s="36" t="s">
        <v>619</v>
      </c>
      <c r="C123" s="37" t="s">
        <v>620</v>
      </c>
      <c r="D123" s="40" t="s">
        <v>73</v>
      </c>
      <c r="E123" s="44"/>
      <c r="F123" s="38"/>
      <c r="G123" s="31">
        <f t="shared" si="2"/>
        <v>0</v>
      </c>
      <c r="H123" s="78">
        <v>1</v>
      </c>
      <c r="I123" s="38">
        <v>386.82</v>
      </c>
      <c r="J123" s="31">
        <f t="shared" si="3"/>
        <v>387</v>
      </c>
      <c r="K123" s="6"/>
    </row>
    <row r="124" spans="1:11" ht="16.5" customHeight="1" x14ac:dyDescent="0.2">
      <c r="A124" s="30">
        <v>115</v>
      </c>
      <c r="B124" s="36" t="s">
        <v>621</v>
      </c>
      <c r="C124" s="37" t="s">
        <v>622</v>
      </c>
      <c r="D124" s="40" t="s">
        <v>73</v>
      </c>
      <c r="E124" s="44"/>
      <c r="F124" s="38"/>
      <c r="G124" s="31">
        <f t="shared" si="2"/>
        <v>0</v>
      </c>
      <c r="H124" s="78">
        <v>8</v>
      </c>
      <c r="I124" s="38">
        <v>99.02</v>
      </c>
      <c r="J124" s="31">
        <f t="shared" si="3"/>
        <v>792</v>
      </c>
      <c r="K124" s="6"/>
    </row>
    <row r="125" spans="1:11" ht="16.5" customHeight="1" x14ac:dyDescent="0.2">
      <c r="A125" s="30">
        <v>116</v>
      </c>
      <c r="B125" s="36" t="s">
        <v>621</v>
      </c>
      <c r="C125" s="37" t="s">
        <v>623</v>
      </c>
      <c r="D125" s="40" t="s">
        <v>73</v>
      </c>
      <c r="E125" s="79"/>
      <c r="F125" s="38"/>
      <c r="G125" s="31">
        <f t="shared" si="2"/>
        <v>0</v>
      </c>
      <c r="H125" s="78">
        <v>12</v>
      </c>
      <c r="I125" s="38">
        <v>65.98</v>
      </c>
      <c r="J125" s="31">
        <f t="shared" si="3"/>
        <v>792</v>
      </c>
      <c r="K125" s="6"/>
    </row>
    <row r="126" spans="1:11" ht="16.5" customHeight="1" x14ac:dyDescent="0.2">
      <c r="A126" s="30">
        <v>117</v>
      </c>
      <c r="B126" s="36" t="s">
        <v>394</v>
      </c>
      <c r="C126" s="37" t="s">
        <v>395</v>
      </c>
      <c r="D126" s="40" t="s">
        <v>39</v>
      </c>
      <c r="E126" s="80"/>
      <c r="F126" s="38"/>
      <c r="G126" s="31">
        <f t="shared" si="2"/>
        <v>0</v>
      </c>
      <c r="H126" s="80">
        <v>0.02</v>
      </c>
      <c r="I126" s="38">
        <v>99.59</v>
      </c>
      <c r="J126" s="31">
        <f t="shared" si="3"/>
        <v>2</v>
      </c>
      <c r="K126" s="6"/>
    </row>
    <row r="127" spans="1:11" ht="16.5" customHeight="1" x14ac:dyDescent="0.2">
      <c r="A127" s="30">
        <v>118</v>
      </c>
      <c r="B127" s="36" t="s">
        <v>396</v>
      </c>
      <c r="C127" s="37" t="s">
        <v>397</v>
      </c>
      <c r="D127" s="40" t="s">
        <v>73</v>
      </c>
      <c r="E127" s="44"/>
      <c r="F127" s="38"/>
      <c r="G127" s="31">
        <f t="shared" si="2"/>
        <v>0</v>
      </c>
      <c r="H127" s="78">
        <v>1</v>
      </c>
      <c r="I127" s="38">
        <v>2518.25</v>
      </c>
      <c r="J127" s="31">
        <f t="shared" si="3"/>
        <v>2518</v>
      </c>
      <c r="K127" s="6"/>
    </row>
    <row r="128" spans="1:11" ht="16.5" customHeight="1" x14ac:dyDescent="0.2">
      <c r="A128" s="30">
        <v>119</v>
      </c>
      <c r="B128" s="36" t="s">
        <v>194</v>
      </c>
      <c r="C128" s="37" t="s">
        <v>195</v>
      </c>
      <c r="D128" s="40" t="s">
        <v>37</v>
      </c>
      <c r="E128" s="44">
        <v>1.248</v>
      </c>
      <c r="F128" s="38">
        <v>65000</v>
      </c>
      <c r="G128" s="31">
        <f t="shared" si="2"/>
        <v>81120</v>
      </c>
      <c r="H128" s="44" t="s">
        <v>567</v>
      </c>
      <c r="I128" s="38">
        <v>0</v>
      </c>
      <c r="J128" s="31">
        <f t="shared" si="3"/>
        <v>0</v>
      </c>
      <c r="K128" s="6"/>
    </row>
    <row r="129" spans="1:11" ht="16.5" customHeight="1" x14ac:dyDescent="0.2">
      <c r="A129" s="30">
        <v>120</v>
      </c>
      <c r="B129" s="36" t="s">
        <v>398</v>
      </c>
      <c r="C129" s="37" t="s">
        <v>399</v>
      </c>
      <c r="D129" s="40" t="s">
        <v>73</v>
      </c>
      <c r="E129" s="44"/>
      <c r="F129" s="38"/>
      <c r="G129" s="31">
        <f t="shared" si="2"/>
        <v>0</v>
      </c>
      <c r="H129" s="78">
        <v>1</v>
      </c>
      <c r="I129" s="38">
        <v>672.82</v>
      </c>
      <c r="J129" s="31">
        <f t="shared" si="3"/>
        <v>673</v>
      </c>
      <c r="K129" s="6"/>
    </row>
    <row r="130" spans="1:11" ht="16.5" customHeight="1" x14ac:dyDescent="0.2">
      <c r="A130" s="30">
        <v>121</v>
      </c>
      <c r="B130" s="36" t="s">
        <v>196</v>
      </c>
      <c r="C130" s="37" t="s">
        <v>197</v>
      </c>
      <c r="D130" s="40" t="s">
        <v>190</v>
      </c>
      <c r="E130" s="78"/>
      <c r="F130" s="38"/>
      <c r="G130" s="31">
        <f t="shared" si="2"/>
        <v>0</v>
      </c>
      <c r="H130" s="78">
        <v>0.63500000000000001</v>
      </c>
      <c r="I130" s="38">
        <v>889.95</v>
      </c>
      <c r="J130" s="31">
        <f t="shared" si="3"/>
        <v>565</v>
      </c>
      <c r="K130" s="6"/>
    </row>
    <row r="131" spans="1:11" ht="16.5" customHeight="1" x14ac:dyDescent="0.2">
      <c r="A131" s="30">
        <v>122</v>
      </c>
      <c r="B131" s="36" t="s">
        <v>198</v>
      </c>
      <c r="C131" s="37" t="s">
        <v>199</v>
      </c>
      <c r="D131" s="40" t="s">
        <v>190</v>
      </c>
      <c r="E131" s="44"/>
      <c r="F131" s="38"/>
      <c r="G131" s="31">
        <f t="shared" si="2"/>
        <v>0</v>
      </c>
      <c r="H131" s="44">
        <v>8.9932999999999996</v>
      </c>
      <c r="I131" s="38">
        <v>446.85</v>
      </c>
      <c r="J131" s="31">
        <f t="shared" si="3"/>
        <v>4019</v>
      </c>
      <c r="K131" s="6"/>
    </row>
    <row r="132" spans="1:11" ht="16.5" customHeight="1" x14ac:dyDescent="0.2">
      <c r="A132" s="30">
        <v>123</v>
      </c>
      <c r="B132" s="36" t="s">
        <v>200</v>
      </c>
      <c r="C132" s="37" t="s">
        <v>201</v>
      </c>
      <c r="D132" s="40" t="s">
        <v>190</v>
      </c>
      <c r="E132" s="44"/>
      <c r="F132" s="38"/>
      <c r="G132" s="31">
        <f t="shared" si="2"/>
        <v>0</v>
      </c>
      <c r="H132" s="44">
        <v>6.4050000000000002</v>
      </c>
      <c r="I132" s="38">
        <v>232.32</v>
      </c>
      <c r="J132" s="31">
        <f t="shared" si="3"/>
        <v>1488</v>
      </c>
      <c r="K132" s="6"/>
    </row>
    <row r="133" spans="1:11" ht="16.5" customHeight="1" x14ac:dyDescent="0.2">
      <c r="A133" s="30">
        <v>124</v>
      </c>
      <c r="B133" s="36" t="s">
        <v>400</v>
      </c>
      <c r="C133" s="37" t="s">
        <v>401</v>
      </c>
      <c r="D133" s="40" t="s">
        <v>190</v>
      </c>
      <c r="E133" s="78"/>
      <c r="F133" s="38"/>
      <c r="G133" s="31">
        <f t="shared" si="2"/>
        <v>0</v>
      </c>
      <c r="H133" s="78">
        <v>1</v>
      </c>
      <c r="I133" s="38">
        <v>116.47</v>
      </c>
      <c r="J133" s="31">
        <f t="shared" si="3"/>
        <v>116</v>
      </c>
      <c r="K133" s="6"/>
    </row>
    <row r="134" spans="1:11" ht="16.5" customHeight="1" x14ac:dyDescent="0.2">
      <c r="A134" s="30">
        <v>125</v>
      </c>
      <c r="B134" s="36" t="s">
        <v>402</v>
      </c>
      <c r="C134" s="37" t="s">
        <v>403</v>
      </c>
      <c r="D134" s="40" t="s">
        <v>73</v>
      </c>
      <c r="E134" s="44"/>
      <c r="F134" s="38"/>
      <c r="G134" s="31">
        <f t="shared" si="2"/>
        <v>0</v>
      </c>
      <c r="H134" s="78">
        <v>10</v>
      </c>
      <c r="I134" s="38">
        <v>7.91</v>
      </c>
      <c r="J134" s="31">
        <f t="shared" si="3"/>
        <v>79</v>
      </c>
      <c r="K134" s="6"/>
    </row>
    <row r="135" spans="1:11" ht="16.5" customHeight="1" x14ac:dyDescent="0.2">
      <c r="A135" s="30">
        <v>126</v>
      </c>
      <c r="B135" s="36" t="s">
        <v>67</v>
      </c>
      <c r="C135" s="37" t="s">
        <v>624</v>
      </c>
      <c r="D135" s="40" t="s">
        <v>37</v>
      </c>
      <c r="E135" s="44"/>
      <c r="F135" s="38"/>
      <c r="G135" s="31">
        <f t="shared" si="2"/>
        <v>0</v>
      </c>
      <c r="H135" s="44">
        <v>0.14560000000000001</v>
      </c>
      <c r="I135" s="38">
        <v>60359.23</v>
      </c>
      <c r="J135" s="31">
        <f t="shared" si="3"/>
        <v>8788</v>
      </c>
      <c r="K135" s="6"/>
    </row>
    <row r="136" spans="1:11" ht="16.5" customHeight="1" x14ac:dyDescent="0.2">
      <c r="A136" s="30">
        <v>127</v>
      </c>
      <c r="B136" s="36" t="s">
        <v>202</v>
      </c>
      <c r="C136" s="37" t="s">
        <v>625</v>
      </c>
      <c r="D136" s="40" t="s">
        <v>37</v>
      </c>
      <c r="E136" s="44"/>
      <c r="F136" s="38"/>
      <c r="G136" s="31">
        <f t="shared" si="2"/>
        <v>0</v>
      </c>
      <c r="H136" s="44">
        <v>5.4000000000000003E-3</v>
      </c>
      <c r="I136" s="38">
        <v>84277.46</v>
      </c>
      <c r="J136" s="31">
        <f t="shared" si="3"/>
        <v>455</v>
      </c>
      <c r="K136" s="6"/>
    </row>
    <row r="137" spans="1:11" ht="16.5" customHeight="1" x14ac:dyDescent="0.2">
      <c r="A137" s="30">
        <v>128</v>
      </c>
      <c r="B137" s="36" t="s">
        <v>404</v>
      </c>
      <c r="C137" s="37" t="s">
        <v>626</v>
      </c>
      <c r="D137" s="40" t="s">
        <v>37</v>
      </c>
      <c r="E137" s="44"/>
      <c r="F137" s="38"/>
      <c r="G137" s="31">
        <f t="shared" si="2"/>
        <v>0</v>
      </c>
      <c r="H137" s="44">
        <v>5.9999999999999995E-4</v>
      </c>
      <c r="I137" s="38">
        <v>95347.74</v>
      </c>
      <c r="J137" s="31">
        <f t="shared" si="3"/>
        <v>57</v>
      </c>
      <c r="K137" s="6"/>
    </row>
    <row r="138" spans="1:11" ht="16.5" customHeight="1" x14ac:dyDescent="0.2">
      <c r="A138" s="30">
        <v>129</v>
      </c>
      <c r="B138" s="36" t="s">
        <v>112</v>
      </c>
      <c r="C138" s="37" t="s">
        <v>627</v>
      </c>
      <c r="D138" s="40" t="s">
        <v>37</v>
      </c>
      <c r="E138" s="44"/>
      <c r="F138" s="38"/>
      <c r="G138" s="31">
        <f t="shared" si="2"/>
        <v>0</v>
      </c>
      <c r="H138" s="44">
        <v>1.5299999999999999E-2</v>
      </c>
      <c r="I138" s="38">
        <v>181949.15</v>
      </c>
      <c r="J138" s="31">
        <f t="shared" si="3"/>
        <v>2784</v>
      </c>
      <c r="K138" s="6"/>
    </row>
    <row r="139" spans="1:11" ht="16.5" customHeight="1" x14ac:dyDescent="0.2">
      <c r="A139" s="30">
        <v>130</v>
      </c>
      <c r="B139" s="36" t="s">
        <v>68</v>
      </c>
      <c r="C139" s="37" t="s">
        <v>405</v>
      </c>
      <c r="D139" s="40" t="s">
        <v>37</v>
      </c>
      <c r="E139" s="44"/>
      <c r="F139" s="38"/>
      <c r="G139" s="31">
        <f t="shared" si="2"/>
        <v>0</v>
      </c>
      <c r="H139" s="44">
        <v>3.95E-2</v>
      </c>
      <c r="I139" s="38">
        <v>66708.31</v>
      </c>
      <c r="J139" s="31">
        <f t="shared" si="3"/>
        <v>2635</v>
      </c>
      <c r="K139" s="6"/>
    </row>
    <row r="140" spans="1:11" ht="16.5" customHeight="1" x14ac:dyDescent="0.2">
      <c r="A140" s="30">
        <v>131</v>
      </c>
      <c r="B140" s="36" t="s">
        <v>203</v>
      </c>
      <c r="C140" s="37" t="s">
        <v>315</v>
      </c>
      <c r="D140" s="40" t="s">
        <v>37</v>
      </c>
      <c r="E140" s="44"/>
      <c r="F140" s="38"/>
      <c r="G140" s="31">
        <f t="shared" ref="G140:G203" si="4">E140*F140</f>
        <v>0</v>
      </c>
      <c r="H140" s="44">
        <v>3.5999999999999999E-3</v>
      </c>
      <c r="I140" s="38">
        <v>52190.68</v>
      </c>
      <c r="J140" s="31">
        <f t="shared" ref="J140:J203" si="5">H140*I140</f>
        <v>188</v>
      </c>
      <c r="K140" s="6"/>
    </row>
    <row r="141" spans="1:11" ht="16.5" customHeight="1" x14ac:dyDescent="0.2">
      <c r="A141" s="30">
        <v>132</v>
      </c>
      <c r="B141" s="36" t="s">
        <v>628</v>
      </c>
      <c r="C141" s="37" t="s">
        <v>629</v>
      </c>
      <c r="D141" s="40" t="s">
        <v>37</v>
      </c>
      <c r="E141" s="44"/>
      <c r="F141" s="38"/>
      <c r="G141" s="31">
        <f t="shared" si="4"/>
        <v>0</v>
      </c>
      <c r="H141" s="44">
        <v>2.0000000000000001E-4</v>
      </c>
      <c r="I141" s="38">
        <v>199186.44</v>
      </c>
      <c r="J141" s="31">
        <f t="shared" si="5"/>
        <v>40</v>
      </c>
      <c r="K141" s="6"/>
    </row>
    <row r="142" spans="1:11" ht="16.5" customHeight="1" x14ac:dyDescent="0.2">
      <c r="A142" s="30">
        <v>133</v>
      </c>
      <c r="B142" s="36" t="s">
        <v>406</v>
      </c>
      <c r="C142" s="37" t="s">
        <v>407</v>
      </c>
      <c r="D142" s="40" t="s">
        <v>37</v>
      </c>
      <c r="E142" s="44"/>
      <c r="F142" s="38"/>
      <c r="G142" s="31">
        <f t="shared" si="4"/>
        <v>0</v>
      </c>
      <c r="H142" s="44">
        <v>5.9999999999999995E-4</v>
      </c>
      <c r="I142" s="38">
        <v>52409.98</v>
      </c>
      <c r="J142" s="31">
        <f t="shared" si="5"/>
        <v>31</v>
      </c>
      <c r="K142" s="6"/>
    </row>
    <row r="143" spans="1:11" ht="16.5" customHeight="1" x14ac:dyDescent="0.2">
      <c r="A143" s="30">
        <v>134</v>
      </c>
      <c r="B143" s="36" t="s">
        <v>630</v>
      </c>
      <c r="C143" s="37" t="s">
        <v>631</v>
      </c>
      <c r="D143" s="40" t="s">
        <v>37</v>
      </c>
      <c r="E143" s="44"/>
      <c r="F143" s="38"/>
      <c r="G143" s="31">
        <f t="shared" si="4"/>
        <v>0</v>
      </c>
      <c r="H143" s="44">
        <v>2.8999999999999998E-3</v>
      </c>
      <c r="I143" s="38">
        <v>144458.04999999999</v>
      </c>
      <c r="J143" s="31">
        <f t="shared" si="5"/>
        <v>419</v>
      </c>
      <c r="K143" s="6"/>
    </row>
    <row r="144" spans="1:11" ht="16.5" customHeight="1" x14ac:dyDescent="0.2">
      <c r="A144" s="30">
        <v>135</v>
      </c>
      <c r="B144" s="36" t="s">
        <v>408</v>
      </c>
      <c r="C144" s="37" t="s">
        <v>409</v>
      </c>
      <c r="D144" s="40" t="s">
        <v>37</v>
      </c>
      <c r="E144" s="44"/>
      <c r="F144" s="38"/>
      <c r="G144" s="31">
        <f t="shared" si="4"/>
        <v>0</v>
      </c>
      <c r="H144" s="44">
        <v>4.0000000000000002E-4</v>
      </c>
      <c r="I144" s="38">
        <v>174041.54</v>
      </c>
      <c r="J144" s="31">
        <f t="shared" si="5"/>
        <v>70</v>
      </c>
    </row>
    <row r="145" spans="1:11" ht="16.5" customHeight="1" x14ac:dyDescent="0.2">
      <c r="A145" s="30">
        <v>136</v>
      </c>
      <c r="B145" s="36" t="s">
        <v>204</v>
      </c>
      <c r="C145" s="37" t="s">
        <v>632</v>
      </c>
      <c r="D145" s="40" t="s">
        <v>37</v>
      </c>
      <c r="E145" s="44"/>
      <c r="F145" s="38"/>
      <c r="G145" s="31">
        <f t="shared" si="4"/>
        <v>0</v>
      </c>
      <c r="H145" s="44">
        <v>4.7000000000000002E-3</v>
      </c>
      <c r="I145" s="38">
        <v>210454.52</v>
      </c>
      <c r="J145" s="31">
        <f t="shared" si="5"/>
        <v>989</v>
      </c>
    </row>
    <row r="146" spans="1:11" ht="16.5" customHeight="1" x14ac:dyDescent="0.2">
      <c r="A146" s="30">
        <v>137</v>
      </c>
      <c r="B146" s="36" t="s">
        <v>410</v>
      </c>
      <c r="C146" s="37" t="s">
        <v>411</v>
      </c>
      <c r="D146" s="40" t="s">
        <v>37</v>
      </c>
      <c r="E146" s="44"/>
      <c r="F146" s="38"/>
      <c r="G146" s="31">
        <f t="shared" si="4"/>
        <v>0</v>
      </c>
      <c r="H146" s="44">
        <v>6.9999999999999999E-4</v>
      </c>
      <c r="I146" s="38">
        <v>106942.08</v>
      </c>
      <c r="J146" s="31">
        <f t="shared" si="5"/>
        <v>75</v>
      </c>
    </row>
    <row r="147" spans="1:11" ht="16.5" customHeight="1" x14ac:dyDescent="0.2">
      <c r="A147" s="30">
        <v>138</v>
      </c>
      <c r="B147" s="36" t="s">
        <v>69</v>
      </c>
      <c r="C147" s="37" t="s">
        <v>412</v>
      </c>
      <c r="D147" s="40" t="s">
        <v>37</v>
      </c>
      <c r="E147" s="44"/>
      <c r="F147" s="38"/>
      <c r="G147" s="31">
        <f t="shared" si="4"/>
        <v>0</v>
      </c>
      <c r="H147" s="44">
        <v>0.43240000000000001</v>
      </c>
      <c r="I147" s="38">
        <v>85497.45</v>
      </c>
      <c r="J147" s="31">
        <f t="shared" si="5"/>
        <v>36969</v>
      </c>
    </row>
    <row r="148" spans="1:11" ht="16.5" customHeight="1" x14ac:dyDescent="0.2">
      <c r="A148" s="30">
        <v>139</v>
      </c>
      <c r="B148" s="36" t="s">
        <v>413</v>
      </c>
      <c r="C148" s="37" t="s">
        <v>414</v>
      </c>
      <c r="D148" s="40" t="s">
        <v>37</v>
      </c>
      <c r="E148" s="44"/>
      <c r="F148" s="38"/>
      <c r="G148" s="31">
        <f t="shared" si="4"/>
        <v>0</v>
      </c>
      <c r="H148" s="44">
        <v>4.0000000000000002E-4</v>
      </c>
      <c r="I148" s="38">
        <v>217381.35</v>
      </c>
      <c r="J148" s="31">
        <f t="shared" si="5"/>
        <v>87</v>
      </c>
    </row>
    <row r="149" spans="1:11" ht="16.5" customHeight="1" x14ac:dyDescent="0.2">
      <c r="A149" s="30">
        <v>140</v>
      </c>
      <c r="B149" s="36" t="s">
        <v>126</v>
      </c>
      <c r="C149" s="37" t="s">
        <v>633</v>
      </c>
      <c r="D149" s="40" t="s">
        <v>37</v>
      </c>
      <c r="E149" s="44"/>
      <c r="F149" s="38"/>
      <c r="G149" s="31">
        <f t="shared" si="4"/>
        <v>0</v>
      </c>
      <c r="H149" s="44">
        <v>0.1056</v>
      </c>
      <c r="I149" s="38">
        <v>230000</v>
      </c>
      <c r="J149" s="31">
        <f t="shared" si="5"/>
        <v>24288</v>
      </c>
    </row>
    <row r="150" spans="1:11" ht="16.5" customHeight="1" x14ac:dyDescent="0.2">
      <c r="A150" s="30">
        <v>141</v>
      </c>
      <c r="B150" s="36" t="s">
        <v>70</v>
      </c>
      <c r="C150" s="37" t="s">
        <v>127</v>
      </c>
      <c r="D150" s="40" t="s">
        <v>37</v>
      </c>
      <c r="E150" s="44"/>
      <c r="F150" s="38"/>
      <c r="G150" s="31">
        <f t="shared" si="4"/>
        <v>0</v>
      </c>
      <c r="H150" s="44">
        <v>6.1899999999999997E-2</v>
      </c>
      <c r="I150" s="38">
        <v>55542.37</v>
      </c>
      <c r="J150" s="31">
        <f t="shared" si="5"/>
        <v>3438</v>
      </c>
    </row>
    <row r="151" spans="1:11" ht="16.5" customHeight="1" x14ac:dyDescent="0.2">
      <c r="A151" s="30">
        <v>142</v>
      </c>
      <c r="B151" s="36" t="s">
        <v>415</v>
      </c>
      <c r="C151" s="37" t="s">
        <v>416</v>
      </c>
      <c r="D151" s="40" t="s">
        <v>39</v>
      </c>
      <c r="E151" s="44"/>
      <c r="F151" s="38"/>
      <c r="G151" s="31">
        <f t="shared" si="4"/>
        <v>0</v>
      </c>
      <c r="H151" s="44">
        <v>0.5</v>
      </c>
      <c r="I151" s="38">
        <v>103.71</v>
      </c>
      <c r="J151" s="31">
        <f t="shared" si="5"/>
        <v>52</v>
      </c>
    </row>
    <row r="152" spans="1:11" ht="49.5" customHeight="1" x14ac:dyDescent="0.2">
      <c r="A152" s="30">
        <v>143</v>
      </c>
      <c r="B152" s="36" t="s">
        <v>417</v>
      </c>
      <c r="C152" s="37" t="s">
        <v>634</v>
      </c>
      <c r="D152" s="40" t="s">
        <v>37</v>
      </c>
      <c r="E152" s="44"/>
      <c r="F152" s="38"/>
      <c r="G152" s="31">
        <f t="shared" si="4"/>
        <v>0</v>
      </c>
      <c r="H152" s="44">
        <v>0.33129999999999998</v>
      </c>
      <c r="I152" s="38">
        <v>52842.71</v>
      </c>
      <c r="J152" s="31">
        <f t="shared" si="5"/>
        <v>17507</v>
      </c>
      <c r="K152" s="6"/>
    </row>
    <row r="153" spans="1:11" ht="66" x14ac:dyDescent="0.2">
      <c r="A153" s="30">
        <v>144</v>
      </c>
      <c r="B153" s="36" t="s">
        <v>97</v>
      </c>
      <c r="C153" s="37" t="s">
        <v>635</v>
      </c>
      <c r="D153" s="40" t="s">
        <v>37</v>
      </c>
      <c r="E153" s="44"/>
      <c r="F153" s="38"/>
      <c r="G153" s="31">
        <f t="shared" si="4"/>
        <v>0</v>
      </c>
      <c r="H153" s="44">
        <v>3.2599999999999997E-2</v>
      </c>
      <c r="I153" s="38">
        <v>68427.88</v>
      </c>
      <c r="J153" s="31">
        <f t="shared" si="5"/>
        <v>2231</v>
      </c>
      <c r="K153" s="6"/>
    </row>
    <row r="154" spans="1:11" ht="16.5" customHeight="1" x14ac:dyDescent="0.2">
      <c r="A154" s="30">
        <v>145</v>
      </c>
      <c r="B154" s="36" t="s">
        <v>418</v>
      </c>
      <c r="C154" s="37" t="s">
        <v>419</v>
      </c>
      <c r="D154" s="40" t="s">
        <v>39</v>
      </c>
      <c r="E154" s="44"/>
      <c r="F154" s="38"/>
      <c r="G154" s="31">
        <f t="shared" si="4"/>
        <v>0</v>
      </c>
      <c r="H154" s="44">
        <v>125</v>
      </c>
      <c r="I154" s="38">
        <v>59.68</v>
      </c>
      <c r="J154" s="31">
        <f t="shared" si="5"/>
        <v>7460</v>
      </c>
      <c r="K154" s="6"/>
    </row>
    <row r="155" spans="1:11" ht="33" customHeight="1" x14ac:dyDescent="0.2">
      <c r="A155" s="30">
        <v>146</v>
      </c>
      <c r="B155" s="36" t="s">
        <v>205</v>
      </c>
      <c r="C155" s="37" t="s">
        <v>206</v>
      </c>
      <c r="D155" s="40" t="s">
        <v>37</v>
      </c>
      <c r="E155" s="44"/>
      <c r="F155" s="38"/>
      <c r="G155" s="31">
        <f t="shared" si="4"/>
        <v>0</v>
      </c>
      <c r="H155" s="44">
        <v>0.19500000000000001</v>
      </c>
      <c r="I155" s="38">
        <v>54480.61</v>
      </c>
      <c r="J155" s="31">
        <f t="shared" si="5"/>
        <v>10624</v>
      </c>
      <c r="K155" s="6"/>
    </row>
    <row r="156" spans="1:11" x14ac:dyDescent="0.2">
      <c r="A156" s="30">
        <v>147</v>
      </c>
      <c r="B156" s="36" t="s">
        <v>207</v>
      </c>
      <c r="C156" s="37" t="s">
        <v>208</v>
      </c>
      <c r="D156" s="40" t="s">
        <v>86</v>
      </c>
      <c r="E156" s="44"/>
      <c r="F156" s="38"/>
      <c r="G156" s="31">
        <f t="shared" si="4"/>
        <v>0</v>
      </c>
      <c r="H156" s="44">
        <v>0.9</v>
      </c>
      <c r="I156" s="38">
        <v>1758.96</v>
      </c>
      <c r="J156" s="31">
        <f t="shared" si="5"/>
        <v>1583</v>
      </c>
      <c r="K156" s="6"/>
    </row>
    <row r="157" spans="1:11" ht="16.5" customHeight="1" x14ac:dyDescent="0.2">
      <c r="A157" s="30">
        <v>148</v>
      </c>
      <c r="B157" s="36" t="s">
        <v>636</v>
      </c>
      <c r="C157" s="37" t="s">
        <v>637</v>
      </c>
      <c r="D157" s="40" t="s">
        <v>73</v>
      </c>
      <c r="E157" s="44"/>
      <c r="F157" s="38"/>
      <c r="G157" s="31">
        <f t="shared" si="4"/>
        <v>0</v>
      </c>
      <c r="H157" s="78">
        <v>20</v>
      </c>
      <c r="I157" s="38">
        <v>17.600000000000001</v>
      </c>
      <c r="J157" s="31">
        <f t="shared" si="5"/>
        <v>352</v>
      </c>
      <c r="K157" s="6"/>
    </row>
    <row r="158" spans="1:11" ht="16.5" customHeight="1" x14ac:dyDescent="0.2">
      <c r="A158" s="30">
        <v>149</v>
      </c>
      <c r="B158" s="36" t="s">
        <v>209</v>
      </c>
      <c r="C158" s="37" t="s">
        <v>210</v>
      </c>
      <c r="D158" s="40" t="s">
        <v>38</v>
      </c>
      <c r="E158" s="44"/>
      <c r="F158" s="38"/>
      <c r="G158" s="31">
        <f t="shared" si="4"/>
        <v>0</v>
      </c>
      <c r="H158" s="44">
        <v>8.0000000000000004E-4</v>
      </c>
      <c r="I158" s="38">
        <v>4773.21</v>
      </c>
      <c r="J158" s="31">
        <f t="shared" si="5"/>
        <v>4</v>
      </c>
      <c r="K158" s="6"/>
    </row>
    <row r="159" spans="1:11" ht="16.5" customHeight="1" x14ac:dyDescent="0.2">
      <c r="A159" s="30">
        <v>150</v>
      </c>
      <c r="B159" s="36" t="s">
        <v>420</v>
      </c>
      <c r="C159" s="37" t="s">
        <v>421</v>
      </c>
      <c r="D159" s="40" t="s">
        <v>37</v>
      </c>
      <c r="E159" s="78"/>
      <c r="F159" s="38"/>
      <c r="G159" s="31">
        <f t="shared" si="4"/>
        <v>0</v>
      </c>
      <c r="H159" s="78">
        <v>0</v>
      </c>
      <c r="I159" s="38">
        <v>4585.87</v>
      </c>
      <c r="J159" s="31">
        <f t="shared" si="5"/>
        <v>0</v>
      </c>
      <c r="K159" s="6"/>
    </row>
    <row r="160" spans="1:11" ht="33" customHeight="1" x14ac:dyDescent="0.2">
      <c r="A160" s="30">
        <v>151</v>
      </c>
      <c r="B160" s="36" t="s">
        <v>422</v>
      </c>
      <c r="C160" s="37" t="s">
        <v>638</v>
      </c>
      <c r="D160" s="40" t="s">
        <v>38</v>
      </c>
      <c r="E160" s="44"/>
      <c r="F160" s="38"/>
      <c r="G160" s="31">
        <f t="shared" si="4"/>
        <v>0</v>
      </c>
      <c r="H160" s="44">
        <v>4.2770000000000001</v>
      </c>
      <c r="I160" s="38">
        <v>1690.38</v>
      </c>
      <c r="J160" s="31">
        <f t="shared" si="5"/>
        <v>7230</v>
      </c>
      <c r="K160" s="6"/>
    </row>
    <row r="161" spans="1:11" ht="33" customHeight="1" x14ac:dyDescent="0.2">
      <c r="A161" s="30">
        <v>152</v>
      </c>
      <c r="B161" s="36" t="s">
        <v>211</v>
      </c>
      <c r="C161" s="37" t="s">
        <v>639</v>
      </c>
      <c r="D161" s="40" t="s">
        <v>38</v>
      </c>
      <c r="E161" s="44"/>
      <c r="F161" s="38"/>
      <c r="G161" s="31">
        <f t="shared" si="4"/>
        <v>0</v>
      </c>
      <c r="H161" s="44">
        <v>343</v>
      </c>
      <c r="I161" s="38">
        <v>174</v>
      </c>
      <c r="J161" s="31">
        <f t="shared" si="5"/>
        <v>59682</v>
      </c>
      <c r="K161" s="6"/>
    </row>
    <row r="162" spans="1:11" ht="16.5" customHeight="1" x14ac:dyDescent="0.2">
      <c r="A162" s="30">
        <v>153</v>
      </c>
      <c r="B162" s="36" t="s">
        <v>423</v>
      </c>
      <c r="C162" s="37" t="s">
        <v>640</v>
      </c>
      <c r="D162" s="40" t="s">
        <v>38</v>
      </c>
      <c r="E162" s="44"/>
      <c r="F162" s="38"/>
      <c r="G162" s="31">
        <f t="shared" si="4"/>
        <v>0</v>
      </c>
      <c r="H162" s="44">
        <v>0.214</v>
      </c>
      <c r="I162" s="38">
        <v>174</v>
      </c>
      <c r="J162" s="31">
        <f t="shared" si="5"/>
        <v>37</v>
      </c>
      <c r="K162" s="6"/>
    </row>
    <row r="163" spans="1:11" ht="16.5" customHeight="1" x14ac:dyDescent="0.2">
      <c r="A163" s="30">
        <v>154</v>
      </c>
      <c r="B163" s="36" t="s">
        <v>128</v>
      </c>
      <c r="C163" s="37" t="s">
        <v>129</v>
      </c>
      <c r="D163" s="40" t="s">
        <v>38</v>
      </c>
      <c r="E163" s="44"/>
      <c r="F163" s="38"/>
      <c r="G163" s="31">
        <f t="shared" si="4"/>
        <v>0</v>
      </c>
      <c r="H163" s="44">
        <v>150.12880000000001</v>
      </c>
      <c r="I163" s="38">
        <v>26.61</v>
      </c>
      <c r="J163" s="31">
        <f t="shared" si="5"/>
        <v>3995</v>
      </c>
      <c r="K163" s="6"/>
    </row>
    <row r="164" spans="1:11" ht="16.5" customHeight="1" x14ac:dyDescent="0.2">
      <c r="A164" s="30">
        <v>155</v>
      </c>
      <c r="B164" s="36" t="s">
        <v>130</v>
      </c>
      <c r="C164" s="37" t="s">
        <v>641</v>
      </c>
      <c r="D164" s="40" t="s">
        <v>38</v>
      </c>
      <c r="E164" s="44"/>
      <c r="F164" s="38"/>
      <c r="G164" s="31">
        <f t="shared" si="4"/>
        <v>0</v>
      </c>
      <c r="H164" s="44">
        <v>24.014600000000002</v>
      </c>
      <c r="I164" s="38">
        <v>26.61</v>
      </c>
      <c r="J164" s="31">
        <f t="shared" si="5"/>
        <v>639</v>
      </c>
      <c r="K164" s="6"/>
    </row>
    <row r="165" spans="1:11" ht="16.5" customHeight="1" x14ac:dyDescent="0.2">
      <c r="A165" s="30">
        <v>156</v>
      </c>
      <c r="B165" s="36" t="s">
        <v>642</v>
      </c>
      <c r="C165" s="37" t="s">
        <v>643</v>
      </c>
      <c r="D165" s="40" t="s">
        <v>644</v>
      </c>
      <c r="E165" s="80"/>
      <c r="F165" s="38"/>
      <c r="G165" s="31">
        <f t="shared" si="4"/>
        <v>0</v>
      </c>
      <c r="H165" s="80">
        <v>253.08</v>
      </c>
      <c r="I165" s="38">
        <v>2.0699999999999998</v>
      </c>
      <c r="J165" s="31">
        <f t="shared" si="5"/>
        <v>524</v>
      </c>
      <c r="K165" s="6"/>
    </row>
    <row r="166" spans="1:11" ht="33" customHeight="1" x14ac:dyDescent="0.2">
      <c r="A166" s="30">
        <v>157</v>
      </c>
      <c r="B166" s="36" t="s">
        <v>645</v>
      </c>
      <c r="C166" s="37" t="s">
        <v>646</v>
      </c>
      <c r="D166" s="40" t="s">
        <v>252</v>
      </c>
      <c r="E166" s="80"/>
      <c r="F166" s="38"/>
      <c r="G166" s="31">
        <f t="shared" si="4"/>
        <v>0</v>
      </c>
      <c r="H166" s="80">
        <v>0</v>
      </c>
      <c r="I166" s="38">
        <v>784041.16</v>
      </c>
      <c r="J166" s="31">
        <f t="shared" si="5"/>
        <v>0</v>
      </c>
      <c r="K166" s="6"/>
    </row>
    <row r="167" spans="1:11" ht="33" customHeight="1" x14ac:dyDescent="0.2">
      <c r="A167" s="30">
        <v>158</v>
      </c>
      <c r="B167" s="36" t="s">
        <v>212</v>
      </c>
      <c r="C167" s="37" t="s">
        <v>213</v>
      </c>
      <c r="D167" s="40" t="s">
        <v>37</v>
      </c>
      <c r="E167" s="80"/>
      <c r="F167" s="38"/>
      <c r="G167" s="31">
        <f t="shared" si="4"/>
        <v>0</v>
      </c>
      <c r="H167" s="80">
        <v>0.02</v>
      </c>
      <c r="I167" s="38">
        <v>428354.7</v>
      </c>
      <c r="J167" s="31">
        <f t="shared" si="5"/>
        <v>8567</v>
      </c>
      <c r="K167" s="6"/>
    </row>
    <row r="168" spans="1:11" ht="49.5" customHeight="1" x14ac:dyDescent="0.2">
      <c r="A168" s="30">
        <v>159</v>
      </c>
      <c r="B168" s="36" t="s">
        <v>647</v>
      </c>
      <c r="C168" s="37" t="s">
        <v>648</v>
      </c>
      <c r="D168" s="40" t="s">
        <v>252</v>
      </c>
      <c r="E168" s="80"/>
      <c r="F168" s="38"/>
      <c r="G168" s="31">
        <f t="shared" si="4"/>
        <v>0</v>
      </c>
      <c r="H168" s="80">
        <v>0.01</v>
      </c>
      <c r="I168" s="38">
        <v>62305.47</v>
      </c>
      <c r="J168" s="31">
        <f t="shared" si="5"/>
        <v>623</v>
      </c>
      <c r="K168" s="6"/>
    </row>
    <row r="169" spans="1:11" ht="33" customHeight="1" x14ac:dyDescent="0.2">
      <c r="A169" s="30">
        <v>160</v>
      </c>
      <c r="B169" s="36" t="s">
        <v>424</v>
      </c>
      <c r="C169" s="37" t="s">
        <v>425</v>
      </c>
      <c r="D169" s="40" t="s">
        <v>37</v>
      </c>
      <c r="E169" s="44"/>
      <c r="F169" s="38"/>
      <c r="G169" s="31">
        <f t="shared" si="4"/>
        <v>0</v>
      </c>
      <c r="H169" s="44">
        <v>1E-4</v>
      </c>
      <c r="I169" s="38">
        <v>292520.46999999997</v>
      </c>
      <c r="J169" s="31">
        <f t="shared" si="5"/>
        <v>29</v>
      </c>
      <c r="K169" s="6"/>
    </row>
    <row r="170" spans="1:11" ht="16.5" customHeight="1" x14ac:dyDescent="0.2">
      <c r="A170" s="30">
        <v>161</v>
      </c>
      <c r="B170" s="36" t="s">
        <v>426</v>
      </c>
      <c r="C170" s="37" t="s">
        <v>427</v>
      </c>
      <c r="D170" s="40" t="s">
        <v>39</v>
      </c>
      <c r="E170" s="44"/>
      <c r="F170" s="38"/>
      <c r="G170" s="31">
        <f t="shared" si="4"/>
        <v>0</v>
      </c>
      <c r="H170" s="44">
        <v>9.5999999999999992E-3</v>
      </c>
      <c r="I170" s="38">
        <v>702.31</v>
      </c>
      <c r="J170" s="31">
        <f t="shared" si="5"/>
        <v>7</v>
      </c>
      <c r="K170" s="6"/>
    </row>
    <row r="171" spans="1:11" ht="16.5" customHeight="1" x14ac:dyDescent="0.2">
      <c r="A171" s="30">
        <v>162</v>
      </c>
      <c r="B171" s="36" t="s">
        <v>214</v>
      </c>
      <c r="C171" s="37" t="s">
        <v>215</v>
      </c>
      <c r="D171" s="40" t="s">
        <v>39</v>
      </c>
      <c r="E171" s="44"/>
      <c r="F171" s="38"/>
      <c r="G171" s="31">
        <f t="shared" si="4"/>
        <v>0</v>
      </c>
      <c r="H171" s="44">
        <v>4.5599999999999996</v>
      </c>
      <c r="I171" s="38">
        <v>447.64</v>
      </c>
      <c r="J171" s="31">
        <f t="shared" si="5"/>
        <v>2041</v>
      </c>
      <c r="K171" s="6"/>
    </row>
    <row r="172" spans="1:11" ht="16.5" customHeight="1" x14ac:dyDescent="0.2">
      <c r="A172" s="30">
        <v>163</v>
      </c>
      <c r="B172" s="36" t="s">
        <v>216</v>
      </c>
      <c r="C172" s="37" t="s">
        <v>217</v>
      </c>
      <c r="D172" s="40" t="s">
        <v>39</v>
      </c>
      <c r="E172" s="44"/>
      <c r="F172" s="38"/>
      <c r="G172" s="31">
        <f t="shared" si="4"/>
        <v>0</v>
      </c>
      <c r="H172" s="44">
        <v>38.157499999999999</v>
      </c>
      <c r="I172" s="38">
        <v>395.52</v>
      </c>
      <c r="J172" s="31">
        <f t="shared" si="5"/>
        <v>15092</v>
      </c>
      <c r="K172" s="6"/>
    </row>
    <row r="173" spans="1:11" ht="16.5" customHeight="1" x14ac:dyDescent="0.2">
      <c r="A173" s="30">
        <v>164</v>
      </c>
      <c r="B173" s="36" t="s">
        <v>428</v>
      </c>
      <c r="C173" s="37" t="s">
        <v>429</v>
      </c>
      <c r="D173" s="40" t="s">
        <v>39</v>
      </c>
      <c r="E173" s="44"/>
      <c r="F173" s="38"/>
      <c r="G173" s="31">
        <f t="shared" si="4"/>
        <v>0</v>
      </c>
      <c r="H173" s="44">
        <v>9.5999999999999992E-3</v>
      </c>
      <c r="I173" s="38">
        <v>671.87</v>
      </c>
      <c r="J173" s="31">
        <f t="shared" si="5"/>
        <v>6</v>
      </c>
      <c r="K173" s="6"/>
    </row>
    <row r="174" spans="1:11" x14ac:dyDescent="0.2">
      <c r="A174" s="30">
        <v>165</v>
      </c>
      <c r="B174" s="36" t="s">
        <v>218</v>
      </c>
      <c r="C174" s="37" t="s">
        <v>219</v>
      </c>
      <c r="D174" s="40" t="s">
        <v>39</v>
      </c>
      <c r="E174" s="44"/>
      <c r="F174" s="38"/>
      <c r="G174" s="31">
        <f t="shared" si="4"/>
        <v>0</v>
      </c>
      <c r="H174" s="44">
        <v>1.7676000000000001</v>
      </c>
      <c r="I174" s="38">
        <v>98.02</v>
      </c>
      <c r="J174" s="31">
        <f t="shared" si="5"/>
        <v>173</v>
      </c>
      <c r="K174" s="6"/>
    </row>
    <row r="175" spans="1:11" x14ac:dyDescent="0.2">
      <c r="A175" s="30">
        <v>166</v>
      </c>
      <c r="B175" s="36" t="s">
        <v>430</v>
      </c>
      <c r="C175" s="37" t="s">
        <v>431</v>
      </c>
      <c r="D175" s="40" t="s">
        <v>39</v>
      </c>
      <c r="E175" s="44"/>
      <c r="F175" s="38"/>
      <c r="G175" s="31">
        <f t="shared" si="4"/>
        <v>0</v>
      </c>
      <c r="H175" s="44">
        <v>0.08</v>
      </c>
      <c r="I175" s="38">
        <v>101.16</v>
      </c>
      <c r="J175" s="31">
        <f t="shared" si="5"/>
        <v>8</v>
      </c>
      <c r="K175" s="6"/>
    </row>
    <row r="176" spans="1:11" ht="16.5" customHeight="1" x14ac:dyDescent="0.2">
      <c r="A176" s="30">
        <v>167</v>
      </c>
      <c r="B176" s="36" t="s">
        <v>649</v>
      </c>
      <c r="C176" s="37" t="s">
        <v>650</v>
      </c>
      <c r="D176" s="40" t="s">
        <v>73</v>
      </c>
      <c r="E176" s="44"/>
      <c r="F176" s="38"/>
      <c r="G176" s="31">
        <f t="shared" si="4"/>
        <v>0</v>
      </c>
      <c r="H176" s="78">
        <v>20</v>
      </c>
      <c r="I176" s="38">
        <v>27.2</v>
      </c>
      <c r="J176" s="31">
        <f t="shared" si="5"/>
        <v>544</v>
      </c>
      <c r="K176" s="6"/>
    </row>
    <row r="177" spans="1:11" ht="16.5" customHeight="1" x14ac:dyDescent="0.2">
      <c r="A177" s="30">
        <v>168</v>
      </c>
      <c r="B177" s="36" t="s">
        <v>651</v>
      </c>
      <c r="C177" s="37" t="s">
        <v>652</v>
      </c>
      <c r="D177" s="40" t="s">
        <v>72</v>
      </c>
      <c r="E177" s="44"/>
      <c r="F177" s="38"/>
      <c r="G177" s="31">
        <f t="shared" si="4"/>
        <v>0</v>
      </c>
      <c r="H177" s="44">
        <v>8.76</v>
      </c>
      <c r="I177" s="38">
        <v>55.59</v>
      </c>
      <c r="J177" s="31">
        <f t="shared" si="5"/>
        <v>487</v>
      </c>
      <c r="K177" s="6"/>
    </row>
    <row r="178" spans="1:11" ht="49.5" customHeight="1" x14ac:dyDescent="0.2">
      <c r="A178" s="30">
        <v>169</v>
      </c>
      <c r="B178" s="36" t="s">
        <v>98</v>
      </c>
      <c r="C178" s="37" t="s">
        <v>653</v>
      </c>
      <c r="D178" s="40" t="s">
        <v>99</v>
      </c>
      <c r="E178" s="44"/>
      <c r="F178" s="38"/>
      <c r="G178" s="31">
        <f t="shared" si="4"/>
        <v>0</v>
      </c>
      <c r="H178" s="44">
        <v>0.73529999999999995</v>
      </c>
      <c r="I178" s="38">
        <v>239.93</v>
      </c>
      <c r="J178" s="31">
        <f t="shared" si="5"/>
        <v>176</v>
      </c>
      <c r="K178" s="6"/>
    </row>
    <row r="179" spans="1:11" ht="16.5" customHeight="1" x14ac:dyDescent="0.2">
      <c r="A179" s="30">
        <v>170</v>
      </c>
      <c r="B179" s="36" t="s">
        <v>220</v>
      </c>
      <c r="C179" s="37" t="s">
        <v>221</v>
      </c>
      <c r="D179" s="40" t="s">
        <v>73</v>
      </c>
      <c r="E179" s="44"/>
      <c r="F179" s="38"/>
      <c r="G179" s="31">
        <f t="shared" si="4"/>
        <v>0</v>
      </c>
      <c r="H179" s="78">
        <v>9</v>
      </c>
      <c r="I179" s="38">
        <v>3.63</v>
      </c>
      <c r="J179" s="31">
        <f t="shared" si="5"/>
        <v>33</v>
      </c>
      <c r="K179" s="6"/>
    </row>
    <row r="180" spans="1:11" ht="16.5" customHeight="1" x14ac:dyDescent="0.2">
      <c r="A180" s="30">
        <v>171</v>
      </c>
      <c r="B180" s="36" t="s">
        <v>222</v>
      </c>
      <c r="C180" s="37" t="s">
        <v>223</v>
      </c>
      <c r="D180" s="40" t="s">
        <v>190</v>
      </c>
      <c r="E180" s="44"/>
      <c r="F180" s="38"/>
      <c r="G180" s="31">
        <f t="shared" si="4"/>
        <v>0</v>
      </c>
      <c r="H180" s="44">
        <v>0.13619999999999999</v>
      </c>
      <c r="I180" s="38">
        <v>2792.44</v>
      </c>
      <c r="J180" s="31">
        <f t="shared" si="5"/>
        <v>380</v>
      </c>
      <c r="K180" s="6"/>
    </row>
    <row r="181" spans="1:11" ht="16.5" customHeight="1" x14ac:dyDescent="0.2">
      <c r="A181" s="30">
        <v>172</v>
      </c>
      <c r="B181" s="36" t="s">
        <v>100</v>
      </c>
      <c r="C181" s="37" t="s">
        <v>101</v>
      </c>
      <c r="D181" s="40" t="s">
        <v>73</v>
      </c>
      <c r="E181" s="44"/>
      <c r="F181" s="38"/>
      <c r="G181" s="31">
        <f t="shared" si="4"/>
        <v>0</v>
      </c>
      <c r="H181" s="78">
        <v>432</v>
      </c>
      <c r="I181" s="38">
        <v>180</v>
      </c>
      <c r="J181" s="31">
        <f t="shared" si="5"/>
        <v>77760</v>
      </c>
      <c r="K181" s="6"/>
    </row>
    <row r="182" spans="1:11" ht="16.5" customHeight="1" x14ac:dyDescent="0.2">
      <c r="A182" s="30">
        <v>173</v>
      </c>
      <c r="B182" s="36" t="s">
        <v>432</v>
      </c>
      <c r="C182" s="37" t="s">
        <v>433</v>
      </c>
      <c r="D182" s="40" t="s">
        <v>73</v>
      </c>
      <c r="E182" s="44"/>
      <c r="F182" s="38"/>
      <c r="G182" s="31">
        <f t="shared" si="4"/>
        <v>0</v>
      </c>
      <c r="H182" s="78">
        <v>36</v>
      </c>
      <c r="I182" s="38">
        <v>32.159999999999997</v>
      </c>
      <c r="J182" s="31">
        <f t="shared" si="5"/>
        <v>1158</v>
      </c>
      <c r="K182" s="6"/>
    </row>
    <row r="183" spans="1:11" ht="16.5" customHeight="1" x14ac:dyDescent="0.2">
      <c r="A183" s="30">
        <v>174</v>
      </c>
      <c r="B183" s="36" t="s">
        <v>224</v>
      </c>
      <c r="C183" s="37" t="s">
        <v>225</v>
      </c>
      <c r="D183" s="40" t="s">
        <v>73</v>
      </c>
      <c r="E183" s="44"/>
      <c r="F183" s="38"/>
      <c r="G183" s="31">
        <f t="shared" si="4"/>
        <v>0</v>
      </c>
      <c r="H183" s="78">
        <v>480</v>
      </c>
      <c r="I183" s="38">
        <v>145.43</v>
      </c>
      <c r="J183" s="31">
        <f t="shared" si="5"/>
        <v>69806</v>
      </c>
      <c r="K183" s="6"/>
    </row>
    <row r="184" spans="1:11" ht="16.5" customHeight="1" x14ac:dyDescent="0.2">
      <c r="A184" s="30">
        <v>175</v>
      </c>
      <c r="B184" s="36" t="s">
        <v>434</v>
      </c>
      <c r="C184" s="37" t="s">
        <v>435</v>
      </c>
      <c r="D184" s="40" t="s">
        <v>73</v>
      </c>
      <c r="E184" s="44"/>
      <c r="F184" s="38"/>
      <c r="G184" s="31">
        <f t="shared" si="4"/>
        <v>0</v>
      </c>
      <c r="H184" s="78">
        <v>4</v>
      </c>
      <c r="I184" s="38">
        <v>19.09</v>
      </c>
      <c r="J184" s="31">
        <f t="shared" si="5"/>
        <v>76</v>
      </c>
      <c r="K184" s="6"/>
    </row>
    <row r="185" spans="1:11" ht="16.5" customHeight="1" x14ac:dyDescent="0.2">
      <c r="A185" s="30">
        <v>176</v>
      </c>
      <c r="B185" s="36" t="s">
        <v>226</v>
      </c>
      <c r="C185" s="37" t="s">
        <v>227</v>
      </c>
      <c r="D185" s="40" t="s">
        <v>86</v>
      </c>
      <c r="E185" s="44"/>
      <c r="F185" s="38"/>
      <c r="G185" s="31">
        <f t="shared" si="4"/>
        <v>0</v>
      </c>
      <c r="H185" s="44">
        <v>0.32</v>
      </c>
      <c r="I185" s="38">
        <v>48.36</v>
      </c>
      <c r="J185" s="31">
        <f t="shared" si="5"/>
        <v>15</v>
      </c>
      <c r="K185" s="6"/>
    </row>
    <row r="186" spans="1:11" ht="16.5" customHeight="1" x14ac:dyDescent="0.2">
      <c r="A186" s="30">
        <v>177</v>
      </c>
      <c r="B186" s="36" t="s">
        <v>436</v>
      </c>
      <c r="C186" s="37" t="s">
        <v>437</v>
      </c>
      <c r="D186" s="40" t="s">
        <v>73</v>
      </c>
      <c r="E186" s="44"/>
      <c r="F186" s="38"/>
      <c r="G186" s="31">
        <f t="shared" si="4"/>
        <v>0</v>
      </c>
      <c r="H186" s="78">
        <v>10</v>
      </c>
      <c r="I186" s="38">
        <v>2.87</v>
      </c>
      <c r="J186" s="31">
        <f t="shared" si="5"/>
        <v>29</v>
      </c>
      <c r="K186" s="6"/>
    </row>
    <row r="187" spans="1:11" ht="16.5" customHeight="1" x14ac:dyDescent="0.2">
      <c r="A187" s="30">
        <v>178</v>
      </c>
      <c r="B187" s="36" t="s">
        <v>438</v>
      </c>
      <c r="C187" s="37" t="s">
        <v>439</v>
      </c>
      <c r="D187" s="40" t="s">
        <v>73</v>
      </c>
      <c r="E187" s="44"/>
      <c r="F187" s="38"/>
      <c r="G187" s="31">
        <f t="shared" si="4"/>
        <v>0</v>
      </c>
      <c r="H187" s="78">
        <v>45</v>
      </c>
      <c r="I187" s="38">
        <v>6.1</v>
      </c>
      <c r="J187" s="31">
        <f t="shared" si="5"/>
        <v>275</v>
      </c>
      <c r="K187" s="6"/>
    </row>
    <row r="188" spans="1:11" ht="16.5" customHeight="1" x14ac:dyDescent="0.2">
      <c r="A188" s="30">
        <v>179</v>
      </c>
      <c r="B188" s="36" t="s">
        <v>228</v>
      </c>
      <c r="C188" s="37" t="s">
        <v>229</v>
      </c>
      <c r="D188" s="40" t="s">
        <v>73</v>
      </c>
      <c r="E188" s="44"/>
      <c r="F188" s="38"/>
      <c r="G188" s="31">
        <f t="shared" si="4"/>
        <v>0</v>
      </c>
      <c r="H188" s="78">
        <v>2</v>
      </c>
      <c r="I188" s="38">
        <v>246.34</v>
      </c>
      <c r="J188" s="31">
        <f t="shared" si="5"/>
        <v>493</v>
      </c>
      <c r="K188" s="6"/>
    </row>
    <row r="189" spans="1:11" ht="33" customHeight="1" x14ac:dyDescent="0.2">
      <c r="A189" s="30">
        <v>180</v>
      </c>
      <c r="B189" s="36" t="s">
        <v>230</v>
      </c>
      <c r="C189" s="37" t="s">
        <v>231</v>
      </c>
      <c r="D189" s="40" t="s">
        <v>115</v>
      </c>
      <c r="E189" s="44"/>
      <c r="F189" s="38"/>
      <c r="G189" s="31">
        <f t="shared" si="4"/>
        <v>0</v>
      </c>
      <c r="H189" s="44">
        <v>1.4794</v>
      </c>
      <c r="I189" s="38">
        <v>107.01</v>
      </c>
      <c r="J189" s="31">
        <f t="shared" si="5"/>
        <v>158</v>
      </c>
      <c r="K189" s="6"/>
    </row>
    <row r="190" spans="1:11" ht="16.5" customHeight="1" x14ac:dyDescent="0.2">
      <c r="A190" s="30">
        <v>181</v>
      </c>
      <c r="B190" s="36" t="s">
        <v>232</v>
      </c>
      <c r="C190" s="37" t="s">
        <v>233</v>
      </c>
      <c r="D190" s="40" t="s">
        <v>190</v>
      </c>
      <c r="E190" s="44"/>
      <c r="F190" s="38"/>
      <c r="G190" s="31">
        <f t="shared" si="4"/>
        <v>0</v>
      </c>
      <c r="H190" s="44">
        <v>0.108</v>
      </c>
      <c r="I190" s="38">
        <v>17955.509999999998</v>
      </c>
      <c r="J190" s="31">
        <f t="shared" si="5"/>
        <v>1939</v>
      </c>
      <c r="K190" s="6"/>
    </row>
    <row r="191" spans="1:11" ht="16.5" customHeight="1" x14ac:dyDescent="0.2">
      <c r="A191" s="30">
        <v>182</v>
      </c>
      <c r="B191" s="36" t="s">
        <v>234</v>
      </c>
      <c r="C191" s="37" t="s">
        <v>235</v>
      </c>
      <c r="D191" s="40" t="s">
        <v>73</v>
      </c>
      <c r="E191" s="44"/>
      <c r="F191" s="38"/>
      <c r="G191" s="31">
        <f t="shared" si="4"/>
        <v>0</v>
      </c>
      <c r="H191" s="78">
        <v>65</v>
      </c>
      <c r="I191" s="38">
        <v>26.26</v>
      </c>
      <c r="J191" s="31">
        <f t="shared" si="5"/>
        <v>1707</v>
      </c>
      <c r="K191" s="6"/>
    </row>
    <row r="192" spans="1:11" ht="16.5" customHeight="1" x14ac:dyDescent="0.2">
      <c r="A192" s="30">
        <v>183</v>
      </c>
      <c r="B192" s="36" t="s">
        <v>440</v>
      </c>
      <c r="C192" s="37" t="s">
        <v>441</v>
      </c>
      <c r="D192" s="40" t="s">
        <v>73</v>
      </c>
      <c r="E192" s="44"/>
      <c r="F192" s="38"/>
      <c r="G192" s="31">
        <f t="shared" si="4"/>
        <v>0</v>
      </c>
      <c r="H192" s="78">
        <v>102</v>
      </c>
      <c r="I192" s="38">
        <v>24</v>
      </c>
      <c r="J192" s="31">
        <f t="shared" si="5"/>
        <v>2448</v>
      </c>
      <c r="K192" s="6"/>
    </row>
    <row r="193" spans="1:11" ht="16.5" customHeight="1" x14ac:dyDescent="0.2">
      <c r="A193" s="30">
        <v>184</v>
      </c>
      <c r="B193" s="36" t="s">
        <v>102</v>
      </c>
      <c r="C193" s="37" t="s">
        <v>103</v>
      </c>
      <c r="D193" s="40" t="s">
        <v>86</v>
      </c>
      <c r="E193" s="44"/>
      <c r="F193" s="38"/>
      <c r="G193" s="31">
        <f t="shared" si="4"/>
        <v>0</v>
      </c>
      <c r="H193" s="44">
        <v>591.91999999999996</v>
      </c>
      <c r="I193" s="38">
        <v>293.8</v>
      </c>
      <c r="J193" s="31">
        <f t="shared" si="5"/>
        <v>173906</v>
      </c>
      <c r="K193" s="6"/>
    </row>
    <row r="194" spans="1:11" ht="16.5" customHeight="1" x14ac:dyDescent="0.2">
      <c r="A194" s="30">
        <v>185</v>
      </c>
      <c r="B194" s="36" t="s">
        <v>442</v>
      </c>
      <c r="C194" s="37" t="s">
        <v>443</v>
      </c>
      <c r="D194" s="40" t="s">
        <v>73</v>
      </c>
      <c r="E194" s="44"/>
      <c r="F194" s="38"/>
      <c r="G194" s="31">
        <f t="shared" si="4"/>
        <v>0</v>
      </c>
      <c r="H194" s="78">
        <v>440</v>
      </c>
      <c r="I194" s="38">
        <v>10.17</v>
      </c>
      <c r="J194" s="31">
        <f t="shared" si="5"/>
        <v>4475</v>
      </c>
      <c r="K194" s="6"/>
    </row>
    <row r="195" spans="1:11" ht="16.5" customHeight="1" x14ac:dyDescent="0.2">
      <c r="A195" s="30">
        <v>186</v>
      </c>
      <c r="B195" s="36" t="s">
        <v>236</v>
      </c>
      <c r="C195" s="37" t="s">
        <v>237</v>
      </c>
      <c r="D195" s="40" t="s">
        <v>39</v>
      </c>
      <c r="E195" s="44"/>
      <c r="F195" s="38"/>
      <c r="G195" s="31">
        <f t="shared" si="4"/>
        <v>0</v>
      </c>
      <c r="H195" s="44">
        <v>2.72</v>
      </c>
      <c r="I195" s="38">
        <v>338.52</v>
      </c>
      <c r="J195" s="31">
        <f t="shared" si="5"/>
        <v>921</v>
      </c>
      <c r="K195" s="6"/>
    </row>
    <row r="196" spans="1:11" ht="16.5" customHeight="1" x14ac:dyDescent="0.2">
      <c r="A196" s="30">
        <v>187</v>
      </c>
      <c r="B196" s="36" t="s">
        <v>238</v>
      </c>
      <c r="C196" s="37" t="s">
        <v>239</v>
      </c>
      <c r="D196" s="40" t="s">
        <v>190</v>
      </c>
      <c r="E196" s="44"/>
      <c r="F196" s="38"/>
      <c r="G196" s="31">
        <f t="shared" si="4"/>
        <v>0</v>
      </c>
      <c r="H196" s="44">
        <v>4.452</v>
      </c>
      <c r="I196" s="38">
        <v>277.06</v>
      </c>
      <c r="J196" s="31">
        <f t="shared" si="5"/>
        <v>1233</v>
      </c>
      <c r="K196" s="6"/>
    </row>
    <row r="197" spans="1:11" ht="16.5" customHeight="1" x14ac:dyDescent="0.2">
      <c r="A197" s="30">
        <v>188</v>
      </c>
      <c r="B197" s="36" t="s">
        <v>444</v>
      </c>
      <c r="C197" s="37" t="s">
        <v>445</v>
      </c>
      <c r="D197" s="40" t="s">
        <v>190</v>
      </c>
      <c r="E197" s="44"/>
      <c r="F197" s="38"/>
      <c r="G197" s="31">
        <f t="shared" si="4"/>
        <v>0</v>
      </c>
      <c r="H197" s="44">
        <v>2.2200000000000002</v>
      </c>
      <c r="I197" s="38">
        <v>423.07</v>
      </c>
      <c r="J197" s="31">
        <f t="shared" si="5"/>
        <v>939</v>
      </c>
      <c r="K197" s="6"/>
    </row>
    <row r="198" spans="1:11" ht="16.5" customHeight="1" x14ac:dyDescent="0.2">
      <c r="A198" s="30">
        <v>189</v>
      </c>
      <c r="B198" s="36" t="s">
        <v>240</v>
      </c>
      <c r="C198" s="37" t="s">
        <v>241</v>
      </c>
      <c r="D198" s="40" t="s">
        <v>190</v>
      </c>
      <c r="E198" s="79"/>
      <c r="F198" s="38"/>
      <c r="G198" s="31">
        <f t="shared" si="4"/>
        <v>0</v>
      </c>
      <c r="H198" s="79">
        <v>0.02</v>
      </c>
      <c r="I198" s="38">
        <v>495.5</v>
      </c>
      <c r="J198" s="31">
        <f t="shared" si="5"/>
        <v>10</v>
      </c>
      <c r="K198" s="6"/>
    </row>
    <row r="199" spans="1:11" ht="33" customHeight="1" x14ac:dyDescent="0.2">
      <c r="A199" s="30">
        <v>190</v>
      </c>
      <c r="B199" s="36" t="s">
        <v>242</v>
      </c>
      <c r="C199" s="37" t="s">
        <v>243</v>
      </c>
      <c r="D199" s="40" t="s">
        <v>86</v>
      </c>
      <c r="E199" s="44">
        <v>2.4</v>
      </c>
      <c r="F199" s="38">
        <v>243.62</v>
      </c>
      <c r="G199" s="31">
        <f t="shared" si="4"/>
        <v>585</v>
      </c>
      <c r="H199" s="44" t="s">
        <v>567</v>
      </c>
      <c r="I199" s="38">
        <v>0</v>
      </c>
      <c r="J199" s="31">
        <f t="shared" si="5"/>
        <v>0</v>
      </c>
      <c r="K199" s="6"/>
    </row>
    <row r="200" spans="1:11" ht="16.5" customHeight="1" x14ac:dyDescent="0.2">
      <c r="A200" s="30">
        <v>191</v>
      </c>
      <c r="B200" s="36" t="s">
        <v>244</v>
      </c>
      <c r="C200" s="37" t="s">
        <v>245</v>
      </c>
      <c r="D200" s="40" t="s">
        <v>73</v>
      </c>
      <c r="E200" s="44"/>
      <c r="F200" s="38"/>
      <c r="G200" s="31">
        <f t="shared" si="4"/>
        <v>0</v>
      </c>
      <c r="H200" s="78">
        <v>46</v>
      </c>
      <c r="I200" s="38">
        <v>1.63</v>
      </c>
      <c r="J200" s="31">
        <f t="shared" si="5"/>
        <v>75</v>
      </c>
      <c r="K200" s="6"/>
    </row>
    <row r="201" spans="1:11" ht="16.5" customHeight="1" x14ac:dyDescent="0.2">
      <c r="A201" s="30">
        <v>192</v>
      </c>
      <c r="B201" s="36" t="s">
        <v>246</v>
      </c>
      <c r="C201" s="37" t="s">
        <v>247</v>
      </c>
      <c r="D201" s="40" t="s">
        <v>86</v>
      </c>
      <c r="E201" s="44"/>
      <c r="F201" s="38"/>
      <c r="G201" s="31">
        <f t="shared" si="4"/>
        <v>0</v>
      </c>
      <c r="H201" s="44">
        <v>0.91800000000000004</v>
      </c>
      <c r="I201" s="38">
        <v>47.88</v>
      </c>
      <c r="J201" s="31">
        <f t="shared" si="5"/>
        <v>44</v>
      </c>
      <c r="K201" s="6"/>
    </row>
    <row r="202" spans="1:11" ht="16.5" customHeight="1" x14ac:dyDescent="0.2">
      <c r="A202" s="30">
        <v>193</v>
      </c>
      <c r="B202" s="36" t="s">
        <v>447</v>
      </c>
      <c r="C202" s="37" t="s">
        <v>448</v>
      </c>
      <c r="D202" s="40" t="s">
        <v>39</v>
      </c>
      <c r="E202" s="44"/>
      <c r="F202" s="38"/>
      <c r="G202" s="31">
        <f t="shared" si="4"/>
        <v>0</v>
      </c>
      <c r="H202" s="44">
        <v>1.3</v>
      </c>
      <c r="I202" s="38">
        <v>256.23</v>
      </c>
      <c r="J202" s="31">
        <f t="shared" si="5"/>
        <v>333</v>
      </c>
      <c r="K202" s="6"/>
    </row>
    <row r="203" spans="1:11" ht="16.5" customHeight="1" x14ac:dyDescent="0.2">
      <c r="A203" s="30">
        <v>194</v>
      </c>
      <c r="B203" s="36" t="s">
        <v>449</v>
      </c>
      <c r="C203" s="37" t="s">
        <v>450</v>
      </c>
      <c r="D203" s="40" t="s">
        <v>39</v>
      </c>
      <c r="E203" s="44"/>
      <c r="F203" s="38"/>
      <c r="G203" s="31">
        <f t="shared" si="4"/>
        <v>0</v>
      </c>
      <c r="H203" s="44">
        <v>28.8</v>
      </c>
      <c r="I203" s="38">
        <v>109.61</v>
      </c>
      <c r="J203" s="31">
        <f t="shared" si="5"/>
        <v>3157</v>
      </c>
      <c r="K203" s="6"/>
    </row>
    <row r="204" spans="1:11" ht="16.5" customHeight="1" x14ac:dyDescent="0.2">
      <c r="A204" s="30">
        <v>195</v>
      </c>
      <c r="B204" s="36" t="s">
        <v>654</v>
      </c>
      <c r="C204" s="37" t="s">
        <v>655</v>
      </c>
      <c r="D204" s="40" t="s">
        <v>37</v>
      </c>
      <c r="E204" s="44"/>
      <c r="F204" s="38"/>
      <c r="G204" s="31">
        <f t="shared" ref="G204:G267" si="6">E204*F204</f>
        <v>0</v>
      </c>
      <c r="H204" s="44">
        <v>0.2253</v>
      </c>
      <c r="I204" s="38">
        <v>45642.96</v>
      </c>
      <c r="J204" s="31">
        <f t="shared" ref="J204:J267" si="7">H204*I204</f>
        <v>10283</v>
      </c>
      <c r="K204" s="6"/>
    </row>
    <row r="205" spans="1:11" ht="16.5" customHeight="1" x14ac:dyDescent="0.2">
      <c r="A205" s="30">
        <v>196</v>
      </c>
      <c r="B205" s="36" t="s">
        <v>656</v>
      </c>
      <c r="C205" s="37" t="s">
        <v>657</v>
      </c>
      <c r="D205" s="40" t="s">
        <v>37</v>
      </c>
      <c r="E205" s="44"/>
      <c r="F205" s="38"/>
      <c r="G205" s="31">
        <f t="shared" si="6"/>
        <v>0</v>
      </c>
      <c r="H205" s="44">
        <v>1.7500000000000002E-2</v>
      </c>
      <c r="I205" s="38">
        <v>485410.34</v>
      </c>
      <c r="J205" s="31">
        <f t="shared" si="7"/>
        <v>8495</v>
      </c>
      <c r="K205" s="6"/>
    </row>
    <row r="206" spans="1:11" ht="33" customHeight="1" x14ac:dyDescent="0.2">
      <c r="A206" s="30">
        <v>197</v>
      </c>
      <c r="B206" s="36" t="s">
        <v>658</v>
      </c>
      <c r="C206" s="37" t="s">
        <v>659</v>
      </c>
      <c r="D206" s="40" t="s">
        <v>37</v>
      </c>
      <c r="E206" s="44"/>
      <c r="F206" s="38"/>
      <c r="G206" s="31">
        <f t="shared" si="6"/>
        <v>0</v>
      </c>
      <c r="H206" s="44">
        <v>1.21E-2</v>
      </c>
      <c r="I206" s="38">
        <v>270963.19</v>
      </c>
      <c r="J206" s="31">
        <f t="shared" si="7"/>
        <v>3279</v>
      </c>
      <c r="K206" s="6"/>
    </row>
    <row r="207" spans="1:11" ht="16.5" customHeight="1" x14ac:dyDescent="0.2">
      <c r="A207" s="30">
        <v>198</v>
      </c>
      <c r="B207" s="36" t="s">
        <v>451</v>
      </c>
      <c r="C207" s="37" t="s">
        <v>452</v>
      </c>
      <c r="D207" s="40" t="s">
        <v>37</v>
      </c>
      <c r="E207" s="44"/>
      <c r="F207" s="38"/>
      <c r="G207" s="31">
        <f t="shared" si="6"/>
        <v>0</v>
      </c>
      <c r="H207" s="44">
        <v>4.4000000000000003E-3</v>
      </c>
      <c r="I207" s="38">
        <v>209656.95</v>
      </c>
      <c r="J207" s="31">
        <f t="shared" si="7"/>
        <v>922</v>
      </c>
      <c r="K207" s="6"/>
    </row>
    <row r="208" spans="1:11" ht="16.5" customHeight="1" x14ac:dyDescent="0.2">
      <c r="A208" s="30">
        <v>199</v>
      </c>
      <c r="B208" s="36" t="s">
        <v>248</v>
      </c>
      <c r="C208" s="37" t="s">
        <v>249</v>
      </c>
      <c r="D208" s="40" t="s">
        <v>37</v>
      </c>
      <c r="E208" s="44"/>
      <c r="F208" s="38"/>
      <c r="G208" s="31">
        <f t="shared" si="6"/>
        <v>0</v>
      </c>
      <c r="H208" s="44">
        <v>1.5E-3</v>
      </c>
      <c r="I208" s="38">
        <v>49942.81</v>
      </c>
      <c r="J208" s="31">
        <f t="shared" si="7"/>
        <v>75</v>
      </c>
      <c r="K208" s="6"/>
    </row>
    <row r="209" spans="1:11" ht="16.5" customHeight="1" x14ac:dyDescent="0.2">
      <c r="A209" s="30">
        <v>200</v>
      </c>
      <c r="B209" s="36" t="s">
        <v>250</v>
      </c>
      <c r="C209" s="37" t="s">
        <v>251</v>
      </c>
      <c r="D209" s="40" t="s">
        <v>39</v>
      </c>
      <c r="E209" s="44"/>
      <c r="F209" s="38"/>
      <c r="G209" s="31">
        <f t="shared" si="6"/>
        <v>0</v>
      </c>
      <c r="H209" s="44">
        <v>0.87</v>
      </c>
      <c r="I209" s="38">
        <v>160.74</v>
      </c>
      <c r="J209" s="31">
        <f t="shared" si="7"/>
        <v>140</v>
      </c>
      <c r="K209" s="6"/>
    </row>
    <row r="210" spans="1:11" ht="16.5" customHeight="1" x14ac:dyDescent="0.2">
      <c r="A210" s="30">
        <v>201</v>
      </c>
      <c r="B210" s="36" t="s">
        <v>120</v>
      </c>
      <c r="C210" s="37" t="s">
        <v>121</v>
      </c>
      <c r="D210" s="40" t="s">
        <v>39</v>
      </c>
      <c r="E210" s="78"/>
      <c r="F210" s="38"/>
      <c r="G210" s="31">
        <f t="shared" si="6"/>
        <v>0</v>
      </c>
      <c r="H210" s="78">
        <v>0.21</v>
      </c>
      <c r="I210" s="38">
        <v>117.37</v>
      </c>
      <c r="J210" s="31">
        <f t="shared" si="7"/>
        <v>25</v>
      </c>
      <c r="K210" s="6"/>
    </row>
    <row r="211" spans="1:11" ht="33" customHeight="1" x14ac:dyDescent="0.2">
      <c r="A211" s="30">
        <v>202</v>
      </c>
      <c r="B211" s="36" t="s">
        <v>453</v>
      </c>
      <c r="C211" s="37" t="s">
        <v>660</v>
      </c>
      <c r="D211" s="40" t="s">
        <v>99</v>
      </c>
      <c r="E211" s="44"/>
      <c r="F211" s="38"/>
      <c r="G211" s="31">
        <f t="shared" si="6"/>
        <v>0</v>
      </c>
      <c r="H211" s="44">
        <v>7.4279999999999999</v>
      </c>
      <c r="I211" s="38">
        <v>5040</v>
      </c>
      <c r="J211" s="31">
        <f t="shared" si="7"/>
        <v>37437</v>
      </c>
      <c r="K211" s="6"/>
    </row>
    <row r="212" spans="1:11" ht="16.5" customHeight="1" x14ac:dyDescent="0.2">
      <c r="A212" s="30">
        <v>203</v>
      </c>
      <c r="B212" s="36" t="s">
        <v>454</v>
      </c>
      <c r="C212" s="37" t="s">
        <v>365</v>
      </c>
      <c r="D212" s="40" t="s">
        <v>39</v>
      </c>
      <c r="E212" s="44"/>
      <c r="F212" s="38"/>
      <c r="G212" s="31">
        <f t="shared" si="6"/>
        <v>0</v>
      </c>
      <c r="H212" s="44">
        <v>9.6920000000000002</v>
      </c>
      <c r="I212" s="38">
        <v>27.8</v>
      </c>
      <c r="J212" s="31">
        <f t="shared" si="7"/>
        <v>269</v>
      </c>
      <c r="K212" s="6"/>
    </row>
    <row r="213" spans="1:11" ht="16.5" customHeight="1" x14ac:dyDescent="0.2">
      <c r="A213" s="30">
        <v>204</v>
      </c>
      <c r="B213" s="36" t="s">
        <v>455</v>
      </c>
      <c r="C213" s="37" t="s">
        <v>456</v>
      </c>
      <c r="D213" s="40" t="s">
        <v>37</v>
      </c>
      <c r="E213" s="44">
        <v>2.8E-3</v>
      </c>
      <c r="F213" s="38">
        <v>132000</v>
      </c>
      <c r="G213" s="31">
        <f t="shared" si="6"/>
        <v>370</v>
      </c>
      <c r="H213" s="44" t="s">
        <v>567</v>
      </c>
      <c r="I213" s="38">
        <v>0</v>
      </c>
      <c r="J213" s="31">
        <f t="shared" si="7"/>
        <v>0</v>
      </c>
      <c r="K213" s="6"/>
    </row>
    <row r="214" spans="1:11" ht="33" customHeight="1" x14ac:dyDescent="0.2">
      <c r="A214" s="30">
        <v>205</v>
      </c>
      <c r="B214" s="36" t="s">
        <v>457</v>
      </c>
      <c r="C214" s="37" t="s">
        <v>661</v>
      </c>
      <c r="D214" s="40" t="s">
        <v>66</v>
      </c>
      <c r="E214" s="44">
        <v>50.9</v>
      </c>
      <c r="F214" s="38">
        <v>125</v>
      </c>
      <c r="G214" s="31">
        <f t="shared" si="6"/>
        <v>6363</v>
      </c>
      <c r="H214" s="44" t="s">
        <v>567</v>
      </c>
      <c r="I214" s="38">
        <v>0</v>
      </c>
      <c r="J214" s="31">
        <f t="shared" si="7"/>
        <v>0</v>
      </c>
      <c r="K214" s="6"/>
    </row>
    <row r="215" spans="1:11" ht="16.5" customHeight="1" x14ac:dyDescent="0.2">
      <c r="A215" s="30">
        <v>206</v>
      </c>
      <c r="B215" s="36" t="s">
        <v>458</v>
      </c>
      <c r="C215" s="37" t="s">
        <v>662</v>
      </c>
      <c r="D215" s="40" t="s">
        <v>66</v>
      </c>
      <c r="E215" s="44">
        <v>23.6</v>
      </c>
      <c r="F215" s="38">
        <v>120</v>
      </c>
      <c r="G215" s="31">
        <f t="shared" si="6"/>
        <v>2832</v>
      </c>
      <c r="H215" s="44" t="s">
        <v>567</v>
      </c>
      <c r="I215" s="38">
        <v>0</v>
      </c>
      <c r="J215" s="31">
        <f t="shared" si="7"/>
        <v>0</v>
      </c>
      <c r="K215" s="6"/>
    </row>
    <row r="216" spans="1:11" ht="33" x14ac:dyDescent="0.2">
      <c r="A216" s="30">
        <v>207</v>
      </c>
      <c r="B216" s="36" t="s">
        <v>663</v>
      </c>
      <c r="C216" s="37" t="s">
        <v>664</v>
      </c>
      <c r="D216" s="40" t="s">
        <v>71</v>
      </c>
      <c r="E216" s="44"/>
      <c r="F216" s="38"/>
      <c r="G216" s="31">
        <f t="shared" si="6"/>
        <v>0</v>
      </c>
      <c r="H216" s="78">
        <v>4</v>
      </c>
      <c r="I216" s="38">
        <v>2129.48</v>
      </c>
      <c r="J216" s="31">
        <f t="shared" si="7"/>
        <v>8518</v>
      </c>
      <c r="K216" s="6"/>
    </row>
    <row r="217" spans="1:11" x14ac:dyDescent="0.2">
      <c r="A217" s="30">
        <v>208</v>
      </c>
      <c r="B217" s="36" t="s">
        <v>665</v>
      </c>
      <c r="C217" s="37" t="s">
        <v>666</v>
      </c>
      <c r="D217" s="40" t="s">
        <v>71</v>
      </c>
      <c r="E217" s="44"/>
      <c r="F217" s="38"/>
      <c r="G217" s="31">
        <f t="shared" si="6"/>
        <v>0</v>
      </c>
      <c r="H217" s="78">
        <v>5</v>
      </c>
      <c r="I217" s="38">
        <v>2265.23</v>
      </c>
      <c r="J217" s="31">
        <f t="shared" si="7"/>
        <v>11326</v>
      </c>
      <c r="K217" s="6"/>
    </row>
    <row r="218" spans="1:11" ht="33" x14ac:dyDescent="0.2">
      <c r="A218" s="30">
        <v>209</v>
      </c>
      <c r="B218" s="36" t="s">
        <v>667</v>
      </c>
      <c r="C218" s="37" t="s">
        <v>668</v>
      </c>
      <c r="D218" s="40" t="s">
        <v>71</v>
      </c>
      <c r="E218" s="78">
        <v>45</v>
      </c>
      <c r="F218" s="38">
        <v>180</v>
      </c>
      <c r="G218" s="31">
        <f t="shared" si="6"/>
        <v>8100</v>
      </c>
      <c r="H218" s="78">
        <v>0</v>
      </c>
      <c r="I218" s="38">
        <v>0</v>
      </c>
      <c r="J218" s="31">
        <f t="shared" si="7"/>
        <v>0</v>
      </c>
      <c r="K218" s="6"/>
    </row>
    <row r="219" spans="1:11" ht="33" x14ac:dyDescent="0.2">
      <c r="A219" s="30">
        <v>210</v>
      </c>
      <c r="B219" s="36" t="s">
        <v>667</v>
      </c>
      <c r="C219" s="37" t="s">
        <v>669</v>
      </c>
      <c r="D219" s="40" t="s">
        <v>71</v>
      </c>
      <c r="E219" s="78">
        <v>32</v>
      </c>
      <c r="F219" s="38">
        <v>110</v>
      </c>
      <c r="G219" s="31">
        <f t="shared" si="6"/>
        <v>3520</v>
      </c>
      <c r="H219" s="78">
        <v>0</v>
      </c>
      <c r="I219" s="38">
        <v>0</v>
      </c>
      <c r="J219" s="31">
        <f t="shared" si="7"/>
        <v>0</v>
      </c>
      <c r="K219" s="6"/>
    </row>
    <row r="220" spans="1:11" ht="33" customHeight="1" x14ac:dyDescent="0.2">
      <c r="A220" s="30">
        <v>211</v>
      </c>
      <c r="B220" s="36" t="s">
        <v>670</v>
      </c>
      <c r="C220" s="37" t="s">
        <v>671</v>
      </c>
      <c r="D220" s="40" t="s">
        <v>71</v>
      </c>
      <c r="E220" s="78">
        <v>1</v>
      </c>
      <c r="F220" s="38">
        <v>9800</v>
      </c>
      <c r="G220" s="31">
        <f t="shared" si="6"/>
        <v>9800</v>
      </c>
      <c r="H220" s="78">
        <v>0</v>
      </c>
      <c r="I220" s="38">
        <v>0</v>
      </c>
      <c r="J220" s="31">
        <f t="shared" si="7"/>
        <v>0</v>
      </c>
      <c r="K220" s="6"/>
    </row>
    <row r="221" spans="1:11" ht="49.5" x14ac:dyDescent="0.2">
      <c r="A221" s="30">
        <v>212</v>
      </c>
      <c r="B221" s="36" t="s">
        <v>670</v>
      </c>
      <c r="C221" s="37" t="s">
        <v>672</v>
      </c>
      <c r="D221" s="40" t="s">
        <v>72</v>
      </c>
      <c r="E221" s="44">
        <v>80.963999999999999</v>
      </c>
      <c r="F221" s="38">
        <v>3550</v>
      </c>
      <c r="G221" s="31">
        <f t="shared" si="6"/>
        <v>287422</v>
      </c>
      <c r="H221" s="44" t="s">
        <v>567</v>
      </c>
      <c r="I221" s="38">
        <v>0</v>
      </c>
      <c r="J221" s="31">
        <f t="shared" si="7"/>
        <v>0</v>
      </c>
      <c r="K221" s="6"/>
    </row>
    <row r="222" spans="1:11" x14ac:dyDescent="0.2">
      <c r="A222" s="30">
        <v>213</v>
      </c>
      <c r="B222" s="36" t="s">
        <v>670</v>
      </c>
      <c r="C222" s="37" t="s">
        <v>673</v>
      </c>
      <c r="D222" s="40" t="s">
        <v>72</v>
      </c>
      <c r="E222" s="44">
        <v>1435.5540000000001</v>
      </c>
      <c r="F222" s="38">
        <v>1080</v>
      </c>
      <c r="G222" s="31">
        <f t="shared" si="6"/>
        <v>1550398</v>
      </c>
      <c r="H222" s="44" t="s">
        <v>567</v>
      </c>
      <c r="I222" s="38">
        <v>0</v>
      </c>
      <c r="J222" s="31">
        <f t="shared" si="7"/>
        <v>0</v>
      </c>
      <c r="K222" s="6"/>
    </row>
    <row r="223" spans="1:11" ht="33" x14ac:dyDescent="0.2">
      <c r="A223" s="30">
        <v>214</v>
      </c>
      <c r="B223" s="36" t="s">
        <v>670</v>
      </c>
      <c r="C223" s="37" t="s">
        <v>674</v>
      </c>
      <c r="D223" s="40" t="s">
        <v>72</v>
      </c>
      <c r="E223" s="44">
        <v>210.714</v>
      </c>
      <c r="F223" s="38">
        <v>2260</v>
      </c>
      <c r="G223" s="31">
        <f t="shared" si="6"/>
        <v>476214</v>
      </c>
      <c r="H223" s="44" t="s">
        <v>567</v>
      </c>
      <c r="I223" s="38">
        <v>0</v>
      </c>
      <c r="J223" s="31">
        <f t="shared" si="7"/>
        <v>0</v>
      </c>
      <c r="K223" s="6"/>
    </row>
    <row r="224" spans="1:11" ht="33" x14ac:dyDescent="0.2">
      <c r="A224" s="30">
        <v>215</v>
      </c>
      <c r="B224" s="36" t="s">
        <v>670</v>
      </c>
      <c r="C224" s="37" t="s">
        <v>675</v>
      </c>
      <c r="D224" s="40" t="s">
        <v>72</v>
      </c>
      <c r="E224" s="44">
        <v>51.9</v>
      </c>
      <c r="F224" s="38">
        <v>5300</v>
      </c>
      <c r="G224" s="31">
        <f t="shared" si="6"/>
        <v>275070</v>
      </c>
      <c r="H224" s="44" t="s">
        <v>567</v>
      </c>
      <c r="I224" s="38">
        <v>0</v>
      </c>
      <c r="J224" s="31">
        <f t="shared" si="7"/>
        <v>0</v>
      </c>
      <c r="K224" s="6"/>
    </row>
    <row r="225" spans="1:11" x14ac:dyDescent="0.2">
      <c r="A225" s="30">
        <v>216</v>
      </c>
      <c r="B225" s="36" t="s">
        <v>670</v>
      </c>
      <c r="C225" s="37" t="s">
        <v>673</v>
      </c>
      <c r="D225" s="40" t="s">
        <v>72</v>
      </c>
      <c r="E225" s="44">
        <v>15.57</v>
      </c>
      <c r="F225" s="38">
        <v>1080</v>
      </c>
      <c r="G225" s="31">
        <f t="shared" si="6"/>
        <v>16816</v>
      </c>
      <c r="H225" s="44" t="s">
        <v>567</v>
      </c>
      <c r="I225" s="38">
        <v>0</v>
      </c>
      <c r="J225" s="31">
        <f t="shared" si="7"/>
        <v>0</v>
      </c>
      <c r="K225" s="6"/>
    </row>
    <row r="226" spans="1:11" ht="16.5" customHeight="1" x14ac:dyDescent="0.2">
      <c r="A226" s="30">
        <v>217</v>
      </c>
      <c r="B226" s="36" t="s">
        <v>676</v>
      </c>
      <c r="C226" s="37" t="s">
        <v>677</v>
      </c>
      <c r="D226" s="40" t="s">
        <v>71</v>
      </c>
      <c r="E226" s="44"/>
      <c r="F226" s="38"/>
      <c r="G226" s="31">
        <f t="shared" si="6"/>
        <v>0</v>
      </c>
      <c r="H226" s="78">
        <v>8</v>
      </c>
      <c r="I226" s="38">
        <v>820</v>
      </c>
      <c r="J226" s="31">
        <f t="shared" si="7"/>
        <v>6560</v>
      </c>
      <c r="K226" s="6"/>
    </row>
    <row r="227" spans="1:11" ht="16.5" customHeight="1" x14ac:dyDescent="0.2">
      <c r="A227" s="30">
        <v>218</v>
      </c>
      <c r="B227" s="36" t="s">
        <v>104</v>
      </c>
      <c r="C227" s="37" t="s">
        <v>470</v>
      </c>
      <c r="D227" s="40" t="s">
        <v>73</v>
      </c>
      <c r="E227" s="44"/>
      <c r="F227" s="38"/>
      <c r="G227" s="31">
        <f t="shared" si="6"/>
        <v>0</v>
      </c>
      <c r="H227" s="78">
        <v>20</v>
      </c>
      <c r="I227" s="38">
        <v>1500</v>
      </c>
      <c r="J227" s="31">
        <f t="shared" si="7"/>
        <v>30000</v>
      </c>
      <c r="K227" s="6"/>
    </row>
    <row r="228" spans="1:11" ht="16.5" customHeight="1" x14ac:dyDescent="0.2">
      <c r="A228" s="30">
        <v>219</v>
      </c>
      <c r="B228" s="36" t="s">
        <v>104</v>
      </c>
      <c r="C228" s="37" t="s">
        <v>471</v>
      </c>
      <c r="D228" s="40" t="s">
        <v>73</v>
      </c>
      <c r="E228" s="78">
        <v>24</v>
      </c>
      <c r="F228" s="38">
        <v>63</v>
      </c>
      <c r="G228" s="31">
        <f t="shared" si="6"/>
        <v>1512</v>
      </c>
      <c r="H228" s="78">
        <v>0</v>
      </c>
      <c r="I228" s="38">
        <v>0</v>
      </c>
      <c r="J228" s="31">
        <f t="shared" si="7"/>
        <v>0</v>
      </c>
      <c r="K228" s="6"/>
    </row>
    <row r="229" spans="1:11" ht="16.5" customHeight="1" x14ac:dyDescent="0.2">
      <c r="A229" s="30">
        <v>220</v>
      </c>
      <c r="B229" s="36" t="s">
        <v>104</v>
      </c>
      <c r="C229" s="37" t="s">
        <v>472</v>
      </c>
      <c r="D229" s="40" t="s">
        <v>73</v>
      </c>
      <c r="E229" s="78">
        <v>24</v>
      </c>
      <c r="F229" s="38">
        <v>110</v>
      </c>
      <c r="G229" s="31">
        <f t="shared" si="6"/>
        <v>2640</v>
      </c>
      <c r="H229" s="78">
        <v>0</v>
      </c>
      <c r="I229" s="38">
        <v>0</v>
      </c>
      <c r="J229" s="31">
        <f t="shared" si="7"/>
        <v>0</v>
      </c>
      <c r="K229" s="6"/>
    </row>
    <row r="230" spans="1:11" ht="16.5" customHeight="1" x14ac:dyDescent="0.2">
      <c r="A230" s="30">
        <v>221</v>
      </c>
      <c r="B230" s="36" t="s">
        <v>104</v>
      </c>
      <c r="C230" s="37" t="s">
        <v>473</v>
      </c>
      <c r="D230" s="40" t="s">
        <v>73</v>
      </c>
      <c r="E230" s="78">
        <v>48</v>
      </c>
      <c r="F230" s="38">
        <v>290</v>
      </c>
      <c r="G230" s="31">
        <f t="shared" si="6"/>
        <v>13920</v>
      </c>
      <c r="H230" s="78">
        <v>0</v>
      </c>
      <c r="I230" s="38">
        <v>0</v>
      </c>
      <c r="J230" s="31">
        <f t="shared" si="7"/>
        <v>0</v>
      </c>
      <c r="K230" s="6"/>
    </row>
    <row r="231" spans="1:11" ht="16.5" customHeight="1" x14ac:dyDescent="0.2">
      <c r="A231" s="30">
        <v>222</v>
      </c>
      <c r="B231" s="36" t="s">
        <v>104</v>
      </c>
      <c r="C231" s="37" t="s">
        <v>474</v>
      </c>
      <c r="D231" s="40" t="s">
        <v>73</v>
      </c>
      <c r="E231" s="78">
        <v>32</v>
      </c>
      <c r="F231" s="38">
        <v>210</v>
      </c>
      <c r="G231" s="31">
        <f t="shared" si="6"/>
        <v>6720</v>
      </c>
      <c r="H231" s="78">
        <v>0</v>
      </c>
      <c r="I231" s="38">
        <v>0</v>
      </c>
      <c r="J231" s="31">
        <f t="shared" si="7"/>
        <v>0</v>
      </c>
      <c r="K231" s="6"/>
    </row>
    <row r="232" spans="1:11" ht="16.5" customHeight="1" x14ac:dyDescent="0.2">
      <c r="A232" s="30">
        <v>223</v>
      </c>
      <c r="B232" s="36" t="s">
        <v>104</v>
      </c>
      <c r="C232" s="37" t="s">
        <v>475</v>
      </c>
      <c r="D232" s="40" t="s">
        <v>73</v>
      </c>
      <c r="E232" s="78">
        <v>32</v>
      </c>
      <c r="F232" s="38">
        <v>8</v>
      </c>
      <c r="G232" s="31">
        <f t="shared" si="6"/>
        <v>256</v>
      </c>
      <c r="H232" s="78">
        <v>0</v>
      </c>
      <c r="I232" s="38">
        <v>0</v>
      </c>
      <c r="J232" s="31">
        <f t="shared" si="7"/>
        <v>0</v>
      </c>
      <c r="K232" s="6"/>
    </row>
    <row r="233" spans="1:11" ht="16.5" customHeight="1" x14ac:dyDescent="0.2">
      <c r="A233" s="30">
        <v>224</v>
      </c>
      <c r="B233" s="36" t="s">
        <v>104</v>
      </c>
      <c r="C233" s="37" t="s">
        <v>476</v>
      </c>
      <c r="D233" s="40" t="s">
        <v>73</v>
      </c>
      <c r="E233" s="44"/>
      <c r="F233" s="38"/>
      <c r="G233" s="31">
        <f t="shared" si="6"/>
        <v>0</v>
      </c>
      <c r="H233" s="78">
        <v>60</v>
      </c>
      <c r="I233" s="38">
        <v>303</v>
      </c>
      <c r="J233" s="31">
        <f t="shared" si="7"/>
        <v>18180</v>
      </c>
      <c r="K233" s="6"/>
    </row>
    <row r="234" spans="1:11" ht="16.5" customHeight="1" x14ac:dyDescent="0.2">
      <c r="A234" s="30">
        <v>225</v>
      </c>
      <c r="B234" s="36" t="s">
        <v>104</v>
      </c>
      <c r="C234" s="37" t="s">
        <v>477</v>
      </c>
      <c r="D234" s="40" t="s">
        <v>73</v>
      </c>
      <c r="E234" s="78">
        <v>10</v>
      </c>
      <c r="F234" s="38">
        <v>3800</v>
      </c>
      <c r="G234" s="31">
        <f t="shared" si="6"/>
        <v>38000</v>
      </c>
      <c r="H234" s="78">
        <v>0</v>
      </c>
      <c r="I234" s="38">
        <v>0</v>
      </c>
      <c r="J234" s="31">
        <f t="shared" si="7"/>
        <v>0</v>
      </c>
      <c r="K234" s="6"/>
    </row>
    <row r="235" spans="1:11" ht="33" customHeight="1" x14ac:dyDescent="0.2">
      <c r="A235" s="30">
        <v>226</v>
      </c>
      <c r="B235" s="36" t="s">
        <v>104</v>
      </c>
      <c r="C235" s="37" t="s">
        <v>478</v>
      </c>
      <c r="D235" s="40" t="s">
        <v>73</v>
      </c>
      <c r="E235" s="78">
        <v>106</v>
      </c>
      <c r="F235" s="38">
        <v>410</v>
      </c>
      <c r="G235" s="31">
        <f t="shared" si="6"/>
        <v>43460</v>
      </c>
      <c r="H235" s="78">
        <v>0</v>
      </c>
      <c r="I235" s="38">
        <v>0</v>
      </c>
      <c r="J235" s="31">
        <f t="shared" si="7"/>
        <v>0</v>
      </c>
      <c r="K235" s="6"/>
    </row>
    <row r="236" spans="1:11" ht="16.5" customHeight="1" x14ac:dyDescent="0.2">
      <c r="A236" s="30">
        <v>227</v>
      </c>
      <c r="B236" s="36" t="s">
        <v>104</v>
      </c>
      <c r="C236" s="37" t="s">
        <v>479</v>
      </c>
      <c r="D236" s="40" t="s">
        <v>73</v>
      </c>
      <c r="E236" s="78">
        <v>106</v>
      </c>
      <c r="F236" s="38">
        <v>10</v>
      </c>
      <c r="G236" s="31">
        <f t="shared" si="6"/>
        <v>1060</v>
      </c>
      <c r="H236" s="78">
        <v>0</v>
      </c>
      <c r="I236" s="38">
        <v>0</v>
      </c>
      <c r="J236" s="31">
        <f t="shared" si="7"/>
        <v>0</v>
      </c>
      <c r="K236" s="6"/>
    </row>
    <row r="237" spans="1:11" ht="16.5" customHeight="1" x14ac:dyDescent="0.2">
      <c r="A237" s="30">
        <v>228</v>
      </c>
      <c r="B237" s="36" t="s">
        <v>104</v>
      </c>
      <c r="C237" s="37" t="s">
        <v>480</v>
      </c>
      <c r="D237" s="40" t="s">
        <v>73</v>
      </c>
      <c r="E237" s="78">
        <v>2</v>
      </c>
      <c r="F237" s="38">
        <v>1500</v>
      </c>
      <c r="G237" s="31">
        <f t="shared" si="6"/>
        <v>3000</v>
      </c>
      <c r="H237" s="78">
        <v>0</v>
      </c>
      <c r="I237" s="38">
        <v>0</v>
      </c>
      <c r="J237" s="31">
        <f t="shared" si="7"/>
        <v>0</v>
      </c>
      <c r="K237" s="6"/>
    </row>
    <row r="238" spans="1:11" ht="16.5" customHeight="1" x14ac:dyDescent="0.2">
      <c r="A238" s="30">
        <v>229</v>
      </c>
      <c r="B238" s="36" t="s">
        <v>104</v>
      </c>
      <c r="C238" s="37" t="s">
        <v>481</v>
      </c>
      <c r="D238" s="40" t="s">
        <v>73</v>
      </c>
      <c r="E238" s="78">
        <v>50</v>
      </c>
      <c r="F238" s="38">
        <v>15.4</v>
      </c>
      <c r="G238" s="31">
        <f t="shared" si="6"/>
        <v>770</v>
      </c>
      <c r="H238" s="78">
        <v>0</v>
      </c>
      <c r="I238" s="38">
        <v>0</v>
      </c>
      <c r="J238" s="31">
        <f t="shared" si="7"/>
        <v>0</v>
      </c>
      <c r="K238" s="6"/>
    </row>
    <row r="239" spans="1:11" ht="33" customHeight="1" x14ac:dyDescent="0.2">
      <c r="A239" s="30">
        <v>230</v>
      </c>
      <c r="B239" s="36" t="s">
        <v>104</v>
      </c>
      <c r="C239" s="37" t="s">
        <v>482</v>
      </c>
      <c r="D239" s="40" t="s">
        <v>73</v>
      </c>
      <c r="E239" s="78">
        <v>5</v>
      </c>
      <c r="F239" s="38">
        <v>904</v>
      </c>
      <c r="G239" s="31">
        <f t="shared" si="6"/>
        <v>4520</v>
      </c>
      <c r="H239" s="78">
        <v>0</v>
      </c>
      <c r="I239" s="38">
        <v>0</v>
      </c>
      <c r="J239" s="31">
        <f t="shared" si="7"/>
        <v>0</v>
      </c>
      <c r="K239" s="6"/>
    </row>
    <row r="240" spans="1:11" ht="16.5" customHeight="1" x14ac:dyDescent="0.2">
      <c r="A240" s="30">
        <v>231</v>
      </c>
      <c r="B240" s="36" t="s">
        <v>104</v>
      </c>
      <c r="C240" s="37" t="s">
        <v>483</v>
      </c>
      <c r="D240" s="40" t="s">
        <v>73</v>
      </c>
      <c r="E240" s="44"/>
      <c r="F240" s="38"/>
      <c r="G240" s="31">
        <f t="shared" si="6"/>
        <v>0</v>
      </c>
      <c r="H240" s="78">
        <v>3</v>
      </c>
      <c r="I240" s="38">
        <v>80</v>
      </c>
      <c r="J240" s="31">
        <f t="shared" si="7"/>
        <v>240</v>
      </c>
      <c r="K240" s="6"/>
    </row>
    <row r="241" spans="1:11" ht="16.5" customHeight="1" x14ac:dyDescent="0.2">
      <c r="A241" s="30">
        <v>232</v>
      </c>
      <c r="B241" s="36" t="s">
        <v>104</v>
      </c>
      <c r="C241" s="37" t="s">
        <v>484</v>
      </c>
      <c r="D241" s="40" t="s">
        <v>73</v>
      </c>
      <c r="E241" s="44"/>
      <c r="F241" s="38"/>
      <c r="G241" s="31">
        <f t="shared" si="6"/>
        <v>0</v>
      </c>
      <c r="H241" s="78">
        <v>5</v>
      </c>
      <c r="I241" s="38">
        <v>1048</v>
      </c>
      <c r="J241" s="31">
        <f t="shared" si="7"/>
        <v>5240</v>
      </c>
      <c r="K241" s="6"/>
    </row>
    <row r="242" spans="1:11" ht="16.5" customHeight="1" x14ac:dyDescent="0.2">
      <c r="A242" s="30">
        <v>233</v>
      </c>
      <c r="B242" s="36" t="s">
        <v>104</v>
      </c>
      <c r="C242" s="37" t="s">
        <v>485</v>
      </c>
      <c r="D242" s="40" t="s">
        <v>73</v>
      </c>
      <c r="E242" s="44"/>
      <c r="F242" s="38"/>
      <c r="G242" s="31">
        <f t="shared" si="6"/>
        <v>0</v>
      </c>
      <c r="H242" s="78">
        <v>2</v>
      </c>
      <c r="I242" s="38">
        <v>1059.08</v>
      </c>
      <c r="J242" s="31">
        <f t="shared" si="7"/>
        <v>2118</v>
      </c>
      <c r="K242" s="6"/>
    </row>
    <row r="243" spans="1:11" ht="16.5" customHeight="1" x14ac:dyDescent="0.2">
      <c r="A243" s="30">
        <v>234</v>
      </c>
      <c r="B243" s="36" t="s">
        <v>104</v>
      </c>
      <c r="C243" s="37" t="s">
        <v>486</v>
      </c>
      <c r="D243" s="40" t="s">
        <v>73</v>
      </c>
      <c r="E243" s="44"/>
      <c r="F243" s="38"/>
      <c r="G243" s="31">
        <f t="shared" si="6"/>
        <v>0</v>
      </c>
      <c r="H243" s="78">
        <v>1</v>
      </c>
      <c r="I243" s="38">
        <v>874.94</v>
      </c>
      <c r="J243" s="31">
        <f t="shared" si="7"/>
        <v>875</v>
      </c>
      <c r="K243" s="6"/>
    </row>
    <row r="244" spans="1:11" ht="16.5" customHeight="1" x14ac:dyDescent="0.2">
      <c r="A244" s="30">
        <v>235</v>
      </c>
      <c r="B244" s="36" t="s">
        <v>104</v>
      </c>
      <c r="C244" s="37" t="s">
        <v>487</v>
      </c>
      <c r="D244" s="40" t="s">
        <v>73</v>
      </c>
      <c r="E244" s="44"/>
      <c r="F244" s="38"/>
      <c r="G244" s="31">
        <f t="shared" si="6"/>
        <v>0</v>
      </c>
      <c r="H244" s="78">
        <v>5</v>
      </c>
      <c r="I244" s="38">
        <v>317</v>
      </c>
      <c r="J244" s="31">
        <f t="shared" si="7"/>
        <v>1585</v>
      </c>
      <c r="K244" s="6"/>
    </row>
    <row r="245" spans="1:11" ht="16.5" customHeight="1" x14ac:dyDescent="0.2">
      <c r="A245" s="30">
        <v>236</v>
      </c>
      <c r="B245" s="36" t="s">
        <v>104</v>
      </c>
      <c r="C245" s="37" t="s">
        <v>488</v>
      </c>
      <c r="D245" s="40" t="s">
        <v>73</v>
      </c>
      <c r="E245" s="44"/>
      <c r="F245" s="38"/>
      <c r="G245" s="31">
        <f t="shared" si="6"/>
        <v>0</v>
      </c>
      <c r="H245" s="78">
        <v>1</v>
      </c>
      <c r="I245" s="38">
        <v>4673</v>
      </c>
      <c r="J245" s="31">
        <f t="shared" si="7"/>
        <v>4673</v>
      </c>
      <c r="K245" s="6"/>
    </row>
    <row r="246" spans="1:11" ht="33" x14ac:dyDescent="0.2">
      <c r="A246" s="30">
        <v>237</v>
      </c>
      <c r="B246" s="36" t="s">
        <v>104</v>
      </c>
      <c r="C246" s="37" t="s">
        <v>489</v>
      </c>
      <c r="D246" s="40" t="s">
        <v>73</v>
      </c>
      <c r="E246" s="44"/>
      <c r="F246" s="38"/>
      <c r="G246" s="31">
        <f t="shared" si="6"/>
        <v>0</v>
      </c>
      <c r="H246" s="78">
        <v>1</v>
      </c>
      <c r="I246" s="38">
        <v>46826</v>
      </c>
      <c r="J246" s="31">
        <f t="shared" si="7"/>
        <v>46826</v>
      </c>
      <c r="K246" s="6"/>
    </row>
    <row r="247" spans="1:11" ht="16.5" customHeight="1" x14ac:dyDescent="0.2">
      <c r="A247" s="30">
        <v>238</v>
      </c>
      <c r="B247" s="36" t="s">
        <v>104</v>
      </c>
      <c r="C247" s="37" t="s">
        <v>490</v>
      </c>
      <c r="D247" s="40" t="s">
        <v>73</v>
      </c>
      <c r="E247" s="78">
        <v>1</v>
      </c>
      <c r="F247" s="38">
        <v>494</v>
      </c>
      <c r="G247" s="31">
        <f t="shared" si="6"/>
        <v>494</v>
      </c>
      <c r="H247" s="78">
        <v>0</v>
      </c>
      <c r="I247" s="38">
        <v>0</v>
      </c>
      <c r="J247" s="31">
        <f t="shared" si="7"/>
        <v>0</v>
      </c>
      <c r="K247" s="6"/>
    </row>
    <row r="248" spans="1:11" ht="16.5" customHeight="1" x14ac:dyDescent="0.2">
      <c r="A248" s="30">
        <v>239</v>
      </c>
      <c r="B248" s="36" t="s">
        <v>104</v>
      </c>
      <c r="C248" s="37" t="s">
        <v>491</v>
      </c>
      <c r="D248" s="40" t="s">
        <v>73</v>
      </c>
      <c r="E248" s="78"/>
      <c r="F248" s="38"/>
      <c r="G248" s="31">
        <f t="shared" si="6"/>
        <v>0</v>
      </c>
      <c r="H248" s="78">
        <v>1</v>
      </c>
      <c r="I248" s="38">
        <v>1458.22</v>
      </c>
      <c r="J248" s="31">
        <f t="shared" si="7"/>
        <v>1458</v>
      </c>
      <c r="K248" s="6"/>
    </row>
    <row r="249" spans="1:11" ht="16.5" customHeight="1" x14ac:dyDescent="0.2">
      <c r="A249" s="30">
        <v>240</v>
      </c>
      <c r="B249" s="36" t="s">
        <v>104</v>
      </c>
      <c r="C249" s="37" t="s">
        <v>492</v>
      </c>
      <c r="D249" s="40" t="s">
        <v>73</v>
      </c>
      <c r="E249" s="44"/>
      <c r="F249" s="38"/>
      <c r="G249" s="31">
        <f t="shared" si="6"/>
        <v>0</v>
      </c>
      <c r="H249" s="78">
        <v>1</v>
      </c>
      <c r="I249" s="38">
        <v>1093.68</v>
      </c>
      <c r="J249" s="31">
        <f t="shared" si="7"/>
        <v>1094</v>
      </c>
      <c r="K249" s="6"/>
    </row>
    <row r="250" spans="1:11" ht="16.5" customHeight="1" x14ac:dyDescent="0.2">
      <c r="A250" s="30">
        <v>241</v>
      </c>
      <c r="B250" s="36" t="s">
        <v>104</v>
      </c>
      <c r="C250" s="37" t="s">
        <v>493</v>
      </c>
      <c r="D250" s="40" t="s">
        <v>73</v>
      </c>
      <c r="E250" s="78">
        <v>1</v>
      </c>
      <c r="F250" s="38">
        <v>90</v>
      </c>
      <c r="G250" s="31">
        <f t="shared" si="6"/>
        <v>90</v>
      </c>
      <c r="H250" s="78">
        <v>0</v>
      </c>
      <c r="I250" s="38">
        <v>0</v>
      </c>
      <c r="J250" s="31">
        <f t="shared" si="7"/>
        <v>0</v>
      </c>
      <c r="K250" s="6"/>
    </row>
    <row r="251" spans="1:11" ht="16.5" customHeight="1" x14ac:dyDescent="0.2">
      <c r="A251" s="30">
        <v>242</v>
      </c>
      <c r="B251" s="36" t="s">
        <v>104</v>
      </c>
      <c r="C251" s="37" t="s">
        <v>494</v>
      </c>
      <c r="D251" s="40" t="s">
        <v>73</v>
      </c>
      <c r="E251" s="44"/>
      <c r="F251" s="38"/>
      <c r="G251" s="31">
        <f t="shared" si="6"/>
        <v>0</v>
      </c>
      <c r="H251" s="78">
        <v>1</v>
      </c>
      <c r="I251" s="38">
        <v>617.94000000000005</v>
      </c>
      <c r="J251" s="31">
        <f t="shared" si="7"/>
        <v>618</v>
      </c>
      <c r="K251" s="6"/>
    </row>
    <row r="252" spans="1:11" ht="16.5" customHeight="1" x14ac:dyDescent="0.2">
      <c r="A252" s="30">
        <v>243</v>
      </c>
      <c r="B252" s="36" t="s">
        <v>104</v>
      </c>
      <c r="C252" s="37" t="s">
        <v>495</v>
      </c>
      <c r="D252" s="40" t="s">
        <v>73</v>
      </c>
      <c r="E252" s="78">
        <v>1</v>
      </c>
      <c r="F252" s="38">
        <v>769</v>
      </c>
      <c r="G252" s="31">
        <f t="shared" si="6"/>
        <v>769</v>
      </c>
      <c r="H252" s="78">
        <v>0</v>
      </c>
      <c r="I252" s="38">
        <v>0</v>
      </c>
      <c r="J252" s="31">
        <f t="shared" si="7"/>
        <v>0</v>
      </c>
      <c r="K252" s="6"/>
    </row>
    <row r="253" spans="1:11" ht="16.5" customHeight="1" x14ac:dyDescent="0.2">
      <c r="A253" s="30">
        <v>244</v>
      </c>
      <c r="B253" s="36" t="s">
        <v>104</v>
      </c>
      <c r="C253" s="37" t="s">
        <v>496</v>
      </c>
      <c r="D253" s="40" t="s">
        <v>73</v>
      </c>
      <c r="E253" s="44"/>
      <c r="F253" s="38"/>
      <c r="G253" s="31">
        <f t="shared" si="6"/>
        <v>0</v>
      </c>
      <c r="H253" s="78">
        <v>1</v>
      </c>
      <c r="I253" s="38">
        <v>373</v>
      </c>
      <c r="J253" s="31">
        <f t="shared" si="7"/>
        <v>373</v>
      </c>
      <c r="K253" s="6"/>
    </row>
    <row r="254" spans="1:11" ht="16.5" customHeight="1" x14ac:dyDescent="0.2">
      <c r="A254" s="30">
        <v>245</v>
      </c>
      <c r="B254" s="36" t="s">
        <v>104</v>
      </c>
      <c r="C254" s="37" t="s">
        <v>497</v>
      </c>
      <c r="D254" s="40" t="s">
        <v>73</v>
      </c>
      <c r="E254" s="44"/>
      <c r="F254" s="38"/>
      <c r="G254" s="31">
        <f t="shared" si="6"/>
        <v>0</v>
      </c>
      <c r="H254" s="78">
        <v>1</v>
      </c>
      <c r="I254" s="38">
        <v>288</v>
      </c>
      <c r="J254" s="31">
        <f t="shared" si="7"/>
        <v>288</v>
      </c>
      <c r="K254" s="6"/>
    </row>
    <row r="255" spans="1:11" ht="16.5" customHeight="1" x14ac:dyDescent="0.2">
      <c r="A255" s="30">
        <v>246</v>
      </c>
      <c r="B255" s="36" t="s">
        <v>104</v>
      </c>
      <c r="C255" s="37" t="s">
        <v>498</v>
      </c>
      <c r="D255" s="40" t="s">
        <v>73</v>
      </c>
      <c r="E255" s="78"/>
      <c r="F255" s="38"/>
      <c r="G255" s="31">
        <f t="shared" si="6"/>
        <v>0</v>
      </c>
      <c r="H255" s="78">
        <v>2</v>
      </c>
      <c r="I255" s="38">
        <v>2750</v>
      </c>
      <c r="J255" s="31">
        <f t="shared" si="7"/>
        <v>5500</v>
      </c>
      <c r="K255" s="6"/>
    </row>
    <row r="256" spans="1:11" ht="16.5" customHeight="1" x14ac:dyDescent="0.2">
      <c r="A256" s="30">
        <v>247</v>
      </c>
      <c r="B256" s="36" t="s">
        <v>104</v>
      </c>
      <c r="C256" s="37" t="s">
        <v>499</v>
      </c>
      <c r="D256" s="40" t="s">
        <v>73</v>
      </c>
      <c r="E256" s="44"/>
      <c r="F256" s="38"/>
      <c r="G256" s="31">
        <f t="shared" si="6"/>
        <v>0</v>
      </c>
      <c r="H256" s="78">
        <v>2</v>
      </c>
      <c r="I256" s="38">
        <v>2136</v>
      </c>
      <c r="J256" s="31">
        <f t="shared" si="7"/>
        <v>4272</v>
      </c>
      <c r="K256" s="6"/>
    </row>
    <row r="257" spans="1:11" ht="16.5" customHeight="1" x14ac:dyDescent="0.2">
      <c r="A257" s="30">
        <v>248</v>
      </c>
      <c r="B257" s="36" t="s">
        <v>104</v>
      </c>
      <c r="C257" s="37" t="s">
        <v>500</v>
      </c>
      <c r="D257" s="40" t="s">
        <v>73</v>
      </c>
      <c r="E257" s="44"/>
      <c r="F257" s="38"/>
      <c r="G257" s="31">
        <f t="shared" si="6"/>
        <v>0</v>
      </c>
      <c r="H257" s="78">
        <v>20</v>
      </c>
      <c r="I257" s="38">
        <v>73</v>
      </c>
      <c r="J257" s="31">
        <f t="shared" si="7"/>
        <v>1460</v>
      </c>
      <c r="K257" s="6"/>
    </row>
    <row r="258" spans="1:11" ht="16.5" customHeight="1" x14ac:dyDescent="0.2">
      <c r="A258" s="30">
        <v>249</v>
      </c>
      <c r="B258" s="36" t="s">
        <v>104</v>
      </c>
      <c r="C258" s="37" t="s">
        <v>501</v>
      </c>
      <c r="D258" s="40" t="s">
        <v>73</v>
      </c>
      <c r="E258" s="81"/>
      <c r="F258" s="38"/>
      <c r="G258" s="31">
        <f t="shared" si="6"/>
        <v>0</v>
      </c>
      <c r="H258" s="78">
        <v>1</v>
      </c>
      <c r="I258" s="38">
        <v>3500</v>
      </c>
      <c r="J258" s="31">
        <f t="shared" si="7"/>
        <v>3500</v>
      </c>
      <c r="K258" s="6"/>
    </row>
    <row r="259" spans="1:11" ht="16.5" customHeight="1" x14ac:dyDescent="0.2">
      <c r="A259" s="30">
        <v>250</v>
      </c>
      <c r="B259" s="36" t="s">
        <v>104</v>
      </c>
      <c r="C259" s="37" t="s">
        <v>502</v>
      </c>
      <c r="D259" s="40" t="s">
        <v>73</v>
      </c>
      <c r="E259" s="80"/>
      <c r="F259" s="38"/>
      <c r="G259" s="31">
        <f t="shared" si="6"/>
        <v>0</v>
      </c>
      <c r="H259" s="78">
        <v>100</v>
      </c>
      <c r="I259" s="38">
        <v>116</v>
      </c>
      <c r="J259" s="31">
        <f t="shared" si="7"/>
        <v>11600</v>
      </c>
      <c r="K259" s="6"/>
    </row>
    <row r="260" spans="1:11" ht="16.5" customHeight="1" x14ac:dyDescent="0.2">
      <c r="A260" s="30">
        <v>251</v>
      </c>
      <c r="B260" s="36" t="s">
        <v>104</v>
      </c>
      <c r="C260" s="37" t="s">
        <v>475</v>
      </c>
      <c r="D260" s="40" t="s">
        <v>73</v>
      </c>
      <c r="E260" s="78"/>
      <c r="F260" s="38"/>
      <c r="G260" s="31">
        <f t="shared" si="6"/>
        <v>0</v>
      </c>
      <c r="H260" s="78">
        <v>8</v>
      </c>
      <c r="I260" s="38">
        <v>4.75</v>
      </c>
      <c r="J260" s="31">
        <f t="shared" si="7"/>
        <v>38</v>
      </c>
      <c r="K260" s="6"/>
    </row>
    <row r="261" spans="1:11" ht="16.5" customHeight="1" x14ac:dyDescent="0.2">
      <c r="A261" s="30">
        <v>252</v>
      </c>
      <c r="B261" s="36" t="s">
        <v>104</v>
      </c>
      <c r="C261" s="37" t="s">
        <v>474</v>
      </c>
      <c r="D261" s="40" t="s">
        <v>73</v>
      </c>
      <c r="E261" s="44"/>
      <c r="F261" s="38"/>
      <c r="G261" s="31">
        <f t="shared" si="6"/>
        <v>0</v>
      </c>
      <c r="H261" s="78">
        <v>8</v>
      </c>
      <c r="I261" s="38">
        <v>330</v>
      </c>
      <c r="J261" s="31">
        <f t="shared" si="7"/>
        <v>2640</v>
      </c>
      <c r="K261" s="6"/>
    </row>
    <row r="262" spans="1:11" ht="16.5" customHeight="1" x14ac:dyDescent="0.2">
      <c r="A262" s="30">
        <v>253</v>
      </c>
      <c r="B262" s="36" t="s">
        <v>104</v>
      </c>
      <c r="C262" s="37" t="s">
        <v>459</v>
      </c>
      <c r="D262" s="40" t="s">
        <v>72</v>
      </c>
      <c r="E262" s="79"/>
      <c r="F262" s="38"/>
      <c r="G262" s="31">
        <f t="shared" si="6"/>
        <v>0</v>
      </c>
      <c r="H262" s="79">
        <v>1.5</v>
      </c>
      <c r="I262" s="38">
        <v>82.5</v>
      </c>
      <c r="J262" s="31">
        <f t="shared" si="7"/>
        <v>124</v>
      </c>
      <c r="K262" s="6"/>
    </row>
    <row r="263" spans="1:11" ht="16.5" customHeight="1" x14ac:dyDescent="0.2">
      <c r="A263" s="30">
        <v>254</v>
      </c>
      <c r="B263" s="36" t="s">
        <v>104</v>
      </c>
      <c r="C263" s="37" t="s">
        <v>460</v>
      </c>
      <c r="D263" s="40" t="s">
        <v>72</v>
      </c>
      <c r="E263" s="44"/>
      <c r="F263" s="38"/>
      <c r="G263" s="31">
        <f t="shared" si="6"/>
        <v>0</v>
      </c>
      <c r="H263" s="44">
        <v>2</v>
      </c>
      <c r="I263" s="38">
        <v>81.430000000000007</v>
      </c>
      <c r="J263" s="31">
        <f t="shared" si="7"/>
        <v>163</v>
      </c>
      <c r="K263" s="6"/>
    </row>
    <row r="264" spans="1:11" ht="16.5" customHeight="1" x14ac:dyDescent="0.2">
      <c r="A264" s="30">
        <v>255</v>
      </c>
      <c r="B264" s="36" t="s">
        <v>104</v>
      </c>
      <c r="C264" s="37" t="s">
        <v>461</v>
      </c>
      <c r="D264" s="40" t="s">
        <v>72</v>
      </c>
      <c r="E264" s="44"/>
      <c r="F264" s="38"/>
      <c r="G264" s="31">
        <f t="shared" si="6"/>
        <v>0</v>
      </c>
      <c r="H264" s="44">
        <v>2</v>
      </c>
      <c r="I264" s="38">
        <v>130</v>
      </c>
      <c r="J264" s="31">
        <f t="shared" si="7"/>
        <v>260</v>
      </c>
      <c r="K264" s="6"/>
    </row>
    <row r="265" spans="1:11" ht="16.5" customHeight="1" x14ac:dyDescent="0.2">
      <c r="A265" s="30">
        <v>256</v>
      </c>
      <c r="B265" s="36" t="s">
        <v>462</v>
      </c>
      <c r="C265" s="37" t="s">
        <v>678</v>
      </c>
      <c r="D265" s="40" t="s">
        <v>71</v>
      </c>
      <c r="E265" s="80"/>
      <c r="F265" s="38"/>
      <c r="G265" s="31">
        <f t="shared" si="6"/>
        <v>0</v>
      </c>
      <c r="H265" s="78">
        <v>2</v>
      </c>
      <c r="I265" s="38">
        <v>4213.78</v>
      </c>
      <c r="J265" s="31">
        <f t="shared" si="7"/>
        <v>8428</v>
      </c>
      <c r="K265" s="6"/>
    </row>
    <row r="266" spans="1:11" ht="16.5" customHeight="1" x14ac:dyDescent="0.2">
      <c r="A266" s="30">
        <v>257</v>
      </c>
      <c r="B266" s="36" t="s">
        <v>462</v>
      </c>
      <c r="C266" s="37" t="s">
        <v>679</v>
      </c>
      <c r="D266" s="40" t="s">
        <v>71</v>
      </c>
      <c r="E266" s="80"/>
      <c r="F266" s="38"/>
      <c r="G266" s="31">
        <f t="shared" si="6"/>
        <v>0</v>
      </c>
      <c r="H266" s="78">
        <v>4</v>
      </c>
      <c r="I266" s="38">
        <v>2097</v>
      </c>
      <c r="J266" s="31">
        <f t="shared" si="7"/>
        <v>8388</v>
      </c>
      <c r="K266" s="6"/>
    </row>
    <row r="267" spans="1:11" ht="16.5" customHeight="1" x14ac:dyDescent="0.2">
      <c r="A267" s="30">
        <v>258</v>
      </c>
      <c r="B267" s="36" t="s">
        <v>462</v>
      </c>
      <c r="C267" s="37" t="s">
        <v>680</v>
      </c>
      <c r="D267" s="40" t="s">
        <v>71</v>
      </c>
      <c r="E267" s="80"/>
      <c r="F267" s="38"/>
      <c r="G267" s="31">
        <f t="shared" si="6"/>
        <v>0</v>
      </c>
      <c r="H267" s="78">
        <v>6</v>
      </c>
      <c r="I267" s="38">
        <v>4210</v>
      </c>
      <c r="J267" s="31">
        <f t="shared" si="7"/>
        <v>25260</v>
      </c>
      <c r="K267" s="6"/>
    </row>
    <row r="268" spans="1:11" ht="16.5" customHeight="1" x14ac:dyDescent="0.2">
      <c r="A268" s="30">
        <v>259</v>
      </c>
      <c r="B268" s="36" t="s">
        <v>462</v>
      </c>
      <c r="C268" s="37" t="s">
        <v>681</v>
      </c>
      <c r="D268" s="40" t="s">
        <v>71</v>
      </c>
      <c r="E268" s="44"/>
      <c r="F268" s="38"/>
      <c r="G268" s="31">
        <f t="shared" ref="G268:G331" si="8">E268*F268</f>
        <v>0</v>
      </c>
      <c r="H268" s="78">
        <v>12</v>
      </c>
      <c r="I268" s="38">
        <v>525</v>
      </c>
      <c r="J268" s="31">
        <f t="shared" ref="J268:J331" si="9">H268*I268</f>
        <v>6300</v>
      </c>
      <c r="K268" s="6"/>
    </row>
    <row r="269" spans="1:11" ht="33" customHeight="1" x14ac:dyDescent="0.2">
      <c r="A269" s="30">
        <v>260</v>
      </c>
      <c r="B269" s="36" t="s">
        <v>462</v>
      </c>
      <c r="C269" s="37" t="s">
        <v>682</v>
      </c>
      <c r="D269" s="40" t="s">
        <v>71</v>
      </c>
      <c r="E269" s="78"/>
      <c r="F269" s="38"/>
      <c r="G269" s="31">
        <f t="shared" si="8"/>
        <v>0</v>
      </c>
      <c r="H269" s="78">
        <v>1</v>
      </c>
      <c r="I269" s="38">
        <v>13500</v>
      </c>
      <c r="J269" s="31">
        <f t="shared" si="9"/>
        <v>13500</v>
      </c>
      <c r="K269" s="6"/>
    </row>
    <row r="270" spans="1:11" ht="16.5" customHeight="1" x14ac:dyDescent="0.2">
      <c r="A270" s="30">
        <v>261</v>
      </c>
      <c r="B270" s="36" t="s">
        <v>462</v>
      </c>
      <c r="C270" s="37" t="s">
        <v>683</v>
      </c>
      <c r="D270" s="40" t="s">
        <v>71</v>
      </c>
      <c r="E270" s="79"/>
      <c r="F270" s="38"/>
      <c r="G270" s="31">
        <f t="shared" si="8"/>
        <v>0</v>
      </c>
      <c r="H270" s="78">
        <v>12</v>
      </c>
      <c r="I270" s="38">
        <v>935</v>
      </c>
      <c r="J270" s="31">
        <f t="shared" si="9"/>
        <v>11220</v>
      </c>
      <c r="K270" s="6"/>
    </row>
    <row r="271" spans="1:11" ht="16.5" customHeight="1" x14ac:dyDescent="0.2">
      <c r="A271" s="30">
        <v>262</v>
      </c>
      <c r="B271" s="36" t="s">
        <v>462</v>
      </c>
      <c r="C271" s="37" t="s">
        <v>684</v>
      </c>
      <c r="D271" s="40" t="s">
        <v>71</v>
      </c>
      <c r="E271" s="78">
        <v>11</v>
      </c>
      <c r="F271" s="38">
        <v>1700</v>
      </c>
      <c r="G271" s="31">
        <f t="shared" si="8"/>
        <v>18700</v>
      </c>
      <c r="H271" s="78">
        <v>0</v>
      </c>
      <c r="I271" s="38">
        <v>0</v>
      </c>
      <c r="J271" s="31">
        <f t="shared" si="9"/>
        <v>0</v>
      </c>
      <c r="K271" s="6"/>
    </row>
    <row r="272" spans="1:11" ht="16.5" customHeight="1" x14ac:dyDescent="0.2">
      <c r="A272" s="30">
        <v>263</v>
      </c>
      <c r="B272" s="36" t="s">
        <v>462</v>
      </c>
      <c r="C272" s="37" t="s">
        <v>685</v>
      </c>
      <c r="D272" s="40" t="s">
        <v>71</v>
      </c>
      <c r="E272" s="78">
        <v>1</v>
      </c>
      <c r="F272" s="38">
        <v>1700</v>
      </c>
      <c r="G272" s="31">
        <f t="shared" si="8"/>
        <v>1700</v>
      </c>
      <c r="H272" s="78">
        <v>0</v>
      </c>
      <c r="I272" s="38">
        <v>0</v>
      </c>
      <c r="J272" s="31">
        <f t="shared" si="9"/>
        <v>0</v>
      </c>
      <c r="K272" s="6"/>
    </row>
    <row r="273" spans="1:11" ht="16.5" customHeight="1" x14ac:dyDescent="0.2">
      <c r="A273" s="30">
        <v>264</v>
      </c>
      <c r="B273" s="36" t="s">
        <v>462</v>
      </c>
      <c r="C273" s="37" t="s">
        <v>686</v>
      </c>
      <c r="D273" s="40" t="s">
        <v>71</v>
      </c>
      <c r="E273" s="44"/>
      <c r="F273" s="38"/>
      <c r="G273" s="31">
        <f t="shared" si="8"/>
        <v>0</v>
      </c>
      <c r="H273" s="78">
        <v>2</v>
      </c>
      <c r="I273" s="38">
        <v>2360</v>
      </c>
      <c r="J273" s="31">
        <f t="shared" si="9"/>
        <v>4720</v>
      </c>
      <c r="K273" s="6"/>
    </row>
    <row r="274" spans="1:11" ht="16.5" customHeight="1" x14ac:dyDescent="0.2">
      <c r="A274" s="30">
        <v>265</v>
      </c>
      <c r="B274" s="36" t="s">
        <v>462</v>
      </c>
      <c r="C274" s="37" t="s">
        <v>687</v>
      </c>
      <c r="D274" s="40" t="s">
        <v>71</v>
      </c>
      <c r="E274" s="44"/>
      <c r="F274" s="38"/>
      <c r="G274" s="31">
        <f t="shared" si="8"/>
        <v>0</v>
      </c>
      <c r="H274" s="78">
        <v>4</v>
      </c>
      <c r="I274" s="38">
        <v>256.5</v>
      </c>
      <c r="J274" s="31">
        <f t="shared" si="9"/>
        <v>1026</v>
      </c>
      <c r="K274" s="6"/>
    </row>
    <row r="275" spans="1:11" ht="33" customHeight="1" x14ac:dyDescent="0.2">
      <c r="A275" s="30">
        <v>266</v>
      </c>
      <c r="B275" s="36" t="s">
        <v>462</v>
      </c>
      <c r="C275" s="37" t="s">
        <v>688</v>
      </c>
      <c r="D275" s="40" t="s">
        <v>71</v>
      </c>
      <c r="E275" s="78">
        <v>3</v>
      </c>
      <c r="F275" s="38">
        <v>32000</v>
      </c>
      <c r="G275" s="31">
        <f t="shared" si="8"/>
        <v>96000</v>
      </c>
      <c r="H275" s="78">
        <v>0</v>
      </c>
      <c r="I275" s="38">
        <v>0</v>
      </c>
      <c r="J275" s="31">
        <f t="shared" si="9"/>
        <v>0</v>
      </c>
      <c r="K275" s="6"/>
    </row>
    <row r="276" spans="1:11" ht="16.5" customHeight="1" x14ac:dyDescent="0.2">
      <c r="A276" s="30">
        <v>267</v>
      </c>
      <c r="B276" s="36" t="s">
        <v>462</v>
      </c>
      <c r="C276" s="37" t="s">
        <v>689</v>
      </c>
      <c r="D276" s="40" t="s">
        <v>71</v>
      </c>
      <c r="E276" s="44"/>
      <c r="F276" s="38"/>
      <c r="G276" s="31">
        <f t="shared" si="8"/>
        <v>0</v>
      </c>
      <c r="H276" s="78">
        <v>1</v>
      </c>
      <c r="I276" s="38">
        <v>185.25</v>
      </c>
      <c r="J276" s="31">
        <f t="shared" si="9"/>
        <v>185</v>
      </c>
      <c r="K276" s="6"/>
    </row>
    <row r="277" spans="1:11" ht="16.5" customHeight="1" x14ac:dyDescent="0.2">
      <c r="A277" s="30">
        <v>268</v>
      </c>
      <c r="B277" s="36" t="s">
        <v>462</v>
      </c>
      <c r="C277" s="37" t="s">
        <v>690</v>
      </c>
      <c r="D277" s="40" t="s">
        <v>71</v>
      </c>
      <c r="E277" s="44"/>
      <c r="F277" s="38"/>
      <c r="G277" s="31">
        <f t="shared" si="8"/>
        <v>0</v>
      </c>
      <c r="H277" s="78">
        <v>32</v>
      </c>
      <c r="I277" s="38">
        <v>199.5</v>
      </c>
      <c r="J277" s="31">
        <f t="shared" si="9"/>
        <v>6384</v>
      </c>
      <c r="K277" s="6"/>
    </row>
    <row r="278" spans="1:11" ht="16.5" customHeight="1" x14ac:dyDescent="0.2">
      <c r="A278" s="30">
        <v>269</v>
      </c>
      <c r="B278" s="36" t="s">
        <v>462</v>
      </c>
      <c r="C278" s="37" t="s">
        <v>691</v>
      </c>
      <c r="D278" s="40" t="s">
        <v>71</v>
      </c>
      <c r="E278" s="44"/>
      <c r="F278" s="38"/>
      <c r="G278" s="31">
        <f t="shared" si="8"/>
        <v>0</v>
      </c>
      <c r="H278" s="78">
        <v>2</v>
      </c>
      <c r="I278" s="38">
        <v>148.19999999999999</v>
      </c>
      <c r="J278" s="31">
        <f t="shared" si="9"/>
        <v>296</v>
      </c>
      <c r="K278" s="6"/>
    </row>
    <row r="279" spans="1:11" ht="33" customHeight="1" x14ac:dyDescent="0.2">
      <c r="A279" s="30">
        <v>270</v>
      </c>
      <c r="B279" s="36" t="s">
        <v>462</v>
      </c>
      <c r="C279" s="37" t="s">
        <v>692</v>
      </c>
      <c r="D279" s="40" t="s">
        <v>71</v>
      </c>
      <c r="E279" s="78">
        <v>1</v>
      </c>
      <c r="F279" s="38">
        <v>17600</v>
      </c>
      <c r="G279" s="31">
        <f t="shared" si="8"/>
        <v>17600</v>
      </c>
      <c r="H279" s="78">
        <v>0</v>
      </c>
      <c r="I279" s="38">
        <v>0</v>
      </c>
      <c r="J279" s="31">
        <f t="shared" si="9"/>
        <v>0</v>
      </c>
      <c r="K279" s="6"/>
    </row>
    <row r="280" spans="1:11" ht="33" customHeight="1" x14ac:dyDescent="0.2">
      <c r="A280" s="30">
        <v>271</v>
      </c>
      <c r="B280" s="36" t="s">
        <v>462</v>
      </c>
      <c r="C280" s="37" t="s">
        <v>693</v>
      </c>
      <c r="D280" s="40" t="s">
        <v>71</v>
      </c>
      <c r="E280" s="78">
        <v>15</v>
      </c>
      <c r="F280" s="38">
        <v>11000</v>
      </c>
      <c r="G280" s="31">
        <f t="shared" si="8"/>
        <v>165000</v>
      </c>
      <c r="H280" s="78">
        <v>0</v>
      </c>
      <c r="I280" s="38">
        <v>0</v>
      </c>
      <c r="J280" s="31">
        <f t="shared" si="9"/>
        <v>0</v>
      </c>
      <c r="K280" s="6"/>
    </row>
    <row r="281" spans="1:11" ht="16.5" customHeight="1" x14ac:dyDescent="0.2">
      <c r="A281" s="30">
        <v>272</v>
      </c>
      <c r="B281" s="36" t="s">
        <v>462</v>
      </c>
      <c r="C281" s="37" t="s">
        <v>694</v>
      </c>
      <c r="D281" s="40" t="s">
        <v>71</v>
      </c>
      <c r="E281" s="78">
        <v>1</v>
      </c>
      <c r="F281" s="38">
        <v>850</v>
      </c>
      <c r="G281" s="31">
        <f t="shared" si="8"/>
        <v>850</v>
      </c>
      <c r="H281" s="78">
        <v>0</v>
      </c>
      <c r="I281" s="38">
        <v>0</v>
      </c>
      <c r="J281" s="31">
        <f t="shared" si="9"/>
        <v>0</v>
      </c>
      <c r="K281" s="6"/>
    </row>
    <row r="282" spans="1:11" ht="16.5" customHeight="1" x14ac:dyDescent="0.2">
      <c r="A282" s="30">
        <v>273</v>
      </c>
      <c r="B282" s="36" t="s">
        <v>462</v>
      </c>
      <c r="C282" s="37" t="s">
        <v>695</v>
      </c>
      <c r="D282" s="40" t="s">
        <v>71</v>
      </c>
      <c r="E282" s="78">
        <v>30</v>
      </c>
      <c r="F282" s="38">
        <v>1200</v>
      </c>
      <c r="G282" s="31">
        <f t="shared" si="8"/>
        <v>36000</v>
      </c>
      <c r="H282" s="78">
        <v>0</v>
      </c>
      <c r="I282" s="38">
        <v>0</v>
      </c>
      <c r="J282" s="31">
        <f t="shared" si="9"/>
        <v>0</v>
      </c>
      <c r="K282" s="6"/>
    </row>
    <row r="283" spans="1:11" ht="33" customHeight="1" x14ac:dyDescent="0.2">
      <c r="A283" s="30">
        <v>274</v>
      </c>
      <c r="B283" s="36" t="s">
        <v>462</v>
      </c>
      <c r="C283" s="37" t="s">
        <v>696</v>
      </c>
      <c r="D283" s="40" t="s">
        <v>71</v>
      </c>
      <c r="E283" s="78">
        <v>3</v>
      </c>
      <c r="F283" s="38">
        <v>8800</v>
      </c>
      <c r="G283" s="31">
        <f t="shared" si="8"/>
        <v>26400</v>
      </c>
      <c r="H283" s="78">
        <v>0</v>
      </c>
      <c r="I283" s="38">
        <v>0</v>
      </c>
      <c r="J283" s="31">
        <f t="shared" si="9"/>
        <v>0</v>
      </c>
      <c r="K283" s="6"/>
    </row>
    <row r="284" spans="1:11" ht="16.5" customHeight="1" x14ac:dyDescent="0.2">
      <c r="A284" s="30">
        <v>275</v>
      </c>
      <c r="B284" s="36" t="s">
        <v>462</v>
      </c>
      <c r="C284" s="37" t="s">
        <v>697</v>
      </c>
      <c r="D284" s="40" t="s">
        <v>71</v>
      </c>
      <c r="E284" s="78">
        <v>2</v>
      </c>
      <c r="F284" s="38">
        <v>2300</v>
      </c>
      <c r="G284" s="31">
        <f t="shared" si="8"/>
        <v>4600</v>
      </c>
      <c r="H284" s="78">
        <v>0</v>
      </c>
      <c r="I284" s="38">
        <v>0</v>
      </c>
      <c r="J284" s="31">
        <f t="shared" si="9"/>
        <v>0</v>
      </c>
      <c r="K284" s="6"/>
    </row>
    <row r="285" spans="1:11" ht="16.5" customHeight="1" x14ac:dyDescent="0.2">
      <c r="A285" s="30">
        <v>276</v>
      </c>
      <c r="B285" s="36" t="s">
        <v>462</v>
      </c>
      <c r="C285" s="37" t="s">
        <v>698</v>
      </c>
      <c r="D285" s="40" t="s">
        <v>71</v>
      </c>
      <c r="E285" s="78">
        <v>5</v>
      </c>
      <c r="F285" s="38">
        <v>4000</v>
      </c>
      <c r="G285" s="31">
        <f t="shared" si="8"/>
        <v>20000</v>
      </c>
      <c r="H285" s="78">
        <v>0</v>
      </c>
      <c r="I285" s="38">
        <v>0</v>
      </c>
      <c r="J285" s="31">
        <f t="shared" si="9"/>
        <v>0</v>
      </c>
      <c r="K285" s="6"/>
    </row>
    <row r="286" spans="1:11" ht="16.5" customHeight="1" x14ac:dyDescent="0.2">
      <c r="A286" s="30">
        <v>277</v>
      </c>
      <c r="B286" s="36" t="s">
        <v>462</v>
      </c>
      <c r="C286" s="37" t="s">
        <v>699</v>
      </c>
      <c r="D286" s="40" t="s">
        <v>71</v>
      </c>
      <c r="E286" s="78">
        <v>12</v>
      </c>
      <c r="F286" s="38">
        <v>1400</v>
      </c>
      <c r="G286" s="31">
        <f t="shared" si="8"/>
        <v>16800</v>
      </c>
      <c r="H286" s="78">
        <v>0</v>
      </c>
      <c r="I286" s="38">
        <v>0</v>
      </c>
      <c r="J286" s="31">
        <f t="shared" si="9"/>
        <v>0</v>
      </c>
      <c r="K286" s="6"/>
    </row>
    <row r="287" spans="1:11" ht="33" customHeight="1" x14ac:dyDescent="0.2">
      <c r="A287" s="30">
        <v>278</v>
      </c>
      <c r="B287" s="36" t="s">
        <v>462</v>
      </c>
      <c r="C287" s="37" t="s">
        <v>700</v>
      </c>
      <c r="D287" s="40" t="s">
        <v>71</v>
      </c>
      <c r="E287" s="78">
        <v>1</v>
      </c>
      <c r="F287" s="38">
        <v>116000</v>
      </c>
      <c r="G287" s="31">
        <f t="shared" si="8"/>
        <v>116000</v>
      </c>
      <c r="H287" s="78">
        <v>0</v>
      </c>
      <c r="I287" s="38">
        <v>0</v>
      </c>
      <c r="J287" s="31">
        <f t="shared" si="9"/>
        <v>0</v>
      </c>
      <c r="K287" s="6"/>
    </row>
    <row r="288" spans="1:11" ht="16.5" customHeight="1" x14ac:dyDescent="0.2">
      <c r="A288" s="30">
        <v>279</v>
      </c>
      <c r="B288" s="36" t="s">
        <v>462</v>
      </c>
      <c r="C288" s="37" t="s">
        <v>701</v>
      </c>
      <c r="D288" s="40" t="s">
        <v>71</v>
      </c>
      <c r="E288" s="78">
        <v>2</v>
      </c>
      <c r="F288" s="38">
        <v>5000</v>
      </c>
      <c r="G288" s="31">
        <f t="shared" si="8"/>
        <v>10000</v>
      </c>
      <c r="H288" s="78">
        <v>0</v>
      </c>
      <c r="I288" s="38">
        <v>0</v>
      </c>
      <c r="J288" s="31">
        <f t="shared" si="9"/>
        <v>0</v>
      </c>
      <c r="K288" s="6"/>
    </row>
    <row r="289" spans="1:11" ht="16.5" customHeight="1" x14ac:dyDescent="0.2">
      <c r="A289" s="30">
        <v>280</v>
      </c>
      <c r="B289" s="36" t="s">
        <v>462</v>
      </c>
      <c r="C289" s="37" t="s">
        <v>702</v>
      </c>
      <c r="D289" s="40" t="s">
        <v>71</v>
      </c>
      <c r="E289" s="44"/>
      <c r="F289" s="38"/>
      <c r="G289" s="31">
        <f t="shared" si="8"/>
        <v>0</v>
      </c>
      <c r="H289" s="78">
        <v>1</v>
      </c>
      <c r="I289" s="38">
        <v>2097</v>
      </c>
      <c r="J289" s="31">
        <f t="shared" si="9"/>
        <v>2097</v>
      </c>
      <c r="K289" s="6"/>
    </row>
    <row r="290" spans="1:11" ht="16.5" customHeight="1" x14ac:dyDescent="0.2">
      <c r="A290" s="30">
        <v>281</v>
      </c>
      <c r="B290" s="36" t="s">
        <v>462</v>
      </c>
      <c r="C290" s="37" t="s">
        <v>703</v>
      </c>
      <c r="D290" s="40" t="s">
        <v>71</v>
      </c>
      <c r="E290" s="44"/>
      <c r="F290" s="38"/>
      <c r="G290" s="31">
        <f t="shared" si="8"/>
        <v>0</v>
      </c>
      <c r="H290" s="78">
        <v>6</v>
      </c>
      <c r="I290" s="38">
        <v>4280</v>
      </c>
      <c r="J290" s="31">
        <f t="shared" si="9"/>
        <v>25680</v>
      </c>
      <c r="K290" s="6"/>
    </row>
    <row r="291" spans="1:11" ht="16.5" customHeight="1" x14ac:dyDescent="0.2">
      <c r="A291" s="30">
        <v>282</v>
      </c>
      <c r="B291" s="36" t="s">
        <v>462</v>
      </c>
      <c r="C291" s="37" t="s">
        <v>704</v>
      </c>
      <c r="D291" s="40" t="s">
        <v>71</v>
      </c>
      <c r="E291" s="44"/>
      <c r="F291" s="38"/>
      <c r="G291" s="31">
        <f t="shared" si="8"/>
        <v>0</v>
      </c>
      <c r="H291" s="78">
        <v>3</v>
      </c>
      <c r="I291" s="38">
        <v>199</v>
      </c>
      <c r="J291" s="31">
        <f t="shared" si="9"/>
        <v>597</v>
      </c>
      <c r="K291" s="6"/>
    </row>
    <row r="292" spans="1:11" ht="33" customHeight="1" x14ac:dyDescent="0.2">
      <c r="A292" s="30">
        <v>283</v>
      </c>
      <c r="B292" s="36" t="s">
        <v>462</v>
      </c>
      <c r="C292" s="37" t="s">
        <v>705</v>
      </c>
      <c r="D292" s="40" t="s">
        <v>71</v>
      </c>
      <c r="E292" s="78">
        <v>4</v>
      </c>
      <c r="F292" s="38">
        <v>24000</v>
      </c>
      <c r="G292" s="31">
        <f t="shared" si="8"/>
        <v>96000</v>
      </c>
      <c r="H292" s="78">
        <v>0</v>
      </c>
      <c r="I292" s="38">
        <v>0</v>
      </c>
      <c r="J292" s="31">
        <f t="shared" si="9"/>
        <v>0</v>
      </c>
      <c r="K292" s="6"/>
    </row>
    <row r="293" spans="1:11" ht="33" customHeight="1" x14ac:dyDescent="0.2">
      <c r="A293" s="30">
        <v>284</v>
      </c>
      <c r="B293" s="36" t="s">
        <v>462</v>
      </c>
      <c r="C293" s="37" t="s">
        <v>706</v>
      </c>
      <c r="D293" s="40" t="s">
        <v>71</v>
      </c>
      <c r="E293" s="78">
        <v>3</v>
      </c>
      <c r="F293" s="38">
        <v>42000</v>
      </c>
      <c r="G293" s="31">
        <f t="shared" si="8"/>
        <v>126000</v>
      </c>
      <c r="H293" s="78">
        <v>0</v>
      </c>
      <c r="I293" s="38">
        <v>0</v>
      </c>
      <c r="J293" s="31">
        <f t="shared" si="9"/>
        <v>0</v>
      </c>
      <c r="K293" s="6"/>
    </row>
    <row r="294" spans="1:11" ht="16.5" customHeight="1" x14ac:dyDescent="0.2">
      <c r="A294" s="30">
        <v>285</v>
      </c>
      <c r="B294" s="36" t="s">
        <v>462</v>
      </c>
      <c r="C294" s="37" t="s">
        <v>707</v>
      </c>
      <c r="D294" s="40" t="s">
        <v>71</v>
      </c>
      <c r="E294" s="78">
        <v>96</v>
      </c>
      <c r="F294" s="38">
        <v>875</v>
      </c>
      <c r="G294" s="31">
        <f t="shared" si="8"/>
        <v>84000</v>
      </c>
      <c r="H294" s="78">
        <v>0</v>
      </c>
      <c r="I294" s="38">
        <v>0</v>
      </c>
      <c r="J294" s="31">
        <f t="shared" si="9"/>
        <v>0</v>
      </c>
      <c r="K294" s="6"/>
    </row>
    <row r="295" spans="1:11" ht="16.5" customHeight="1" x14ac:dyDescent="0.2">
      <c r="A295" s="30">
        <v>286</v>
      </c>
      <c r="B295" s="36" t="s">
        <v>462</v>
      </c>
      <c r="C295" s="37" t="s">
        <v>707</v>
      </c>
      <c r="D295" s="40" t="s">
        <v>71</v>
      </c>
      <c r="E295" s="78">
        <v>6</v>
      </c>
      <c r="F295" s="38">
        <v>875</v>
      </c>
      <c r="G295" s="31">
        <f t="shared" si="8"/>
        <v>5250</v>
      </c>
      <c r="H295" s="78">
        <v>0</v>
      </c>
      <c r="I295" s="38">
        <v>0</v>
      </c>
      <c r="J295" s="31">
        <f t="shared" si="9"/>
        <v>0</v>
      </c>
      <c r="K295" s="6"/>
    </row>
    <row r="296" spans="1:11" ht="16.5" customHeight="1" x14ac:dyDescent="0.2">
      <c r="A296" s="30">
        <v>287</v>
      </c>
      <c r="B296" s="36" t="s">
        <v>462</v>
      </c>
      <c r="C296" s="37" t="s">
        <v>708</v>
      </c>
      <c r="D296" s="40" t="s">
        <v>71</v>
      </c>
      <c r="E296" s="78">
        <v>1</v>
      </c>
      <c r="F296" s="38">
        <v>6000</v>
      </c>
      <c r="G296" s="31">
        <f t="shared" si="8"/>
        <v>6000</v>
      </c>
      <c r="H296" s="78">
        <v>0</v>
      </c>
      <c r="I296" s="38">
        <v>0</v>
      </c>
      <c r="J296" s="31">
        <f t="shared" si="9"/>
        <v>0</v>
      </c>
      <c r="K296" s="6"/>
    </row>
    <row r="297" spans="1:11" ht="16.5" customHeight="1" x14ac:dyDescent="0.2">
      <c r="A297" s="30">
        <v>288</v>
      </c>
      <c r="B297" s="36" t="s">
        <v>462</v>
      </c>
      <c r="C297" s="37" t="s">
        <v>707</v>
      </c>
      <c r="D297" s="40" t="s">
        <v>71</v>
      </c>
      <c r="E297" s="78">
        <v>3</v>
      </c>
      <c r="F297" s="38">
        <v>875</v>
      </c>
      <c r="G297" s="31">
        <f t="shared" si="8"/>
        <v>2625</v>
      </c>
      <c r="H297" s="78">
        <v>0</v>
      </c>
      <c r="I297" s="38">
        <v>0</v>
      </c>
      <c r="J297" s="31">
        <f t="shared" si="9"/>
        <v>0</v>
      </c>
      <c r="K297" s="6"/>
    </row>
    <row r="298" spans="1:11" ht="16.5" customHeight="1" x14ac:dyDescent="0.2">
      <c r="A298" s="30">
        <v>289</v>
      </c>
      <c r="B298" s="36" t="s">
        <v>462</v>
      </c>
      <c r="C298" s="37" t="s">
        <v>703</v>
      </c>
      <c r="D298" s="40" t="s">
        <v>71</v>
      </c>
      <c r="E298" s="44"/>
      <c r="F298" s="38"/>
      <c r="G298" s="31">
        <f t="shared" si="8"/>
        <v>0</v>
      </c>
      <c r="H298" s="78">
        <v>1</v>
      </c>
      <c r="I298" s="38">
        <v>1550</v>
      </c>
      <c r="J298" s="31">
        <f t="shared" si="9"/>
        <v>1550</v>
      </c>
      <c r="K298" s="6"/>
    </row>
    <row r="299" spans="1:11" ht="16.5" customHeight="1" x14ac:dyDescent="0.2">
      <c r="A299" s="30">
        <v>290</v>
      </c>
      <c r="B299" s="36" t="s">
        <v>462</v>
      </c>
      <c r="C299" s="37" t="s">
        <v>690</v>
      </c>
      <c r="D299" s="40" t="s">
        <v>71</v>
      </c>
      <c r="E299" s="44"/>
      <c r="F299" s="38"/>
      <c r="G299" s="31">
        <f t="shared" si="8"/>
        <v>0</v>
      </c>
      <c r="H299" s="78">
        <v>1</v>
      </c>
      <c r="I299" s="38">
        <v>1550</v>
      </c>
      <c r="J299" s="31">
        <f t="shared" si="9"/>
        <v>1550</v>
      </c>
      <c r="K299" s="6"/>
    </row>
    <row r="300" spans="1:11" ht="16.5" customHeight="1" x14ac:dyDescent="0.2">
      <c r="A300" s="30">
        <v>291</v>
      </c>
      <c r="B300" s="36" t="s">
        <v>462</v>
      </c>
      <c r="C300" s="37" t="s">
        <v>463</v>
      </c>
      <c r="D300" s="40" t="s">
        <v>71</v>
      </c>
      <c r="E300" s="44"/>
      <c r="F300" s="38"/>
      <c r="G300" s="31">
        <f t="shared" si="8"/>
        <v>0</v>
      </c>
      <c r="H300" s="78">
        <v>2</v>
      </c>
      <c r="I300" s="38">
        <v>547.74</v>
      </c>
      <c r="J300" s="31">
        <f t="shared" si="9"/>
        <v>1095</v>
      </c>
      <c r="K300" s="6"/>
    </row>
    <row r="301" spans="1:11" ht="16.5" customHeight="1" x14ac:dyDescent="0.2">
      <c r="A301" s="30">
        <v>292</v>
      </c>
      <c r="B301" s="36" t="s">
        <v>462</v>
      </c>
      <c r="C301" s="37" t="s">
        <v>464</v>
      </c>
      <c r="D301" s="40" t="s">
        <v>71</v>
      </c>
      <c r="E301" s="44"/>
      <c r="F301" s="38"/>
      <c r="G301" s="31">
        <f t="shared" si="8"/>
        <v>0</v>
      </c>
      <c r="H301" s="78">
        <v>2</v>
      </c>
      <c r="I301" s="38">
        <v>343.84</v>
      </c>
      <c r="J301" s="31">
        <f t="shared" si="9"/>
        <v>688</v>
      </c>
      <c r="K301" s="6"/>
    </row>
    <row r="302" spans="1:11" ht="16.5" customHeight="1" x14ac:dyDescent="0.2">
      <c r="A302" s="30">
        <v>293</v>
      </c>
      <c r="B302" s="36" t="s">
        <v>462</v>
      </c>
      <c r="C302" s="37" t="s">
        <v>465</v>
      </c>
      <c r="D302" s="40" t="s">
        <v>71</v>
      </c>
      <c r="E302" s="44"/>
      <c r="F302" s="38"/>
      <c r="G302" s="31">
        <f t="shared" si="8"/>
        <v>0</v>
      </c>
      <c r="H302" s="78">
        <v>1</v>
      </c>
      <c r="I302" s="38">
        <v>11617.74</v>
      </c>
      <c r="J302" s="31">
        <f t="shared" si="9"/>
        <v>11618</v>
      </c>
      <c r="K302" s="6"/>
    </row>
    <row r="303" spans="1:11" ht="16.5" customHeight="1" x14ac:dyDescent="0.2">
      <c r="A303" s="30">
        <v>294</v>
      </c>
      <c r="B303" s="36" t="s">
        <v>462</v>
      </c>
      <c r="C303" s="37" t="s">
        <v>466</v>
      </c>
      <c r="D303" s="40" t="s">
        <v>71</v>
      </c>
      <c r="E303" s="44"/>
      <c r="F303" s="38"/>
      <c r="G303" s="31">
        <f t="shared" si="8"/>
        <v>0</v>
      </c>
      <c r="H303" s="78">
        <v>1</v>
      </c>
      <c r="I303" s="38">
        <v>1012.46</v>
      </c>
      <c r="J303" s="31">
        <f t="shared" si="9"/>
        <v>1012</v>
      </c>
      <c r="K303" s="6"/>
    </row>
    <row r="304" spans="1:11" ht="16.5" customHeight="1" x14ac:dyDescent="0.2">
      <c r="A304" s="30">
        <v>295</v>
      </c>
      <c r="B304" s="36" t="s">
        <v>462</v>
      </c>
      <c r="C304" s="37" t="s">
        <v>467</v>
      </c>
      <c r="D304" s="40" t="s">
        <v>71</v>
      </c>
      <c r="E304" s="44"/>
      <c r="F304" s="38"/>
      <c r="G304" s="31">
        <f t="shared" si="8"/>
        <v>0</v>
      </c>
      <c r="H304" s="78">
        <v>4</v>
      </c>
      <c r="I304" s="38">
        <v>15.05</v>
      </c>
      <c r="J304" s="31">
        <f t="shared" si="9"/>
        <v>60</v>
      </c>
      <c r="K304" s="6"/>
    </row>
    <row r="305" spans="1:11" ht="16.5" customHeight="1" x14ac:dyDescent="0.2">
      <c r="A305" s="30">
        <v>296</v>
      </c>
      <c r="B305" s="36" t="s">
        <v>462</v>
      </c>
      <c r="C305" s="37" t="s">
        <v>468</v>
      </c>
      <c r="D305" s="40" t="s">
        <v>71</v>
      </c>
      <c r="E305" s="44"/>
      <c r="F305" s="38"/>
      <c r="G305" s="31">
        <f t="shared" si="8"/>
        <v>0</v>
      </c>
      <c r="H305" s="78">
        <v>1</v>
      </c>
      <c r="I305" s="38">
        <v>519.04999999999995</v>
      </c>
      <c r="J305" s="31">
        <f t="shared" si="9"/>
        <v>519</v>
      </c>
      <c r="K305" s="6"/>
    </row>
    <row r="306" spans="1:11" ht="16.5" customHeight="1" x14ac:dyDescent="0.2">
      <c r="A306" s="30">
        <v>297</v>
      </c>
      <c r="B306" s="36" t="s">
        <v>462</v>
      </c>
      <c r="C306" s="37" t="s">
        <v>469</v>
      </c>
      <c r="D306" s="40" t="s">
        <v>71</v>
      </c>
      <c r="E306" s="44"/>
      <c r="F306" s="38"/>
      <c r="G306" s="31">
        <f t="shared" si="8"/>
        <v>0</v>
      </c>
      <c r="H306" s="78">
        <v>2</v>
      </c>
      <c r="I306" s="38">
        <v>366.37</v>
      </c>
      <c r="J306" s="31">
        <f t="shared" si="9"/>
        <v>733</v>
      </c>
      <c r="K306" s="6"/>
    </row>
    <row r="307" spans="1:11" ht="16.5" customHeight="1" x14ac:dyDescent="0.2">
      <c r="A307" s="30">
        <v>298</v>
      </c>
      <c r="B307" s="36" t="s">
        <v>462</v>
      </c>
      <c r="C307" s="37" t="s">
        <v>709</v>
      </c>
      <c r="D307" s="40" t="s">
        <v>710</v>
      </c>
      <c r="E307" s="44"/>
      <c r="F307" s="38"/>
      <c r="G307" s="31">
        <f t="shared" si="8"/>
        <v>0</v>
      </c>
      <c r="H307" s="44">
        <v>93.44</v>
      </c>
      <c r="I307" s="38">
        <v>460</v>
      </c>
      <c r="J307" s="31">
        <f t="shared" si="9"/>
        <v>42982</v>
      </c>
      <c r="K307" s="6"/>
    </row>
    <row r="308" spans="1:11" ht="16.5" customHeight="1" x14ac:dyDescent="0.2">
      <c r="A308" s="30">
        <v>299</v>
      </c>
      <c r="B308" s="36" t="s">
        <v>462</v>
      </c>
      <c r="C308" s="37" t="s">
        <v>711</v>
      </c>
      <c r="D308" s="40" t="s">
        <v>710</v>
      </c>
      <c r="E308" s="44"/>
      <c r="F308" s="38"/>
      <c r="G308" s="31">
        <f t="shared" si="8"/>
        <v>0</v>
      </c>
      <c r="H308" s="44">
        <v>116.8</v>
      </c>
      <c r="I308" s="38">
        <v>430</v>
      </c>
      <c r="J308" s="31">
        <f t="shared" si="9"/>
        <v>50224</v>
      </c>
      <c r="K308" s="6"/>
    </row>
    <row r="309" spans="1:11" ht="16.5" customHeight="1" x14ac:dyDescent="0.2">
      <c r="A309" s="30">
        <v>300</v>
      </c>
      <c r="B309" s="36" t="s">
        <v>104</v>
      </c>
      <c r="C309" s="37" t="s">
        <v>503</v>
      </c>
      <c r="D309" s="40" t="s">
        <v>252</v>
      </c>
      <c r="E309" s="44">
        <v>0.36</v>
      </c>
      <c r="F309" s="38">
        <v>55000</v>
      </c>
      <c r="G309" s="31">
        <f t="shared" si="8"/>
        <v>19800</v>
      </c>
      <c r="H309" s="78">
        <v>0</v>
      </c>
      <c r="I309" s="38">
        <v>0</v>
      </c>
      <c r="J309" s="31">
        <f t="shared" si="9"/>
        <v>0</v>
      </c>
      <c r="K309" s="6"/>
    </row>
    <row r="310" spans="1:11" ht="49.5" customHeight="1" x14ac:dyDescent="0.2">
      <c r="A310" s="30">
        <v>301</v>
      </c>
      <c r="B310" s="36" t="s">
        <v>104</v>
      </c>
      <c r="C310" s="37" t="s">
        <v>504</v>
      </c>
      <c r="D310" s="40" t="s">
        <v>252</v>
      </c>
      <c r="E310" s="44">
        <v>0.18</v>
      </c>
      <c r="F310" s="38">
        <v>22610.27</v>
      </c>
      <c r="G310" s="31">
        <f t="shared" si="8"/>
        <v>4070</v>
      </c>
      <c r="H310" s="78">
        <v>0</v>
      </c>
      <c r="I310" s="38">
        <v>0</v>
      </c>
      <c r="J310" s="31">
        <f t="shared" si="9"/>
        <v>0</v>
      </c>
      <c r="K310" s="6"/>
    </row>
    <row r="311" spans="1:11" ht="49.5" customHeight="1" x14ac:dyDescent="0.2">
      <c r="A311" s="30">
        <v>302</v>
      </c>
      <c r="B311" s="36" t="s">
        <v>104</v>
      </c>
      <c r="C311" s="37" t="s">
        <v>505</v>
      </c>
      <c r="D311" s="40" t="s">
        <v>252</v>
      </c>
      <c r="E311" s="44">
        <v>1.38</v>
      </c>
      <c r="F311" s="38">
        <v>28000</v>
      </c>
      <c r="G311" s="31">
        <f t="shared" si="8"/>
        <v>38640</v>
      </c>
      <c r="H311" s="78">
        <v>0</v>
      </c>
      <c r="I311" s="38">
        <v>0</v>
      </c>
      <c r="J311" s="31">
        <f t="shared" si="9"/>
        <v>0</v>
      </c>
      <c r="K311" s="6"/>
    </row>
    <row r="312" spans="1:11" ht="82.5" customHeight="1" x14ac:dyDescent="0.2">
      <c r="A312" s="30">
        <v>303</v>
      </c>
      <c r="B312" s="36" t="s">
        <v>104</v>
      </c>
      <c r="C312" s="37" t="s">
        <v>506</v>
      </c>
      <c r="D312" s="40" t="s">
        <v>252</v>
      </c>
      <c r="E312" s="44">
        <v>0.1</v>
      </c>
      <c r="F312" s="38">
        <v>83000</v>
      </c>
      <c r="G312" s="31">
        <f t="shared" si="8"/>
        <v>8300</v>
      </c>
      <c r="H312" s="78">
        <v>0</v>
      </c>
      <c r="I312" s="38">
        <v>0</v>
      </c>
      <c r="J312" s="31">
        <f t="shared" si="9"/>
        <v>0</v>
      </c>
      <c r="K312" s="6"/>
    </row>
    <row r="313" spans="1:11" ht="33" customHeight="1" x14ac:dyDescent="0.2">
      <c r="A313" s="30">
        <v>304</v>
      </c>
      <c r="B313" s="36" t="s">
        <v>104</v>
      </c>
      <c r="C313" s="37" t="s">
        <v>507</v>
      </c>
      <c r="D313" s="40" t="s">
        <v>252</v>
      </c>
      <c r="E313" s="44">
        <v>0.08</v>
      </c>
      <c r="F313" s="38">
        <v>41000</v>
      </c>
      <c r="G313" s="31">
        <f t="shared" si="8"/>
        <v>3280</v>
      </c>
      <c r="H313" s="44" t="s">
        <v>567</v>
      </c>
      <c r="I313" s="38">
        <v>0</v>
      </c>
      <c r="J313" s="31">
        <f t="shared" si="9"/>
        <v>0</v>
      </c>
      <c r="K313" s="6"/>
    </row>
    <row r="314" spans="1:11" ht="82.5" customHeight="1" x14ac:dyDescent="0.2">
      <c r="A314" s="30">
        <v>305</v>
      </c>
      <c r="B314" s="36" t="s">
        <v>104</v>
      </c>
      <c r="C314" s="37" t="s">
        <v>508</v>
      </c>
      <c r="D314" s="40" t="s">
        <v>252</v>
      </c>
      <c r="E314" s="44">
        <v>0.15</v>
      </c>
      <c r="F314" s="38">
        <v>83000</v>
      </c>
      <c r="G314" s="31">
        <f t="shared" si="8"/>
        <v>12450</v>
      </c>
      <c r="H314" s="44" t="s">
        <v>567</v>
      </c>
      <c r="I314" s="38">
        <v>0</v>
      </c>
      <c r="J314" s="31">
        <f t="shared" si="9"/>
        <v>0</v>
      </c>
      <c r="K314" s="6"/>
    </row>
    <row r="315" spans="1:11" ht="16.5" customHeight="1" x14ac:dyDescent="0.2">
      <c r="A315" s="30">
        <v>306</v>
      </c>
      <c r="B315" s="36" t="s">
        <v>462</v>
      </c>
      <c r="C315" s="37" t="s">
        <v>509</v>
      </c>
      <c r="D315" s="40" t="s">
        <v>252</v>
      </c>
      <c r="E315" s="44">
        <v>0.01</v>
      </c>
      <c r="F315" s="38">
        <v>102820</v>
      </c>
      <c r="G315" s="31">
        <f t="shared" si="8"/>
        <v>1028</v>
      </c>
      <c r="H315" s="44" t="s">
        <v>567</v>
      </c>
      <c r="I315" s="38">
        <v>0</v>
      </c>
      <c r="J315" s="31">
        <f t="shared" si="9"/>
        <v>0</v>
      </c>
      <c r="K315" s="6"/>
    </row>
    <row r="316" spans="1:11" ht="16.5" customHeight="1" x14ac:dyDescent="0.2">
      <c r="A316" s="30">
        <v>307</v>
      </c>
      <c r="B316" s="36" t="s">
        <v>462</v>
      </c>
      <c r="C316" s="37" t="s">
        <v>510</v>
      </c>
      <c r="D316" s="40" t="s">
        <v>252</v>
      </c>
      <c r="E316" s="44"/>
      <c r="F316" s="38"/>
      <c r="G316" s="31">
        <f t="shared" si="8"/>
        <v>0</v>
      </c>
      <c r="H316" s="44">
        <v>0.01</v>
      </c>
      <c r="I316" s="38">
        <v>18227</v>
      </c>
      <c r="J316" s="31">
        <f t="shared" si="9"/>
        <v>182</v>
      </c>
      <c r="K316" s="6"/>
    </row>
    <row r="317" spans="1:11" ht="16.5" customHeight="1" x14ac:dyDescent="0.2">
      <c r="A317" s="30">
        <v>308</v>
      </c>
      <c r="B317" s="36" t="s">
        <v>462</v>
      </c>
      <c r="C317" s="37" t="s">
        <v>511</v>
      </c>
      <c r="D317" s="40" t="s">
        <v>72</v>
      </c>
      <c r="E317" s="44"/>
      <c r="F317" s="38"/>
      <c r="G317" s="31">
        <f t="shared" si="8"/>
        <v>0</v>
      </c>
      <c r="H317" s="44">
        <v>10</v>
      </c>
      <c r="I317" s="38">
        <v>366.37</v>
      </c>
      <c r="J317" s="31">
        <f t="shared" si="9"/>
        <v>3664</v>
      </c>
      <c r="K317" s="6"/>
    </row>
    <row r="318" spans="1:11" ht="16.5" customHeight="1" x14ac:dyDescent="0.2">
      <c r="A318" s="30">
        <v>309</v>
      </c>
      <c r="B318" s="36" t="s">
        <v>104</v>
      </c>
      <c r="C318" s="37" t="s">
        <v>512</v>
      </c>
      <c r="D318" s="40"/>
      <c r="E318" s="44">
        <v>4</v>
      </c>
      <c r="F318" s="38">
        <v>1000</v>
      </c>
      <c r="G318" s="31">
        <f t="shared" si="8"/>
        <v>4000</v>
      </c>
      <c r="H318" s="44" t="s">
        <v>567</v>
      </c>
      <c r="I318" s="38">
        <v>0</v>
      </c>
      <c r="J318" s="31">
        <f t="shared" si="9"/>
        <v>0</v>
      </c>
      <c r="K318" s="6"/>
    </row>
    <row r="319" spans="1:11" ht="16.5" customHeight="1" x14ac:dyDescent="0.2">
      <c r="A319" s="30">
        <v>310</v>
      </c>
      <c r="B319" s="36" t="s">
        <v>712</v>
      </c>
      <c r="C319" s="37" t="s">
        <v>156</v>
      </c>
      <c r="D319" s="40" t="s">
        <v>37</v>
      </c>
      <c r="E319" s="44"/>
      <c r="F319" s="38"/>
      <c r="G319" s="31">
        <f t="shared" si="8"/>
        <v>0</v>
      </c>
      <c r="H319" s="44">
        <v>2.0000000000000001E-4</v>
      </c>
      <c r="I319" s="38">
        <v>110000</v>
      </c>
      <c r="J319" s="31">
        <f t="shared" si="9"/>
        <v>22</v>
      </c>
      <c r="K319" s="6"/>
    </row>
    <row r="320" spans="1:11" ht="16.5" customHeight="1" x14ac:dyDescent="0.2">
      <c r="A320" s="30">
        <v>311</v>
      </c>
      <c r="B320" s="36" t="s">
        <v>713</v>
      </c>
      <c r="C320" s="37" t="s">
        <v>714</v>
      </c>
      <c r="D320" s="40" t="s">
        <v>39</v>
      </c>
      <c r="E320" s="44"/>
      <c r="F320" s="38"/>
      <c r="G320" s="31">
        <f t="shared" si="8"/>
        <v>0</v>
      </c>
      <c r="H320" s="44">
        <v>1.7470000000000001</v>
      </c>
      <c r="I320" s="38">
        <v>66.14</v>
      </c>
      <c r="J320" s="31">
        <f t="shared" si="9"/>
        <v>116</v>
      </c>
      <c r="K320" s="6"/>
    </row>
    <row r="321" spans="1:11" ht="49.5" x14ac:dyDescent="0.2">
      <c r="A321" s="30">
        <v>312</v>
      </c>
      <c r="B321" s="36" t="s">
        <v>253</v>
      </c>
      <c r="C321" s="37" t="s">
        <v>254</v>
      </c>
      <c r="D321" s="40" t="s">
        <v>72</v>
      </c>
      <c r="E321" s="44">
        <v>60</v>
      </c>
      <c r="F321" s="38">
        <v>81</v>
      </c>
      <c r="G321" s="31">
        <f t="shared" si="8"/>
        <v>4860</v>
      </c>
      <c r="H321" s="44" t="s">
        <v>567</v>
      </c>
      <c r="I321" s="38">
        <v>0</v>
      </c>
      <c r="J321" s="31">
        <f t="shared" si="9"/>
        <v>0</v>
      </c>
      <c r="K321" s="98"/>
    </row>
    <row r="322" spans="1:11" ht="16.5" customHeight="1" x14ac:dyDescent="0.2">
      <c r="A322" s="30">
        <v>313</v>
      </c>
      <c r="B322" s="36" t="s">
        <v>715</v>
      </c>
      <c r="C322" s="37" t="s">
        <v>716</v>
      </c>
      <c r="D322" s="40" t="s">
        <v>37</v>
      </c>
      <c r="E322" s="44"/>
      <c r="F322" s="38"/>
      <c r="G322" s="31">
        <f t="shared" si="8"/>
        <v>0</v>
      </c>
      <c r="H322" s="44">
        <v>3.3700000000000001E-2</v>
      </c>
      <c r="I322" s="38">
        <v>113679.91</v>
      </c>
      <c r="J322" s="31">
        <f t="shared" si="9"/>
        <v>3831</v>
      </c>
      <c r="K322" s="6"/>
    </row>
    <row r="323" spans="1:11" ht="16.5" customHeight="1" x14ac:dyDescent="0.2">
      <c r="A323" s="30">
        <v>314</v>
      </c>
      <c r="B323" s="36" t="s">
        <v>255</v>
      </c>
      <c r="C323" s="37" t="s">
        <v>256</v>
      </c>
      <c r="D323" s="40" t="s">
        <v>72</v>
      </c>
      <c r="E323" s="44">
        <v>40</v>
      </c>
      <c r="F323" s="38">
        <v>28</v>
      </c>
      <c r="G323" s="31">
        <f t="shared" si="8"/>
        <v>1120</v>
      </c>
      <c r="H323" s="44" t="s">
        <v>567</v>
      </c>
      <c r="I323" s="38">
        <v>0</v>
      </c>
      <c r="J323" s="31">
        <f t="shared" si="9"/>
        <v>0</v>
      </c>
      <c r="K323" s="6"/>
    </row>
    <row r="324" spans="1:11" ht="33" customHeight="1" x14ac:dyDescent="0.2">
      <c r="A324" s="30">
        <v>315</v>
      </c>
      <c r="B324" s="36" t="s">
        <v>257</v>
      </c>
      <c r="C324" s="37" t="s">
        <v>258</v>
      </c>
      <c r="D324" s="40" t="s">
        <v>252</v>
      </c>
      <c r="E324" s="44"/>
      <c r="F324" s="38"/>
      <c r="G324" s="31">
        <f t="shared" si="8"/>
        <v>0</v>
      </c>
      <c r="H324" s="44">
        <v>0.03</v>
      </c>
      <c r="I324" s="38">
        <v>426187</v>
      </c>
      <c r="J324" s="31">
        <f t="shared" si="9"/>
        <v>12786</v>
      </c>
      <c r="K324" s="6"/>
    </row>
    <row r="325" spans="1:11" ht="33" customHeight="1" x14ac:dyDescent="0.2">
      <c r="A325" s="30">
        <v>316</v>
      </c>
      <c r="B325" s="36" t="s">
        <v>259</v>
      </c>
      <c r="C325" s="37" t="s">
        <v>260</v>
      </c>
      <c r="D325" s="40" t="s">
        <v>72</v>
      </c>
      <c r="E325" s="44">
        <v>0.3</v>
      </c>
      <c r="F325" s="38">
        <v>115</v>
      </c>
      <c r="G325" s="31">
        <f t="shared" si="8"/>
        <v>35</v>
      </c>
      <c r="H325" s="44" t="s">
        <v>567</v>
      </c>
      <c r="I325" s="38">
        <v>0</v>
      </c>
      <c r="J325" s="31">
        <f t="shared" si="9"/>
        <v>0</v>
      </c>
      <c r="K325" s="6"/>
    </row>
    <row r="326" spans="1:11" ht="33" customHeight="1" x14ac:dyDescent="0.2">
      <c r="A326" s="30">
        <v>317</v>
      </c>
      <c r="B326" s="36" t="s">
        <v>261</v>
      </c>
      <c r="C326" s="37" t="s">
        <v>262</v>
      </c>
      <c r="D326" s="40" t="s">
        <v>71</v>
      </c>
      <c r="E326" s="44"/>
      <c r="F326" s="38"/>
      <c r="G326" s="31">
        <f t="shared" si="8"/>
        <v>0</v>
      </c>
      <c r="H326" s="78">
        <v>8</v>
      </c>
      <c r="I326" s="38">
        <v>870</v>
      </c>
      <c r="J326" s="31">
        <f t="shared" si="9"/>
        <v>6960</v>
      </c>
      <c r="K326" s="6"/>
    </row>
    <row r="327" spans="1:11" ht="33" customHeight="1" x14ac:dyDescent="0.2">
      <c r="A327" s="30">
        <v>318</v>
      </c>
      <c r="B327" s="36" t="s">
        <v>263</v>
      </c>
      <c r="C327" s="37" t="s">
        <v>264</v>
      </c>
      <c r="D327" s="40" t="s">
        <v>71</v>
      </c>
      <c r="E327" s="78">
        <v>510</v>
      </c>
      <c r="F327" s="38">
        <v>41</v>
      </c>
      <c r="G327" s="31">
        <f t="shared" si="8"/>
        <v>20910</v>
      </c>
      <c r="H327" s="78">
        <v>0</v>
      </c>
      <c r="I327" s="38">
        <v>0</v>
      </c>
      <c r="J327" s="31">
        <f t="shared" si="9"/>
        <v>0</v>
      </c>
      <c r="K327" s="6"/>
    </row>
    <row r="328" spans="1:11" ht="33" customHeight="1" x14ac:dyDescent="0.2">
      <c r="A328" s="30">
        <v>319</v>
      </c>
      <c r="B328" s="36" t="s">
        <v>265</v>
      </c>
      <c r="C328" s="37" t="s">
        <v>266</v>
      </c>
      <c r="D328" s="40" t="s">
        <v>71</v>
      </c>
      <c r="E328" s="78">
        <v>400</v>
      </c>
      <c r="F328" s="38">
        <v>71</v>
      </c>
      <c r="G328" s="31">
        <f t="shared" si="8"/>
        <v>28400</v>
      </c>
      <c r="H328" s="78">
        <v>0</v>
      </c>
      <c r="I328" s="38">
        <v>0</v>
      </c>
      <c r="J328" s="31">
        <f t="shared" si="9"/>
        <v>0</v>
      </c>
      <c r="K328" s="6"/>
    </row>
    <row r="329" spans="1:11" ht="33" customHeight="1" x14ac:dyDescent="0.2">
      <c r="A329" s="30">
        <v>320</v>
      </c>
      <c r="B329" s="36" t="s">
        <v>267</v>
      </c>
      <c r="C329" s="37" t="s">
        <v>268</v>
      </c>
      <c r="D329" s="40" t="s">
        <v>71</v>
      </c>
      <c r="E329" s="78">
        <v>790</v>
      </c>
      <c r="F329" s="38">
        <v>83</v>
      </c>
      <c r="G329" s="31">
        <f t="shared" si="8"/>
        <v>65570</v>
      </c>
      <c r="H329" s="78">
        <v>0</v>
      </c>
      <c r="I329" s="38">
        <v>0</v>
      </c>
      <c r="J329" s="31">
        <f t="shared" si="9"/>
        <v>0</v>
      </c>
      <c r="K329" s="6"/>
    </row>
    <row r="330" spans="1:11" ht="33" customHeight="1" x14ac:dyDescent="0.2">
      <c r="A330" s="30">
        <v>321</v>
      </c>
      <c r="B330" s="36" t="s">
        <v>269</v>
      </c>
      <c r="C330" s="37" t="s">
        <v>270</v>
      </c>
      <c r="D330" s="40" t="s">
        <v>71</v>
      </c>
      <c r="E330" s="78">
        <v>4560</v>
      </c>
      <c r="F330" s="38">
        <v>33</v>
      </c>
      <c r="G330" s="31">
        <f t="shared" si="8"/>
        <v>150480</v>
      </c>
      <c r="H330" s="78">
        <v>0</v>
      </c>
      <c r="I330" s="38">
        <v>0</v>
      </c>
      <c r="J330" s="31">
        <f t="shared" si="9"/>
        <v>0</v>
      </c>
      <c r="K330" s="6"/>
    </row>
    <row r="331" spans="1:11" ht="33" customHeight="1" x14ac:dyDescent="0.2">
      <c r="A331" s="30">
        <v>322</v>
      </c>
      <c r="B331" s="36" t="s">
        <v>271</v>
      </c>
      <c r="C331" s="37" t="s">
        <v>272</v>
      </c>
      <c r="D331" s="40" t="s">
        <v>73</v>
      </c>
      <c r="E331" s="78">
        <v>2</v>
      </c>
      <c r="F331" s="38">
        <v>230</v>
      </c>
      <c r="G331" s="31">
        <f t="shared" si="8"/>
        <v>460</v>
      </c>
      <c r="H331" s="78">
        <v>0</v>
      </c>
      <c r="I331" s="38">
        <v>0</v>
      </c>
      <c r="J331" s="31">
        <f t="shared" si="9"/>
        <v>0</v>
      </c>
      <c r="K331" s="6"/>
    </row>
    <row r="332" spans="1:11" ht="33" customHeight="1" x14ac:dyDescent="0.2">
      <c r="A332" s="30">
        <v>323</v>
      </c>
      <c r="B332" s="36" t="s">
        <v>273</v>
      </c>
      <c r="C332" s="37" t="s">
        <v>274</v>
      </c>
      <c r="D332" s="40" t="s">
        <v>73</v>
      </c>
      <c r="E332" s="78">
        <v>2</v>
      </c>
      <c r="F332" s="38">
        <v>4500</v>
      </c>
      <c r="G332" s="31">
        <f t="shared" ref="G332:G395" si="10">E332*F332</f>
        <v>9000</v>
      </c>
      <c r="H332" s="78">
        <v>0</v>
      </c>
      <c r="I332" s="38">
        <v>0</v>
      </c>
      <c r="J332" s="31">
        <f t="shared" ref="J332:J395" si="11">H332*I332</f>
        <v>0</v>
      </c>
      <c r="K332" s="6"/>
    </row>
    <row r="333" spans="1:11" ht="33" customHeight="1" x14ac:dyDescent="0.2">
      <c r="A333" s="30">
        <v>324</v>
      </c>
      <c r="B333" s="36" t="s">
        <v>275</v>
      </c>
      <c r="C333" s="37" t="s">
        <v>276</v>
      </c>
      <c r="D333" s="40" t="s">
        <v>37</v>
      </c>
      <c r="E333" s="44"/>
      <c r="F333" s="38"/>
      <c r="G333" s="31">
        <f t="shared" si="10"/>
        <v>0</v>
      </c>
      <c r="H333" s="44">
        <v>4.0000000000000001E-3</v>
      </c>
      <c r="I333" s="38">
        <v>728862</v>
      </c>
      <c r="J333" s="31">
        <f t="shared" si="11"/>
        <v>2915</v>
      </c>
      <c r="K333" s="6"/>
    </row>
    <row r="334" spans="1:11" ht="16.5" customHeight="1" x14ac:dyDescent="0.2">
      <c r="A334" s="30">
        <v>325</v>
      </c>
      <c r="B334" s="36" t="s">
        <v>717</v>
      </c>
      <c r="C334" s="37" t="s">
        <v>718</v>
      </c>
      <c r="D334" s="40" t="s">
        <v>39</v>
      </c>
      <c r="E334" s="44"/>
      <c r="F334" s="38"/>
      <c r="G334" s="31">
        <f t="shared" si="10"/>
        <v>0</v>
      </c>
      <c r="H334" s="44">
        <v>3.27E-2</v>
      </c>
      <c r="I334" s="38">
        <v>117.1</v>
      </c>
      <c r="J334" s="31">
        <f t="shared" si="11"/>
        <v>4</v>
      </c>
      <c r="K334" s="6"/>
    </row>
    <row r="335" spans="1:11" ht="16.5" customHeight="1" x14ac:dyDescent="0.2">
      <c r="A335" s="30">
        <v>326</v>
      </c>
      <c r="B335" s="36" t="s">
        <v>277</v>
      </c>
      <c r="C335" s="37" t="s">
        <v>278</v>
      </c>
      <c r="D335" s="40" t="s">
        <v>279</v>
      </c>
      <c r="E335" s="44">
        <v>2.4</v>
      </c>
      <c r="F335" s="38">
        <v>2000</v>
      </c>
      <c r="G335" s="31">
        <f t="shared" si="10"/>
        <v>4800</v>
      </c>
      <c r="H335" s="44" t="s">
        <v>567</v>
      </c>
      <c r="I335" s="38">
        <v>0</v>
      </c>
      <c r="J335" s="31">
        <f t="shared" si="11"/>
        <v>0</v>
      </c>
      <c r="K335" s="6"/>
    </row>
    <row r="336" spans="1:11" ht="33" customHeight="1" x14ac:dyDescent="0.2">
      <c r="A336" s="30">
        <v>327</v>
      </c>
      <c r="B336" s="36" t="s">
        <v>280</v>
      </c>
      <c r="C336" s="37" t="s">
        <v>281</v>
      </c>
      <c r="D336" s="40" t="s">
        <v>71</v>
      </c>
      <c r="E336" s="78">
        <v>12</v>
      </c>
      <c r="F336" s="38">
        <v>16000</v>
      </c>
      <c r="G336" s="31">
        <f t="shared" si="10"/>
        <v>192000</v>
      </c>
      <c r="H336" s="78">
        <v>0</v>
      </c>
      <c r="I336" s="38">
        <v>0</v>
      </c>
      <c r="J336" s="31">
        <f t="shared" si="11"/>
        <v>0</v>
      </c>
      <c r="K336" s="6"/>
    </row>
    <row r="337" spans="1:11" ht="16.5" customHeight="1" x14ac:dyDescent="0.2">
      <c r="A337" s="30">
        <v>328</v>
      </c>
      <c r="B337" s="36" t="s">
        <v>719</v>
      </c>
      <c r="C337" s="37" t="s">
        <v>720</v>
      </c>
      <c r="D337" s="40" t="s">
        <v>38</v>
      </c>
      <c r="E337" s="44"/>
      <c r="F337" s="38"/>
      <c r="G337" s="31">
        <f t="shared" si="10"/>
        <v>0</v>
      </c>
      <c r="H337" s="44">
        <v>2.2639</v>
      </c>
      <c r="I337" s="38">
        <v>47.09</v>
      </c>
      <c r="J337" s="31">
        <f t="shared" si="11"/>
        <v>107</v>
      </c>
      <c r="K337" s="6"/>
    </row>
    <row r="338" spans="1:11" ht="16.5" customHeight="1" x14ac:dyDescent="0.2">
      <c r="A338" s="30">
        <v>329</v>
      </c>
      <c r="B338" s="36" t="s">
        <v>721</v>
      </c>
      <c r="C338" s="37" t="s">
        <v>722</v>
      </c>
      <c r="D338" s="40" t="s">
        <v>73</v>
      </c>
      <c r="E338" s="44"/>
      <c r="F338" s="38"/>
      <c r="G338" s="31">
        <f t="shared" si="10"/>
        <v>0</v>
      </c>
      <c r="H338" s="78">
        <v>15</v>
      </c>
      <c r="I338" s="38">
        <v>53.72</v>
      </c>
      <c r="J338" s="31">
        <f t="shared" si="11"/>
        <v>806</v>
      </c>
      <c r="K338" s="6"/>
    </row>
    <row r="339" spans="1:11" ht="16.5" customHeight="1" x14ac:dyDescent="0.2">
      <c r="A339" s="30">
        <v>330</v>
      </c>
      <c r="B339" s="36" t="s">
        <v>723</v>
      </c>
      <c r="C339" s="37" t="s">
        <v>724</v>
      </c>
      <c r="D339" s="40" t="s">
        <v>37</v>
      </c>
      <c r="E339" s="44">
        <v>2.0999999999999999E-3</v>
      </c>
      <c r="F339" s="38">
        <v>40000</v>
      </c>
      <c r="G339" s="31">
        <f t="shared" si="10"/>
        <v>84</v>
      </c>
      <c r="H339" s="44" t="s">
        <v>567</v>
      </c>
      <c r="I339" s="38">
        <v>0</v>
      </c>
      <c r="J339" s="31">
        <f t="shared" si="11"/>
        <v>0</v>
      </c>
      <c r="K339" s="6"/>
    </row>
    <row r="340" spans="1:11" ht="16.5" customHeight="1" x14ac:dyDescent="0.2">
      <c r="A340" s="30">
        <v>331</v>
      </c>
      <c r="B340" s="36" t="s">
        <v>725</v>
      </c>
      <c r="C340" s="37" t="s">
        <v>726</v>
      </c>
      <c r="D340" s="40" t="s">
        <v>37</v>
      </c>
      <c r="E340" s="44">
        <v>4.9580000000000002</v>
      </c>
      <c r="F340" s="38">
        <v>43700</v>
      </c>
      <c r="G340" s="31">
        <f t="shared" si="10"/>
        <v>216665</v>
      </c>
      <c r="H340" s="44" t="s">
        <v>567</v>
      </c>
      <c r="I340" s="38">
        <v>0</v>
      </c>
      <c r="J340" s="31">
        <f t="shared" si="11"/>
        <v>0</v>
      </c>
      <c r="K340" s="6"/>
    </row>
    <row r="341" spans="1:11" ht="16.5" customHeight="1" x14ac:dyDescent="0.2">
      <c r="A341" s="30">
        <v>332</v>
      </c>
      <c r="B341" s="36" t="s">
        <v>727</v>
      </c>
      <c r="C341" s="37" t="s">
        <v>726</v>
      </c>
      <c r="D341" s="40" t="s">
        <v>37</v>
      </c>
      <c r="E341" s="44">
        <v>0.26300000000000001</v>
      </c>
      <c r="F341" s="38">
        <v>43700</v>
      </c>
      <c r="G341" s="31">
        <f t="shared" si="10"/>
        <v>11493</v>
      </c>
      <c r="H341" s="44" t="s">
        <v>567</v>
      </c>
      <c r="I341" s="38">
        <v>0</v>
      </c>
      <c r="J341" s="31">
        <f t="shared" si="11"/>
        <v>0</v>
      </c>
      <c r="K341" s="6"/>
    </row>
    <row r="342" spans="1:11" ht="16.5" customHeight="1" x14ac:dyDescent="0.2">
      <c r="A342" s="30">
        <v>333</v>
      </c>
      <c r="B342" s="36" t="s">
        <v>728</v>
      </c>
      <c r="C342" s="37" t="s">
        <v>729</v>
      </c>
      <c r="D342" s="40" t="s">
        <v>37</v>
      </c>
      <c r="E342" s="44">
        <v>0.312</v>
      </c>
      <c r="F342" s="38">
        <v>35000</v>
      </c>
      <c r="G342" s="31">
        <f t="shared" si="10"/>
        <v>10920</v>
      </c>
      <c r="H342" s="44" t="s">
        <v>567</v>
      </c>
      <c r="I342" s="38">
        <v>0</v>
      </c>
      <c r="J342" s="31">
        <f t="shared" si="11"/>
        <v>0</v>
      </c>
      <c r="K342" s="6"/>
    </row>
    <row r="343" spans="1:11" ht="33" customHeight="1" x14ac:dyDescent="0.2">
      <c r="A343" s="30">
        <v>334</v>
      </c>
      <c r="B343" s="36" t="s">
        <v>728</v>
      </c>
      <c r="C343" s="37" t="s">
        <v>730</v>
      </c>
      <c r="D343" s="40" t="s">
        <v>37</v>
      </c>
      <c r="E343" s="44">
        <v>2E-3</v>
      </c>
      <c r="F343" s="38">
        <v>35000</v>
      </c>
      <c r="G343" s="31">
        <f t="shared" si="10"/>
        <v>70</v>
      </c>
      <c r="H343" s="44" t="s">
        <v>567</v>
      </c>
      <c r="I343" s="38">
        <v>0</v>
      </c>
      <c r="J343" s="31">
        <f t="shared" si="11"/>
        <v>0</v>
      </c>
      <c r="K343" s="6"/>
    </row>
    <row r="344" spans="1:11" ht="33" customHeight="1" x14ac:dyDescent="0.2">
      <c r="A344" s="30">
        <v>335</v>
      </c>
      <c r="B344" s="36" t="s">
        <v>731</v>
      </c>
      <c r="C344" s="37" t="s">
        <v>732</v>
      </c>
      <c r="D344" s="40" t="s">
        <v>37</v>
      </c>
      <c r="E344" s="44">
        <v>3.746</v>
      </c>
      <c r="F344" s="38">
        <v>35000</v>
      </c>
      <c r="G344" s="31">
        <f t="shared" si="10"/>
        <v>131110</v>
      </c>
      <c r="H344" s="44" t="s">
        <v>567</v>
      </c>
      <c r="I344" s="38">
        <v>0</v>
      </c>
      <c r="J344" s="31">
        <f t="shared" si="11"/>
        <v>0</v>
      </c>
      <c r="K344" s="77"/>
    </row>
    <row r="345" spans="1:11" ht="16.5" customHeight="1" x14ac:dyDescent="0.2">
      <c r="A345" s="30">
        <v>336</v>
      </c>
      <c r="B345" s="36" t="s">
        <v>282</v>
      </c>
      <c r="C345" s="37" t="s">
        <v>733</v>
      </c>
      <c r="D345" s="40" t="s">
        <v>37</v>
      </c>
      <c r="E345" s="44">
        <v>1.4810000000000001</v>
      </c>
      <c r="F345" s="38">
        <v>34000</v>
      </c>
      <c r="G345" s="31">
        <f t="shared" si="10"/>
        <v>50354</v>
      </c>
      <c r="H345" s="44" t="s">
        <v>567</v>
      </c>
      <c r="I345" s="38">
        <v>0</v>
      </c>
      <c r="J345" s="31">
        <f t="shared" si="11"/>
        <v>0</v>
      </c>
      <c r="K345" s="6"/>
    </row>
    <row r="346" spans="1:11" ht="16.5" customHeight="1" x14ac:dyDescent="0.2">
      <c r="A346" s="30">
        <v>337</v>
      </c>
      <c r="B346" s="36" t="s">
        <v>282</v>
      </c>
      <c r="C346" s="37" t="s">
        <v>734</v>
      </c>
      <c r="D346" s="40" t="s">
        <v>37</v>
      </c>
      <c r="E346" s="44">
        <v>0.113</v>
      </c>
      <c r="F346" s="38">
        <v>34000</v>
      </c>
      <c r="G346" s="31">
        <f t="shared" si="10"/>
        <v>3842</v>
      </c>
      <c r="H346" s="44" t="s">
        <v>567</v>
      </c>
      <c r="I346" s="38">
        <v>0</v>
      </c>
      <c r="J346" s="31">
        <f t="shared" si="11"/>
        <v>0</v>
      </c>
      <c r="K346" s="6"/>
    </row>
    <row r="347" spans="1:11" ht="16.5" customHeight="1" x14ac:dyDescent="0.2">
      <c r="A347" s="30">
        <v>338</v>
      </c>
      <c r="B347" s="36" t="s">
        <v>282</v>
      </c>
      <c r="C347" s="37" t="s">
        <v>735</v>
      </c>
      <c r="D347" s="40" t="s">
        <v>37</v>
      </c>
      <c r="E347" s="44">
        <v>2.4129999999999998</v>
      </c>
      <c r="F347" s="38">
        <v>34000</v>
      </c>
      <c r="G347" s="31">
        <f t="shared" si="10"/>
        <v>82042</v>
      </c>
      <c r="H347" s="44" t="s">
        <v>567</v>
      </c>
      <c r="I347" s="38">
        <v>0</v>
      </c>
      <c r="J347" s="31">
        <f t="shared" si="11"/>
        <v>0</v>
      </c>
      <c r="K347" s="77"/>
    </row>
    <row r="348" spans="1:11" ht="33" customHeight="1" x14ac:dyDescent="0.2">
      <c r="A348" s="30">
        <v>339</v>
      </c>
      <c r="B348" s="36" t="s">
        <v>282</v>
      </c>
      <c r="C348" s="37" t="s">
        <v>316</v>
      </c>
      <c r="D348" s="40" t="s">
        <v>37</v>
      </c>
      <c r="E348" s="44">
        <v>2.5999999999999999E-2</v>
      </c>
      <c r="F348" s="38">
        <v>34000</v>
      </c>
      <c r="G348" s="31">
        <f t="shared" si="10"/>
        <v>884</v>
      </c>
      <c r="H348" s="44" t="s">
        <v>567</v>
      </c>
      <c r="I348" s="38">
        <v>0</v>
      </c>
      <c r="J348" s="31">
        <f t="shared" si="11"/>
        <v>0</v>
      </c>
      <c r="K348" s="77"/>
    </row>
    <row r="349" spans="1:11" ht="16.5" customHeight="1" x14ac:dyDescent="0.2">
      <c r="A349" s="30">
        <v>340</v>
      </c>
      <c r="B349" s="36" t="s">
        <v>736</v>
      </c>
      <c r="C349" s="37" t="s">
        <v>589</v>
      </c>
      <c r="D349" s="40" t="s">
        <v>37</v>
      </c>
      <c r="E349" s="44"/>
      <c r="F349" s="38"/>
      <c r="G349" s="31">
        <f t="shared" si="10"/>
        <v>0</v>
      </c>
      <c r="H349" s="44">
        <v>1.6999999999999999E-3</v>
      </c>
      <c r="I349" s="38">
        <v>110000</v>
      </c>
      <c r="J349" s="31">
        <f t="shared" si="11"/>
        <v>187</v>
      </c>
      <c r="K349" s="6"/>
    </row>
    <row r="350" spans="1:11" ht="16.5" customHeight="1" x14ac:dyDescent="0.2">
      <c r="A350" s="30">
        <v>341</v>
      </c>
      <c r="B350" s="36" t="s">
        <v>737</v>
      </c>
      <c r="C350" s="37" t="s">
        <v>738</v>
      </c>
      <c r="D350" s="40" t="s">
        <v>37</v>
      </c>
      <c r="E350" s="44"/>
      <c r="F350" s="38"/>
      <c r="G350" s="31">
        <f t="shared" si="10"/>
        <v>0</v>
      </c>
      <c r="H350" s="44">
        <v>4.5999999999999999E-3</v>
      </c>
      <c r="I350" s="38">
        <v>110000</v>
      </c>
      <c r="J350" s="31">
        <f t="shared" si="11"/>
        <v>506</v>
      </c>
      <c r="K350" s="6"/>
    </row>
    <row r="351" spans="1:11" ht="16.5" customHeight="1" x14ac:dyDescent="0.2">
      <c r="A351" s="30">
        <v>342</v>
      </c>
      <c r="B351" s="36" t="s">
        <v>739</v>
      </c>
      <c r="C351" s="37" t="s">
        <v>311</v>
      </c>
      <c r="D351" s="40" t="s">
        <v>38</v>
      </c>
      <c r="E351" s="44"/>
      <c r="F351" s="38"/>
      <c r="G351" s="31">
        <f t="shared" si="10"/>
        <v>0</v>
      </c>
      <c r="H351" s="44">
        <v>1.23E-2</v>
      </c>
      <c r="I351" s="38">
        <v>341.25</v>
      </c>
      <c r="J351" s="31">
        <f t="shared" si="11"/>
        <v>4</v>
      </c>
      <c r="K351" s="6"/>
    </row>
    <row r="352" spans="1:11" ht="33" customHeight="1" x14ac:dyDescent="0.2">
      <c r="A352" s="30">
        <v>343</v>
      </c>
      <c r="B352" s="36" t="s">
        <v>513</v>
      </c>
      <c r="C352" s="37" t="s">
        <v>158</v>
      </c>
      <c r="D352" s="40" t="s">
        <v>37</v>
      </c>
      <c r="E352" s="44">
        <v>0.06</v>
      </c>
      <c r="F352" s="38">
        <v>32050</v>
      </c>
      <c r="G352" s="31">
        <f t="shared" si="10"/>
        <v>1923</v>
      </c>
      <c r="H352" s="44" t="s">
        <v>567</v>
      </c>
      <c r="I352" s="38">
        <v>0</v>
      </c>
      <c r="J352" s="31">
        <f t="shared" si="11"/>
        <v>0</v>
      </c>
      <c r="K352" s="6"/>
    </row>
    <row r="353" spans="1:11" ht="16.5" customHeight="1" x14ac:dyDescent="0.2">
      <c r="A353" s="30">
        <v>344</v>
      </c>
      <c r="B353" s="36" t="s">
        <v>740</v>
      </c>
      <c r="C353" s="37" t="s">
        <v>741</v>
      </c>
      <c r="D353" s="40" t="s">
        <v>37</v>
      </c>
      <c r="E353" s="44"/>
      <c r="F353" s="38"/>
      <c r="G353" s="31">
        <f t="shared" si="10"/>
        <v>0</v>
      </c>
      <c r="H353" s="44">
        <v>5.0000000000000001E-3</v>
      </c>
      <c r="I353" s="38">
        <v>32000</v>
      </c>
      <c r="J353" s="31">
        <f t="shared" si="11"/>
        <v>160</v>
      </c>
      <c r="K353" s="6"/>
    </row>
    <row r="354" spans="1:11" ht="16.5" customHeight="1" x14ac:dyDescent="0.2">
      <c r="A354" s="30">
        <v>345</v>
      </c>
      <c r="B354" s="36" t="s">
        <v>514</v>
      </c>
      <c r="C354" s="37" t="s">
        <v>742</v>
      </c>
      <c r="D354" s="40" t="s">
        <v>37</v>
      </c>
      <c r="E354" s="44">
        <v>6.0000000000000001E-3</v>
      </c>
      <c r="F354" s="38">
        <v>30000</v>
      </c>
      <c r="G354" s="31">
        <f t="shared" si="10"/>
        <v>180</v>
      </c>
      <c r="H354" s="44" t="s">
        <v>567</v>
      </c>
      <c r="I354" s="38">
        <v>0</v>
      </c>
      <c r="J354" s="31">
        <f t="shared" si="11"/>
        <v>0</v>
      </c>
      <c r="K354" s="6"/>
    </row>
    <row r="355" spans="1:11" ht="16.5" customHeight="1" x14ac:dyDescent="0.2">
      <c r="A355" s="30">
        <v>346</v>
      </c>
      <c r="B355" s="36" t="s">
        <v>283</v>
      </c>
      <c r="C355" s="37" t="s">
        <v>743</v>
      </c>
      <c r="D355" s="40" t="s">
        <v>37</v>
      </c>
      <c r="E355" s="44">
        <v>1.0267999999999999</v>
      </c>
      <c r="F355" s="38">
        <v>42800</v>
      </c>
      <c r="G355" s="31">
        <f t="shared" si="10"/>
        <v>43947</v>
      </c>
      <c r="H355" s="44" t="s">
        <v>567</v>
      </c>
      <c r="I355" s="38">
        <v>0</v>
      </c>
      <c r="J355" s="31">
        <f t="shared" si="11"/>
        <v>0</v>
      </c>
      <c r="K355" s="6"/>
    </row>
    <row r="356" spans="1:11" ht="16.5" customHeight="1" x14ac:dyDescent="0.2">
      <c r="A356" s="30">
        <v>347</v>
      </c>
      <c r="B356" s="36" t="s">
        <v>284</v>
      </c>
      <c r="C356" s="37" t="s">
        <v>744</v>
      </c>
      <c r="D356" s="40" t="s">
        <v>37</v>
      </c>
      <c r="E356" s="44">
        <v>4.2000000000000003E-2</v>
      </c>
      <c r="F356" s="38">
        <v>37000</v>
      </c>
      <c r="G356" s="31">
        <f t="shared" si="10"/>
        <v>1554</v>
      </c>
      <c r="H356" s="44" t="s">
        <v>567</v>
      </c>
      <c r="I356" s="38">
        <v>0</v>
      </c>
      <c r="J356" s="31">
        <f t="shared" si="11"/>
        <v>0</v>
      </c>
      <c r="K356" s="6"/>
    </row>
    <row r="357" spans="1:11" ht="16.5" customHeight="1" x14ac:dyDescent="0.2">
      <c r="A357" s="30">
        <v>348</v>
      </c>
      <c r="B357" s="36" t="s">
        <v>285</v>
      </c>
      <c r="C357" s="37" t="s">
        <v>745</v>
      </c>
      <c r="D357" s="40" t="s">
        <v>37</v>
      </c>
      <c r="E357" s="44">
        <v>0.222</v>
      </c>
      <c r="F357" s="38">
        <v>34000</v>
      </c>
      <c r="G357" s="31">
        <f t="shared" si="10"/>
        <v>7548</v>
      </c>
      <c r="H357" s="44" t="s">
        <v>567</v>
      </c>
      <c r="I357" s="38">
        <v>0</v>
      </c>
      <c r="J357" s="31">
        <f t="shared" si="11"/>
        <v>0</v>
      </c>
      <c r="K357" s="6"/>
    </row>
    <row r="358" spans="1:11" ht="33" customHeight="1" x14ac:dyDescent="0.2">
      <c r="A358" s="30">
        <v>349</v>
      </c>
      <c r="B358" s="36" t="s">
        <v>285</v>
      </c>
      <c r="C358" s="37" t="s">
        <v>746</v>
      </c>
      <c r="D358" s="40" t="s">
        <v>37</v>
      </c>
      <c r="E358" s="44">
        <v>0.01</v>
      </c>
      <c r="F358" s="38">
        <v>34000</v>
      </c>
      <c r="G358" s="31">
        <f t="shared" si="10"/>
        <v>340</v>
      </c>
      <c r="H358" s="44" t="s">
        <v>567</v>
      </c>
      <c r="I358" s="38">
        <v>0</v>
      </c>
      <c r="J358" s="31">
        <f t="shared" si="11"/>
        <v>0</v>
      </c>
      <c r="K358" s="6"/>
    </row>
    <row r="359" spans="1:11" ht="33" customHeight="1" x14ac:dyDescent="0.2">
      <c r="A359" s="30">
        <v>350</v>
      </c>
      <c r="B359" s="36" t="s">
        <v>285</v>
      </c>
      <c r="C359" s="37" t="s">
        <v>159</v>
      </c>
      <c r="D359" s="40" t="s">
        <v>37</v>
      </c>
      <c r="E359" s="44">
        <v>2.5999999999999999E-2</v>
      </c>
      <c r="F359" s="38">
        <v>34000</v>
      </c>
      <c r="G359" s="31">
        <f t="shared" si="10"/>
        <v>884</v>
      </c>
      <c r="H359" s="44" t="s">
        <v>567</v>
      </c>
      <c r="I359" s="38">
        <v>0</v>
      </c>
      <c r="J359" s="31">
        <f t="shared" si="11"/>
        <v>0</v>
      </c>
      <c r="K359" s="6"/>
    </row>
    <row r="360" spans="1:11" ht="16.5" customHeight="1" x14ac:dyDescent="0.2">
      <c r="A360" s="30">
        <v>351</v>
      </c>
      <c r="B360" s="36" t="s">
        <v>286</v>
      </c>
      <c r="C360" s="37" t="s">
        <v>747</v>
      </c>
      <c r="D360" s="40" t="s">
        <v>37</v>
      </c>
      <c r="E360" s="44">
        <v>0.29170000000000001</v>
      </c>
      <c r="F360" s="38">
        <v>34000</v>
      </c>
      <c r="G360" s="31">
        <f t="shared" si="10"/>
        <v>9918</v>
      </c>
      <c r="H360" s="44" t="s">
        <v>567</v>
      </c>
      <c r="I360" s="38">
        <v>0</v>
      </c>
      <c r="J360" s="31">
        <f t="shared" si="11"/>
        <v>0</v>
      </c>
      <c r="K360" s="6"/>
    </row>
    <row r="361" spans="1:11" ht="33" customHeight="1" x14ac:dyDescent="0.2">
      <c r="A361" s="30">
        <v>352</v>
      </c>
      <c r="B361" s="36" t="s">
        <v>286</v>
      </c>
      <c r="C361" s="37" t="s">
        <v>317</v>
      </c>
      <c r="D361" s="40" t="s">
        <v>37</v>
      </c>
      <c r="E361" s="44">
        <v>8.2000000000000003E-2</v>
      </c>
      <c r="F361" s="38">
        <v>36000</v>
      </c>
      <c r="G361" s="31">
        <f t="shared" si="10"/>
        <v>2952</v>
      </c>
      <c r="H361" s="44" t="s">
        <v>567</v>
      </c>
      <c r="I361" s="38">
        <v>0</v>
      </c>
      <c r="J361" s="31">
        <f t="shared" si="11"/>
        <v>0</v>
      </c>
      <c r="K361" s="6"/>
    </row>
    <row r="362" spans="1:11" ht="16.5" customHeight="1" x14ac:dyDescent="0.2">
      <c r="A362" s="30">
        <v>353</v>
      </c>
      <c r="B362" s="36" t="s">
        <v>748</v>
      </c>
      <c r="C362" s="37" t="s">
        <v>749</v>
      </c>
      <c r="D362" s="40" t="s">
        <v>37</v>
      </c>
      <c r="E362" s="44">
        <v>0.11</v>
      </c>
      <c r="F362" s="38">
        <v>34000</v>
      </c>
      <c r="G362" s="31">
        <f t="shared" si="10"/>
        <v>3740</v>
      </c>
      <c r="H362" s="44" t="s">
        <v>567</v>
      </c>
      <c r="I362" s="38">
        <v>0</v>
      </c>
      <c r="J362" s="31">
        <f t="shared" si="11"/>
        <v>0</v>
      </c>
      <c r="K362" s="6"/>
    </row>
    <row r="363" spans="1:11" ht="16.5" customHeight="1" x14ac:dyDescent="0.2">
      <c r="A363" s="30">
        <v>354</v>
      </c>
      <c r="B363" s="36" t="s">
        <v>750</v>
      </c>
      <c r="C363" s="37" t="s">
        <v>751</v>
      </c>
      <c r="D363" s="40" t="s">
        <v>37</v>
      </c>
      <c r="E363" s="44">
        <v>5.7000000000000002E-2</v>
      </c>
      <c r="F363" s="38">
        <v>37000</v>
      </c>
      <c r="G363" s="31">
        <f t="shared" si="10"/>
        <v>2109</v>
      </c>
      <c r="H363" s="44" t="s">
        <v>567</v>
      </c>
      <c r="I363" s="38">
        <v>0</v>
      </c>
      <c r="J363" s="31">
        <f t="shared" si="11"/>
        <v>0</v>
      </c>
      <c r="K363" s="6"/>
    </row>
    <row r="364" spans="1:11" ht="16.5" customHeight="1" x14ac:dyDescent="0.2">
      <c r="A364" s="30">
        <v>355</v>
      </c>
      <c r="B364" s="36" t="s">
        <v>752</v>
      </c>
      <c r="C364" s="37" t="s">
        <v>753</v>
      </c>
      <c r="D364" s="40" t="s">
        <v>37</v>
      </c>
      <c r="E364" s="44">
        <v>0.76</v>
      </c>
      <c r="F364" s="38">
        <v>37000</v>
      </c>
      <c r="G364" s="31">
        <f t="shared" si="10"/>
        <v>28120</v>
      </c>
      <c r="H364" s="44" t="s">
        <v>567</v>
      </c>
      <c r="I364" s="38">
        <v>0</v>
      </c>
      <c r="J364" s="31">
        <f t="shared" si="11"/>
        <v>0</v>
      </c>
      <c r="K364" s="6"/>
    </row>
    <row r="365" spans="1:11" ht="16.5" customHeight="1" x14ac:dyDescent="0.2">
      <c r="A365" s="30">
        <v>356</v>
      </c>
      <c r="B365" s="36" t="s">
        <v>754</v>
      </c>
      <c r="C365" s="37" t="s">
        <v>755</v>
      </c>
      <c r="D365" s="40" t="s">
        <v>37</v>
      </c>
      <c r="E365" s="44"/>
      <c r="F365" s="38"/>
      <c r="G365" s="31">
        <f t="shared" si="10"/>
        <v>0</v>
      </c>
      <c r="H365" s="44">
        <v>4.5999999999999999E-3</v>
      </c>
      <c r="I365" s="38">
        <v>62985.94</v>
      </c>
      <c r="J365" s="31">
        <f t="shared" si="11"/>
        <v>290</v>
      </c>
      <c r="K365" s="6"/>
    </row>
    <row r="366" spans="1:11" ht="16.5" customHeight="1" x14ac:dyDescent="0.2">
      <c r="A366" s="30">
        <v>357</v>
      </c>
      <c r="B366" s="36" t="s">
        <v>756</v>
      </c>
      <c r="C366" s="37" t="s">
        <v>757</v>
      </c>
      <c r="D366" s="40" t="s">
        <v>37</v>
      </c>
      <c r="E366" s="44">
        <v>0.03</v>
      </c>
      <c r="F366" s="38">
        <v>40500</v>
      </c>
      <c r="G366" s="31">
        <f t="shared" si="10"/>
        <v>1215</v>
      </c>
      <c r="H366" s="44" t="s">
        <v>567</v>
      </c>
      <c r="I366" s="38">
        <v>0</v>
      </c>
      <c r="J366" s="31">
        <f t="shared" si="11"/>
        <v>0</v>
      </c>
      <c r="K366" s="6"/>
    </row>
    <row r="367" spans="1:11" ht="16.5" customHeight="1" x14ac:dyDescent="0.2">
      <c r="A367" s="30">
        <v>358</v>
      </c>
      <c r="B367" s="36" t="s">
        <v>756</v>
      </c>
      <c r="C367" s="37" t="s">
        <v>758</v>
      </c>
      <c r="D367" s="40" t="s">
        <v>37</v>
      </c>
      <c r="E367" s="44">
        <v>0.53500000000000003</v>
      </c>
      <c r="F367" s="38">
        <v>40500</v>
      </c>
      <c r="G367" s="31">
        <f t="shared" si="10"/>
        <v>21668</v>
      </c>
      <c r="H367" s="44" t="s">
        <v>567</v>
      </c>
      <c r="I367" s="38">
        <v>0</v>
      </c>
      <c r="J367" s="31">
        <f t="shared" si="11"/>
        <v>0</v>
      </c>
      <c r="K367" s="6"/>
    </row>
    <row r="368" spans="1:11" ht="16.5" customHeight="1" x14ac:dyDescent="0.2">
      <c r="A368" s="30">
        <v>359</v>
      </c>
      <c r="B368" s="36" t="s">
        <v>759</v>
      </c>
      <c r="C368" s="37" t="s">
        <v>760</v>
      </c>
      <c r="D368" s="40" t="s">
        <v>37</v>
      </c>
      <c r="E368" s="44">
        <v>9.6000000000000002E-2</v>
      </c>
      <c r="F368" s="38">
        <v>34000</v>
      </c>
      <c r="G368" s="31">
        <f t="shared" si="10"/>
        <v>3264</v>
      </c>
      <c r="H368" s="44" t="s">
        <v>567</v>
      </c>
      <c r="I368" s="38">
        <v>0</v>
      </c>
      <c r="J368" s="31">
        <f t="shared" si="11"/>
        <v>0</v>
      </c>
      <c r="K368" s="6"/>
    </row>
    <row r="369" spans="1:11" ht="16.5" customHeight="1" x14ac:dyDescent="0.2">
      <c r="A369" s="30">
        <v>360</v>
      </c>
      <c r="B369" s="36" t="s">
        <v>515</v>
      </c>
      <c r="C369" s="37" t="s">
        <v>761</v>
      </c>
      <c r="D369" s="40" t="s">
        <v>39</v>
      </c>
      <c r="E369" s="44"/>
      <c r="F369" s="38"/>
      <c r="G369" s="31">
        <f t="shared" si="10"/>
        <v>0</v>
      </c>
      <c r="H369" s="44">
        <v>126.47799999999999</v>
      </c>
      <c r="I369" s="38">
        <v>66.14</v>
      </c>
      <c r="J369" s="31">
        <f t="shared" si="11"/>
        <v>8365</v>
      </c>
      <c r="K369" s="6"/>
    </row>
    <row r="370" spans="1:11" ht="16.5" customHeight="1" x14ac:dyDescent="0.2">
      <c r="A370" s="30">
        <v>361</v>
      </c>
      <c r="B370" s="36" t="s">
        <v>762</v>
      </c>
      <c r="C370" s="37" t="s">
        <v>365</v>
      </c>
      <c r="D370" s="40" t="s">
        <v>39</v>
      </c>
      <c r="E370" s="44"/>
      <c r="F370" s="38"/>
      <c r="G370" s="31">
        <f t="shared" si="10"/>
        <v>0</v>
      </c>
      <c r="H370" s="44">
        <v>0.38030000000000003</v>
      </c>
      <c r="I370" s="38">
        <v>29.69</v>
      </c>
      <c r="J370" s="31">
        <f t="shared" si="11"/>
        <v>11</v>
      </c>
      <c r="K370" s="6"/>
    </row>
    <row r="371" spans="1:11" ht="16.5" customHeight="1" x14ac:dyDescent="0.2">
      <c r="A371" s="30">
        <v>362</v>
      </c>
      <c r="B371" s="36" t="s">
        <v>763</v>
      </c>
      <c r="C371" s="37" t="s">
        <v>764</v>
      </c>
      <c r="D371" s="40" t="s">
        <v>37</v>
      </c>
      <c r="E371" s="44"/>
      <c r="F371" s="38"/>
      <c r="G371" s="31">
        <f t="shared" si="10"/>
        <v>0</v>
      </c>
      <c r="H371" s="44">
        <v>0.50039999999999996</v>
      </c>
      <c r="I371" s="38">
        <v>54892.7</v>
      </c>
      <c r="J371" s="31">
        <f t="shared" si="11"/>
        <v>27468</v>
      </c>
      <c r="K371" s="6"/>
    </row>
    <row r="372" spans="1:11" ht="16.5" customHeight="1" x14ac:dyDescent="0.2">
      <c r="A372" s="30">
        <v>363</v>
      </c>
      <c r="B372" s="36" t="s">
        <v>765</v>
      </c>
      <c r="C372" s="37" t="s">
        <v>766</v>
      </c>
      <c r="D372" s="40" t="s">
        <v>37</v>
      </c>
      <c r="E372" s="44"/>
      <c r="F372" s="38"/>
      <c r="G372" s="31">
        <f t="shared" si="10"/>
        <v>0</v>
      </c>
      <c r="H372" s="44">
        <v>4.0000000000000002E-4</v>
      </c>
      <c r="I372" s="38">
        <v>58036.01</v>
      </c>
      <c r="J372" s="31">
        <f t="shared" si="11"/>
        <v>23</v>
      </c>
      <c r="K372" s="6"/>
    </row>
    <row r="373" spans="1:11" ht="16.5" customHeight="1" x14ac:dyDescent="0.2">
      <c r="A373" s="30">
        <v>364</v>
      </c>
      <c r="B373" s="36" t="s">
        <v>767</v>
      </c>
      <c r="C373" s="37" t="s">
        <v>768</v>
      </c>
      <c r="D373" s="40" t="s">
        <v>66</v>
      </c>
      <c r="E373" s="44">
        <v>79</v>
      </c>
      <c r="F373" s="38">
        <v>125</v>
      </c>
      <c r="G373" s="31">
        <f t="shared" si="10"/>
        <v>9875</v>
      </c>
      <c r="H373" s="44" t="s">
        <v>567</v>
      </c>
      <c r="I373" s="38">
        <v>0</v>
      </c>
      <c r="J373" s="31">
        <f t="shared" si="11"/>
        <v>0</v>
      </c>
      <c r="K373" s="6"/>
    </row>
    <row r="374" spans="1:11" ht="33" customHeight="1" x14ac:dyDescent="0.2">
      <c r="A374" s="30">
        <v>365</v>
      </c>
      <c r="B374" s="36" t="s">
        <v>769</v>
      </c>
      <c r="C374" s="37" t="s">
        <v>770</v>
      </c>
      <c r="D374" s="40" t="s">
        <v>66</v>
      </c>
      <c r="E374" s="44">
        <v>565.74</v>
      </c>
      <c r="F374" s="38">
        <v>125</v>
      </c>
      <c r="G374" s="31">
        <f t="shared" si="10"/>
        <v>70718</v>
      </c>
      <c r="H374" s="44" t="s">
        <v>567</v>
      </c>
      <c r="I374" s="38">
        <v>0</v>
      </c>
      <c r="J374" s="31">
        <f t="shared" si="11"/>
        <v>0</v>
      </c>
    </row>
    <row r="375" spans="1:11" ht="16.5" customHeight="1" x14ac:dyDescent="0.2">
      <c r="A375" s="30">
        <v>366</v>
      </c>
      <c r="B375" s="36" t="s">
        <v>771</v>
      </c>
      <c r="C375" s="37" t="s">
        <v>772</v>
      </c>
      <c r="D375" s="40" t="s">
        <v>37</v>
      </c>
      <c r="E375" s="44">
        <v>0.17219999999999999</v>
      </c>
      <c r="F375" s="38">
        <v>34000</v>
      </c>
      <c r="G375" s="31">
        <f t="shared" si="10"/>
        <v>5855</v>
      </c>
      <c r="H375" s="44" t="s">
        <v>567</v>
      </c>
      <c r="I375" s="38">
        <v>0</v>
      </c>
      <c r="J375" s="31">
        <f t="shared" si="11"/>
        <v>0</v>
      </c>
      <c r="K375" s="6"/>
    </row>
    <row r="376" spans="1:11" ht="16.5" customHeight="1" x14ac:dyDescent="0.2">
      <c r="A376" s="30">
        <v>367</v>
      </c>
      <c r="B376" s="36" t="s">
        <v>516</v>
      </c>
      <c r="C376" s="37" t="s">
        <v>753</v>
      </c>
      <c r="D376" s="40" t="s">
        <v>37</v>
      </c>
      <c r="E376" s="44">
        <v>3.0350000000000001</v>
      </c>
      <c r="F376" s="38">
        <v>37000</v>
      </c>
      <c r="G376" s="31">
        <f t="shared" si="10"/>
        <v>112295</v>
      </c>
      <c r="H376" s="44" t="s">
        <v>567</v>
      </c>
      <c r="I376" s="38">
        <v>0</v>
      </c>
      <c r="J376" s="31">
        <f t="shared" si="11"/>
        <v>0</v>
      </c>
      <c r="K376" s="6"/>
    </row>
    <row r="377" spans="1:11" ht="16.5" customHeight="1" x14ac:dyDescent="0.2">
      <c r="A377" s="30">
        <v>368</v>
      </c>
      <c r="B377" s="36" t="s">
        <v>773</v>
      </c>
      <c r="C377" s="37" t="s">
        <v>774</v>
      </c>
      <c r="D377" s="40" t="s">
        <v>37</v>
      </c>
      <c r="E377" s="44">
        <v>3.3656999999999999</v>
      </c>
      <c r="F377" s="38">
        <v>37000</v>
      </c>
      <c r="G377" s="31">
        <f t="shared" si="10"/>
        <v>124531</v>
      </c>
      <c r="H377" s="44" t="s">
        <v>567</v>
      </c>
      <c r="I377" s="38">
        <v>0</v>
      </c>
      <c r="J377" s="31">
        <f t="shared" si="11"/>
        <v>0</v>
      </c>
      <c r="K377" s="6"/>
    </row>
    <row r="378" spans="1:11" ht="16.5" customHeight="1" x14ac:dyDescent="0.2">
      <c r="A378" s="30">
        <v>369</v>
      </c>
      <c r="B378" s="36" t="s">
        <v>775</v>
      </c>
      <c r="C378" s="37" t="s">
        <v>776</v>
      </c>
      <c r="D378" s="40" t="s">
        <v>37</v>
      </c>
      <c r="E378" s="44">
        <v>0.34399999999999997</v>
      </c>
      <c r="F378" s="38">
        <v>47000</v>
      </c>
      <c r="G378" s="31">
        <f t="shared" si="10"/>
        <v>16168</v>
      </c>
      <c r="H378" s="44" t="s">
        <v>567</v>
      </c>
      <c r="I378" s="38">
        <v>0</v>
      </c>
      <c r="J378" s="31">
        <f t="shared" si="11"/>
        <v>0</v>
      </c>
      <c r="K378" s="6"/>
    </row>
    <row r="379" spans="1:11" ht="16.5" customHeight="1" x14ac:dyDescent="0.2">
      <c r="A379" s="30">
        <v>370</v>
      </c>
      <c r="B379" s="36" t="s">
        <v>777</v>
      </c>
      <c r="C379" s="37" t="s">
        <v>778</v>
      </c>
      <c r="D379" s="40" t="s">
        <v>37</v>
      </c>
      <c r="E379" s="44">
        <v>6.0000000000000001E-3</v>
      </c>
      <c r="F379" s="38">
        <v>43000</v>
      </c>
      <c r="G379" s="31">
        <f t="shared" si="10"/>
        <v>258</v>
      </c>
      <c r="H379" s="44" t="s">
        <v>567</v>
      </c>
      <c r="I379" s="38">
        <v>0</v>
      </c>
      <c r="J379" s="31">
        <f t="shared" si="11"/>
        <v>0</v>
      </c>
      <c r="K379" s="6"/>
    </row>
    <row r="380" spans="1:11" ht="16.5" customHeight="1" x14ac:dyDescent="0.2">
      <c r="A380" s="30">
        <v>371</v>
      </c>
      <c r="B380" s="36" t="s">
        <v>779</v>
      </c>
      <c r="C380" s="37" t="s">
        <v>780</v>
      </c>
      <c r="D380" s="40" t="s">
        <v>37</v>
      </c>
      <c r="E380" s="44">
        <v>0.36799999999999999</v>
      </c>
      <c r="F380" s="38">
        <v>37000</v>
      </c>
      <c r="G380" s="31">
        <f t="shared" si="10"/>
        <v>13616</v>
      </c>
      <c r="H380" s="44" t="s">
        <v>567</v>
      </c>
      <c r="I380" s="38">
        <v>0</v>
      </c>
      <c r="J380" s="31">
        <f t="shared" si="11"/>
        <v>0</v>
      </c>
      <c r="K380" s="6"/>
    </row>
    <row r="381" spans="1:11" ht="16.5" customHeight="1" x14ac:dyDescent="0.2">
      <c r="A381" s="30">
        <v>372</v>
      </c>
      <c r="B381" s="36" t="s">
        <v>781</v>
      </c>
      <c r="C381" s="37" t="s">
        <v>782</v>
      </c>
      <c r="D381" s="40" t="s">
        <v>37</v>
      </c>
      <c r="E381" s="44">
        <v>5.4619999999999998E-3</v>
      </c>
      <c r="F381" s="38">
        <v>34000</v>
      </c>
      <c r="G381" s="31">
        <f t="shared" si="10"/>
        <v>186</v>
      </c>
      <c r="H381" s="44" t="s">
        <v>567</v>
      </c>
      <c r="I381" s="38">
        <v>0</v>
      </c>
      <c r="J381" s="31">
        <f t="shared" si="11"/>
        <v>0</v>
      </c>
      <c r="K381" s="6"/>
    </row>
    <row r="382" spans="1:11" ht="16.5" customHeight="1" x14ac:dyDescent="0.2">
      <c r="A382" s="30">
        <v>373</v>
      </c>
      <c r="B382" s="36" t="s">
        <v>783</v>
      </c>
      <c r="C382" s="37" t="s">
        <v>784</v>
      </c>
      <c r="D382" s="40" t="s">
        <v>37</v>
      </c>
      <c r="E382" s="44">
        <v>0.35299999999999998</v>
      </c>
      <c r="F382" s="38">
        <v>34000</v>
      </c>
      <c r="G382" s="31">
        <f t="shared" si="10"/>
        <v>12002</v>
      </c>
      <c r="H382" s="44" t="s">
        <v>567</v>
      </c>
      <c r="I382" s="38">
        <v>0</v>
      </c>
      <c r="J382" s="31">
        <f t="shared" si="11"/>
        <v>0</v>
      </c>
      <c r="K382" s="6"/>
    </row>
    <row r="383" spans="1:11" ht="16.5" customHeight="1" x14ac:dyDescent="0.2">
      <c r="A383" s="30">
        <v>374</v>
      </c>
      <c r="B383" s="36" t="s">
        <v>785</v>
      </c>
      <c r="C383" s="37" t="s">
        <v>786</v>
      </c>
      <c r="D383" s="40" t="s">
        <v>37</v>
      </c>
      <c r="E383" s="44">
        <v>0.41549999999999998</v>
      </c>
      <c r="F383" s="38">
        <v>34000</v>
      </c>
      <c r="G383" s="31">
        <f t="shared" si="10"/>
        <v>14127</v>
      </c>
      <c r="H383" s="44" t="s">
        <v>567</v>
      </c>
      <c r="I383" s="38">
        <v>0</v>
      </c>
      <c r="J383" s="31">
        <f t="shared" si="11"/>
        <v>0</v>
      </c>
      <c r="K383" s="6"/>
    </row>
    <row r="384" spans="1:11" ht="16.5" customHeight="1" x14ac:dyDescent="0.2">
      <c r="A384" s="30">
        <v>375</v>
      </c>
      <c r="B384" s="36" t="s">
        <v>787</v>
      </c>
      <c r="C384" s="37" t="s">
        <v>747</v>
      </c>
      <c r="D384" s="40" t="s">
        <v>37</v>
      </c>
      <c r="E384" s="44">
        <v>2.7848999999999999</v>
      </c>
      <c r="F384" s="38">
        <v>34000</v>
      </c>
      <c r="G384" s="31">
        <f t="shared" si="10"/>
        <v>94687</v>
      </c>
      <c r="H384" s="44" t="s">
        <v>567</v>
      </c>
      <c r="I384" s="38">
        <v>0</v>
      </c>
      <c r="J384" s="31">
        <f t="shared" si="11"/>
        <v>0</v>
      </c>
      <c r="K384" s="6"/>
    </row>
    <row r="385" spans="1:11" ht="16.5" customHeight="1" x14ac:dyDescent="0.2">
      <c r="A385" s="30">
        <v>376</v>
      </c>
      <c r="B385" s="36" t="s">
        <v>787</v>
      </c>
      <c r="C385" s="37" t="s">
        <v>788</v>
      </c>
      <c r="D385" s="40" t="s">
        <v>37</v>
      </c>
      <c r="E385" s="44">
        <v>8.3000000000000004E-2</v>
      </c>
      <c r="F385" s="38">
        <v>34000</v>
      </c>
      <c r="G385" s="31">
        <f t="shared" si="10"/>
        <v>2822</v>
      </c>
      <c r="H385" s="44" t="s">
        <v>567</v>
      </c>
      <c r="I385" s="38">
        <v>0</v>
      </c>
      <c r="J385" s="31">
        <f t="shared" si="11"/>
        <v>0</v>
      </c>
      <c r="K385" s="6"/>
    </row>
    <row r="386" spans="1:11" ht="33" customHeight="1" x14ac:dyDescent="0.2">
      <c r="A386" s="30">
        <v>377</v>
      </c>
      <c r="B386" s="36" t="s">
        <v>789</v>
      </c>
      <c r="C386" s="37" t="s">
        <v>790</v>
      </c>
      <c r="D386" s="40" t="s">
        <v>38</v>
      </c>
      <c r="E386" s="44"/>
      <c r="F386" s="38"/>
      <c r="G386" s="31">
        <f t="shared" si="10"/>
        <v>0</v>
      </c>
      <c r="H386" s="44">
        <v>1.1000000000000001E-3</v>
      </c>
      <c r="I386" s="38">
        <v>6864.18</v>
      </c>
      <c r="J386" s="31">
        <f t="shared" si="11"/>
        <v>8</v>
      </c>
      <c r="K386" s="6"/>
    </row>
    <row r="387" spans="1:11" ht="39" customHeight="1" x14ac:dyDescent="0.2">
      <c r="A387" s="30">
        <v>378</v>
      </c>
      <c r="B387" s="36" t="s">
        <v>287</v>
      </c>
      <c r="C387" s="37" t="s">
        <v>288</v>
      </c>
      <c r="D387" s="40" t="s">
        <v>72</v>
      </c>
      <c r="E387" s="44">
        <v>20</v>
      </c>
      <c r="F387" s="38">
        <v>350</v>
      </c>
      <c r="G387" s="31">
        <f t="shared" si="10"/>
        <v>7000</v>
      </c>
      <c r="H387" s="44" t="s">
        <v>567</v>
      </c>
      <c r="I387" s="38">
        <v>0</v>
      </c>
      <c r="J387" s="31">
        <f t="shared" si="11"/>
        <v>0</v>
      </c>
      <c r="K387" s="98"/>
    </row>
    <row r="388" spans="1:11" x14ac:dyDescent="0.2">
      <c r="A388" s="30">
        <v>379</v>
      </c>
      <c r="B388" s="36" t="s">
        <v>517</v>
      </c>
      <c r="C388" s="37" t="s">
        <v>791</v>
      </c>
      <c r="D388" s="40" t="s">
        <v>72</v>
      </c>
      <c r="E388" s="44">
        <v>1.224</v>
      </c>
      <c r="F388" s="38">
        <v>81</v>
      </c>
      <c r="G388" s="31">
        <f t="shared" si="10"/>
        <v>99</v>
      </c>
      <c r="H388" s="44" t="s">
        <v>567</v>
      </c>
      <c r="I388" s="38">
        <v>0</v>
      </c>
      <c r="J388" s="31">
        <f t="shared" si="11"/>
        <v>0</v>
      </c>
      <c r="K388" s="98"/>
    </row>
    <row r="389" spans="1:11" ht="49.5" x14ac:dyDescent="0.2">
      <c r="A389" s="30">
        <v>380</v>
      </c>
      <c r="B389" s="36" t="s">
        <v>517</v>
      </c>
      <c r="C389" s="37" t="s">
        <v>518</v>
      </c>
      <c r="D389" s="40" t="s">
        <v>72</v>
      </c>
      <c r="E389" s="44">
        <v>21.942</v>
      </c>
      <c r="F389" s="38">
        <v>60</v>
      </c>
      <c r="G389" s="31">
        <f t="shared" si="10"/>
        <v>1317</v>
      </c>
      <c r="H389" s="44" t="s">
        <v>567</v>
      </c>
      <c r="I389" s="38">
        <v>0</v>
      </c>
      <c r="J389" s="31">
        <f t="shared" si="11"/>
        <v>0</v>
      </c>
      <c r="K389" s="98"/>
    </row>
    <row r="390" spans="1:11" ht="49.5" x14ac:dyDescent="0.2">
      <c r="A390" s="30">
        <v>381</v>
      </c>
      <c r="B390" s="36" t="s">
        <v>519</v>
      </c>
      <c r="C390" s="37" t="s">
        <v>520</v>
      </c>
      <c r="D390" s="40" t="s">
        <v>72</v>
      </c>
      <c r="E390" s="44">
        <v>30</v>
      </c>
      <c r="F390" s="38">
        <v>81</v>
      </c>
      <c r="G390" s="31">
        <f t="shared" si="10"/>
        <v>2430</v>
      </c>
      <c r="H390" s="44" t="s">
        <v>567</v>
      </c>
      <c r="I390" s="38">
        <v>0</v>
      </c>
      <c r="J390" s="31">
        <f t="shared" si="11"/>
        <v>0</v>
      </c>
      <c r="K390" s="98"/>
    </row>
    <row r="391" spans="1:11" x14ac:dyDescent="0.2">
      <c r="A391" s="30">
        <v>382</v>
      </c>
      <c r="B391" s="36" t="s">
        <v>792</v>
      </c>
      <c r="C391" s="37" t="s">
        <v>793</v>
      </c>
      <c r="D391" s="40" t="s">
        <v>72</v>
      </c>
      <c r="E391" s="44">
        <v>1.02</v>
      </c>
      <c r="F391" s="38">
        <v>150</v>
      </c>
      <c r="G391" s="31">
        <f t="shared" si="10"/>
        <v>153</v>
      </c>
      <c r="H391" s="44" t="s">
        <v>567</v>
      </c>
      <c r="I391" s="38">
        <v>0</v>
      </c>
      <c r="J391" s="31">
        <f t="shared" si="11"/>
        <v>0</v>
      </c>
      <c r="K391" s="98"/>
    </row>
    <row r="392" spans="1:11" x14ac:dyDescent="0.2">
      <c r="A392" s="30">
        <v>383</v>
      </c>
      <c r="B392" s="36" t="s">
        <v>794</v>
      </c>
      <c r="C392" s="37" t="s">
        <v>795</v>
      </c>
      <c r="D392" s="40" t="s">
        <v>72</v>
      </c>
      <c r="E392" s="44"/>
      <c r="F392" s="38"/>
      <c r="G392" s="31">
        <f t="shared" si="10"/>
        <v>0</v>
      </c>
      <c r="H392" s="44">
        <v>5.0999999999999997E-2</v>
      </c>
      <c r="I392" s="38">
        <v>182.03</v>
      </c>
      <c r="J392" s="31">
        <f t="shared" si="11"/>
        <v>9</v>
      </c>
      <c r="K392" s="98"/>
    </row>
    <row r="393" spans="1:11" x14ac:dyDescent="0.2">
      <c r="A393" s="30">
        <v>384</v>
      </c>
      <c r="B393" s="36" t="s">
        <v>794</v>
      </c>
      <c r="C393" s="37" t="s">
        <v>796</v>
      </c>
      <c r="D393" s="40" t="s">
        <v>72</v>
      </c>
      <c r="E393" s="44"/>
      <c r="F393" s="38"/>
      <c r="G393" s="31">
        <f t="shared" si="10"/>
        <v>0</v>
      </c>
      <c r="H393" s="44">
        <v>0.12239999999999999</v>
      </c>
      <c r="I393" s="38">
        <v>182.03</v>
      </c>
      <c r="J393" s="31">
        <f t="shared" si="11"/>
        <v>22</v>
      </c>
      <c r="K393" s="98"/>
    </row>
    <row r="394" spans="1:11" x14ac:dyDescent="0.2">
      <c r="A394" s="30">
        <v>385</v>
      </c>
      <c r="B394" s="36" t="s">
        <v>797</v>
      </c>
      <c r="C394" s="37" t="s">
        <v>798</v>
      </c>
      <c r="D394" s="40" t="s">
        <v>72</v>
      </c>
      <c r="E394" s="44"/>
      <c r="F394" s="38"/>
      <c r="G394" s="31">
        <f t="shared" si="10"/>
        <v>0</v>
      </c>
      <c r="H394" s="44">
        <v>49.368000000000002</v>
      </c>
      <c r="I394" s="38">
        <v>250</v>
      </c>
      <c r="J394" s="31">
        <f t="shared" si="11"/>
        <v>12342</v>
      </c>
      <c r="K394" s="98"/>
    </row>
    <row r="395" spans="1:11" x14ac:dyDescent="0.2">
      <c r="A395" s="30">
        <v>386</v>
      </c>
      <c r="B395" s="36" t="s">
        <v>799</v>
      </c>
      <c r="C395" s="37" t="s">
        <v>800</v>
      </c>
      <c r="D395" s="40" t="s">
        <v>72</v>
      </c>
      <c r="E395" s="44"/>
      <c r="F395" s="38"/>
      <c r="G395" s="31">
        <f t="shared" si="10"/>
        <v>0</v>
      </c>
      <c r="H395" s="44">
        <v>156.023</v>
      </c>
      <c r="I395" s="38">
        <v>233</v>
      </c>
      <c r="J395" s="31">
        <f t="shared" si="11"/>
        <v>36353</v>
      </c>
      <c r="K395" s="98"/>
    </row>
    <row r="396" spans="1:11" x14ac:dyDescent="0.2">
      <c r="A396" s="30">
        <v>387</v>
      </c>
      <c r="B396" s="36" t="s">
        <v>801</v>
      </c>
      <c r="C396" s="37" t="s">
        <v>802</v>
      </c>
      <c r="D396" s="40" t="s">
        <v>72</v>
      </c>
      <c r="E396" s="44">
        <v>1.28484</v>
      </c>
      <c r="F396" s="38">
        <v>650</v>
      </c>
      <c r="G396" s="31">
        <f t="shared" ref="G396:G459" si="12">E396*F396</f>
        <v>835</v>
      </c>
      <c r="H396" s="44" t="s">
        <v>567</v>
      </c>
      <c r="I396" s="38">
        <v>0</v>
      </c>
      <c r="J396" s="31">
        <f t="shared" ref="J396:J456" si="13">H396*I396</f>
        <v>0</v>
      </c>
      <c r="K396" s="98"/>
    </row>
    <row r="397" spans="1:11" x14ac:dyDescent="0.2">
      <c r="A397" s="30">
        <v>388</v>
      </c>
      <c r="B397" s="36" t="s">
        <v>122</v>
      </c>
      <c r="C397" s="37" t="s">
        <v>803</v>
      </c>
      <c r="D397" s="40" t="s">
        <v>72</v>
      </c>
      <c r="E397" s="44">
        <v>952.1</v>
      </c>
      <c r="F397" s="38">
        <v>800</v>
      </c>
      <c r="G397" s="31">
        <f t="shared" si="12"/>
        <v>761680</v>
      </c>
      <c r="H397" s="44" t="s">
        <v>567</v>
      </c>
      <c r="I397" s="38">
        <v>0</v>
      </c>
      <c r="J397" s="31">
        <f t="shared" si="13"/>
        <v>0</v>
      </c>
      <c r="K397" s="98"/>
    </row>
    <row r="398" spans="1:11" x14ac:dyDescent="0.2">
      <c r="A398" s="30">
        <v>389</v>
      </c>
      <c r="B398" s="36" t="s">
        <v>804</v>
      </c>
      <c r="C398" s="37" t="s">
        <v>805</v>
      </c>
      <c r="D398" s="40" t="s">
        <v>72</v>
      </c>
      <c r="E398" s="44">
        <v>1473.1949999999999</v>
      </c>
      <c r="F398" s="38">
        <v>1150</v>
      </c>
      <c r="G398" s="31">
        <f t="shared" si="12"/>
        <v>1694174</v>
      </c>
      <c r="H398" s="44" t="s">
        <v>567</v>
      </c>
      <c r="I398" s="38">
        <v>0</v>
      </c>
      <c r="J398" s="31">
        <f t="shared" si="13"/>
        <v>0</v>
      </c>
      <c r="K398" s="98"/>
    </row>
    <row r="399" spans="1:11" ht="49.5" x14ac:dyDescent="0.2">
      <c r="A399" s="30">
        <v>390</v>
      </c>
      <c r="B399" s="36" t="s">
        <v>289</v>
      </c>
      <c r="C399" s="37" t="s">
        <v>318</v>
      </c>
      <c r="D399" s="40" t="s">
        <v>72</v>
      </c>
      <c r="E399" s="44">
        <v>32.32</v>
      </c>
      <c r="F399" s="38">
        <v>1450</v>
      </c>
      <c r="G399" s="31">
        <f t="shared" si="12"/>
        <v>46864</v>
      </c>
      <c r="H399" s="44" t="s">
        <v>567</v>
      </c>
      <c r="I399" s="38">
        <v>0</v>
      </c>
      <c r="J399" s="31">
        <f t="shared" si="13"/>
        <v>0</v>
      </c>
      <c r="K399" s="98"/>
    </row>
    <row r="400" spans="1:11" x14ac:dyDescent="0.2">
      <c r="A400" s="30">
        <v>391</v>
      </c>
      <c r="B400" s="36" t="s">
        <v>806</v>
      </c>
      <c r="C400" s="37" t="s">
        <v>807</v>
      </c>
      <c r="D400" s="40" t="s">
        <v>72</v>
      </c>
      <c r="E400" s="44">
        <v>22.15</v>
      </c>
      <c r="F400" s="38">
        <v>2500</v>
      </c>
      <c r="G400" s="31">
        <f t="shared" si="12"/>
        <v>55375</v>
      </c>
      <c r="H400" s="44" t="s">
        <v>567</v>
      </c>
      <c r="I400" s="38">
        <v>0</v>
      </c>
      <c r="J400" s="31">
        <f t="shared" si="13"/>
        <v>0</v>
      </c>
      <c r="K400" s="98"/>
    </row>
    <row r="401" spans="1:11" x14ac:dyDescent="0.2">
      <c r="A401" s="30">
        <v>392</v>
      </c>
      <c r="B401" s="36" t="s">
        <v>808</v>
      </c>
      <c r="C401" s="37" t="s">
        <v>809</v>
      </c>
      <c r="D401" s="40" t="s">
        <v>72</v>
      </c>
      <c r="E401" s="44">
        <v>5.585</v>
      </c>
      <c r="F401" s="38">
        <v>13555.13</v>
      </c>
      <c r="G401" s="31">
        <f t="shared" si="12"/>
        <v>75705</v>
      </c>
      <c r="H401" s="44" t="s">
        <v>567</v>
      </c>
      <c r="I401" s="38">
        <v>0</v>
      </c>
      <c r="J401" s="31">
        <f t="shared" si="13"/>
        <v>0</v>
      </c>
      <c r="K401" s="98"/>
    </row>
    <row r="402" spans="1:11" x14ac:dyDescent="0.2">
      <c r="A402" s="30">
        <v>393</v>
      </c>
      <c r="B402" s="36" t="s">
        <v>810</v>
      </c>
      <c r="C402" s="37" t="s">
        <v>811</v>
      </c>
      <c r="D402" s="40" t="s">
        <v>72</v>
      </c>
      <c r="E402" s="44">
        <v>106.914</v>
      </c>
      <c r="F402" s="38">
        <v>1210</v>
      </c>
      <c r="G402" s="31">
        <f t="shared" si="12"/>
        <v>129366</v>
      </c>
      <c r="H402" s="44" t="s">
        <v>567</v>
      </c>
      <c r="I402" s="38">
        <v>0</v>
      </c>
      <c r="J402" s="31">
        <f t="shared" si="13"/>
        <v>0</v>
      </c>
      <c r="K402" s="98"/>
    </row>
    <row r="403" spans="1:11" x14ac:dyDescent="0.2">
      <c r="A403" s="30">
        <v>394</v>
      </c>
      <c r="B403" s="36" t="s">
        <v>812</v>
      </c>
      <c r="C403" s="37" t="s">
        <v>813</v>
      </c>
      <c r="D403" s="40" t="s">
        <v>72</v>
      </c>
      <c r="E403" s="44">
        <v>5.15</v>
      </c>
      <c r="F403" s="38">
        <v>880</v>
      </c>
      <c r="G403" s="31">
        <f t="shared" si="12"/>
        <v>4532</v>
      </c>
      <c r="H403" s="44" t="s">
        <v>567</v>
      </c>
      <c r="I403" s="38">
        <v>0</v>
      </c>
      <c r="J403" s="31">
        <f t="shared" si="13"/>
        <v>0</v>
      </c>
      <c r="K403" s="98"/>
    </row>
    <row r="404" spans="1:11" x14ac:dyDescent="0.2">
      <c r="A404" s="30">
        <v>395</v>
      </c>
      <c r="B404" s="36" t="s">
        <v>814</v>
      </c>
      <c r="C404" s="37" t="s">
        <v>815</v>
      </c>
      <c r="D404" s="40" t="s">
        <v>72</v>
      </c>
      <c r="E404" s="44"/>
      <c r="F404" s="38"/>
      <c r="G404" s="31">
        <f t="shared" si="12"/>
        <v>0</v>
      </c>
      <c r="H404" s="44">
        <v>732.61500000000001</v>
      </c>
      <c r="I404" s="38">
        <v>1233.3699999999999</v>
      </c>
      <c r="J404" s="31">
        <f t="shared" si="13"/>
        <v>903585</v>
      </c>
      <c r="K404" s="98"/>
    </row>
    <row r="405" spans="1:11" ht="33" customHeight="1" x14ac:dyDescent="0.2">
      <c r="A405" s="30">
        <v>396</v>
      </c>
      <c r="B405" s="36" t="s">
        <v>521</v>
      </c>
      <c r="C405" s="37" t="s">
        <v>522</v>
      </c>
      <c r="D405" s="40" t="s">
        <v>190</v>
      </c>
      <c r="E405" s="44"/>
      <c r="F405" s="38"/>
      <c r="G405" s="31">
        <f t="shared" si="12"/>
        <v>0</v>
      </c>
      <c r="H405" s="44">
        <v>0.02</v>
      </c>
      <c r="I405" s="38">
        <v>18500</v>
      </c>
      <c r="J405" s="31">
        <f t="shared" si="13"/>
        <v>370</v>
      </c>
      <c r="K405" s="6"/>
    </row>
    <row r="406" spans="1:11" ht="16.5" customHeight="1" x14ac:dyDescent="0.2">
      <c r="A406" s="30">
        <v>397</v>
      </c>
      <c r="B406" s="36" t="s">
        <v>816</v>
      </c>
      <c r="C406" s="37" t="s">
        <v>817</v>
      </c>
      <c r="D406" s="40" t="s">
        <v>37</v>
      </c>
      <c r="E406" s="44">
        <v>3.9940000000000002</v>
      </c>
      <c r="F406" s="38">
        <v>68094.05</v>
      </c>
      <c r="G406" s="31">
        <f t="shared" si="12"/>
        <v>271968</v>
      </c>
      <c r="H406" s="44" t="s">
        <v>567</v>
      </c>
      <c r="I406" s="38">
        <v>0</v>
      </c>
      <c r="J406" s="31">
        <f t="shared" si="13"/>
        <v>0</v>
      </c>
      <c r="K406" s="6"/>
    </row>
    <row r="407" spans="1:11" ht="16.5" customHeight="1" x14ac:dyDescent="0.2">
      <c r="A407" s="30">
        <v>398</v>
      </c>
      <c r="B407" s="36" t="s">
        <v>818</v>
      </c>
      <c r="C407" s="37" t="s">
        <v>819</v>
      </c>
      <c r="D407" s="40" t="s">
        <v>37</v>
      </c>
      <c r="E407" s="44"/>
      <c r="F407" s="38"/>
      <c r="G407" s="31">
        <f t="shared" si="12"/>
        <v>0</v>
      </c>
      <c r="H407" s="44">
        <v>2.0000000000000001E-4</v>
      </c>
      <c r="I407" s="38">
        <v>60359.23</v>
      </c>
      <c r="J407" s="31">
        <f t="shared" si="13"/>
        <v>12</v>
      </c>
    </row>
    <row r="408" spans="1:11" ht="16.5" customHeight="1" x14ac:dyDescent="0.2">
      <c r="A408" s="30">
        <v>399</v>
      </c>
      <c r="B408" s="36" t="s">
        <v>820</v>
      </c>
      <c r="C408" s="37" t="s">
        <v>821</v>
      </c>
      <c r="D408" s="40" t="s">
        <v>37</v>
      </c>
      <c r="E408" s="44"/>
      <c r="F408" s="38"/>
      <c r="G408" s="31">
        <f t="shared" si="12"/>
        <v>0</v>
      </c>
      <c r="H408" s="44">
        <v>0.41399999999999998</v>
      </c>
      <c r="I408" s="38">
        <v>60000</v>
      </c>
      <c r="J408" s="31">
        <f t="shared" si="13"/>
        <v>24840</v>
      </c>
    </row>
    <row r="409" spans="1:11" ht="16.5" customHeight="1" x14ac:dyDescent="0.2">
      <c r="A409" s="30">
        <v>400</v>
      </c>
      <c r="B409" s="36" t="s">
        <v>822</v>
      </c>
      <c r="C409" s="37" t="s">
        <v>823</v>
      </c>
      <c r="D409" s="40" t="s">
        <v>38</v>
      </c>
      <c r="E409" s="44">
        <v>23.76</v>
      </c>
      <c r="F409" s="38">
        <v>15488</v>
      </c>
      <c r="G409" s="31">
        <f t="shared" si="12"/>
        <v>367995</v>
      </c>
      <c r="H409" s="44" t="s">
        <v>567</v>
      </c>
      <c r="I409" s="38">
        <v>0</v>
      </c>
      <c r="J409" s="31">
        <f t="shared" si="13"/>
        <v>0</v>
      </c>
    </row>
    <row r="410" spans="1:11" ht="16.5" customHeight="1" x14ac:dyDescent="0.2">
      <c r="A410" s="30">
        <v>401</v>
      </c>
      <c r="B410" s="36" t="s">
        <v>824</v>
      </c>
      <c r="C410" s="37" t="s">
        <v>825</v>
      </c>
      <c r="D410" s="40" t="s">
        <v>38</v>
      </c>
      <c r="E410" s="44"/>
      <c r="F410" s="38"/>
      <c r="G410" s="31">
        <f t="shared" si="12"/>
        <v>0</v>
      </c>
      <c r="H410" s="44">
        <v>63.820599999999999</v>
      </c>
      <c r="I410" s="38">
        <v>2748.32</v>
      </c>
      <c r="J410" s="31">
        <f t="shared" si="13"/>
        <v>175399</v>
      </c>
    </row>
    <row r="411" spans="1:11" ht="33" customHeight="1" x14ac:dyDescent="0.2">
      <c r="A411" s="30">
        <v>402</v>
      </c>
      <c r="B411" s="36" t="s">
        <v>523</v>
      </c>
      <c r="C411" s="37" t="s">
        <v>524</v>
      </c>
      <c r="D411" s="40" t="s">
        <v>252</v>
      </c>
      <c r="E411" s="44"/>
      <c r="F411" s="38"/>
      <c r="G411" s="31">
        <f t="shared" si="12"/>
        <v>0</v>
      </c>
      <c r="H411" s="44">
        <v>1E-3</v>
      </c>
      <c r="I411" s="38">
        <v>54370</v>
      </c>
      <c r="J411" s="31">
        <f t="shared" si="13"/>
        <v>54</v>
      </c>
    </row>
    <row r="412" spans="1:11" ht="33" customHeight="1" x14ac:dyDescent="0.2">
      <c r="A412" s="30">
        <v>403</v>
      </c>
      <c r="B412" s="36" t="s">
        <v>290</v>
      </c>
      <c r="C412" s="37" t="s">
        <v>291</v>
      </c>
      <c r="D412" s="40" t="s">
        <v>252</v>
      </c>
      <c r="E412" s="44"/>
      <c r="F412" s="38"/>
      <c r="G412" s="31">
        <f t="shared" si="12"/>
        <v>0</v>
      </c>
      <c r="H412" s="44">
        <v>0.04</v>
      </c>
      <c r="I412" s="38">
        <v>174278.48</v>
      </c>
      <c r="J412" s="31">
        <f t="shared" si="13"/>
        <v>6971</v>
      </c>
    </row>
    <row r="413" spans="1:11" ht="33" customHeight="1" x14ac:dyDescent="0.2">
      <c r="A413" s="30">
        <v>404</v>
      </c>
      <c r="B413" s="36" t="s">
        <v>525</v>
      </c>
      <c r="C413" s="37" t="s">
        <v>526</v>
      </c>
      <c r="D413" s="40" t="s">
        <v>252</v>
      </c>
      <c r="E413" s="44">
        <v>0.625</v>
      </c>
      <c r="F413" s="38">
        <v>20523</v>
      </c>
      <c r="G413" s="31">
        <f t="shared" si="12"/>
        <v>12827</v>
      </c>
      <c r="H413" s="44" t="s">
        <v>567</v>
      </c>
      <c r="I413" s="38">
        <v>0</v>
      </c>
      <c r="J413" s="31">
        <f t="shared" si="13"/>
        <v>0</v>
      </c>
    </row>
    <row r="414" spans="1:11" ht="49.5" x14ac:dyDescent="0.2">
      <c r="A414" s="30">
        <v>405</v>
      </c>
      <c r="B414" s="36" t="s">
        <v>527</v>
      </c>
      <c r="C414" s="37" t="s">
        <v>528</v>
      </c>
      <c r="D414" s="40" t="s">
        <v>252</v>
      </c>
      <c r="E414" s="44">
        <v>0.75</v>
      </c>
      <c r="F414" s="38">
        <v>22610.27</v>
      </c>
      <c r="G414" s="31">
        <f t="shared" si="12"/>
        <v>16958</v>
      </c>
      <c r="H414" s="44" t="s">
        <v>567</v>
      </c>
      <c r="I414" s="38">
        <v>0</v>
      </c>
      <c r="J414" s="31">
        <f t="shared" si="13"/>
        <v>0</v>
      </c>
    </row>
    <row r="415" spans="1:11" ht="49.5" x14ac:dyDescent="0.2">
      <c r="A415" s="30">
        <v>406</v>
      </c>
      <c r="B415" s="36" t="s">
        <v>529</v>
      </c>
      <c r="C415" s="37" t="s">
        <v>530</v>
      </c>
      <c r="D415" s="40" t="s">
        <v>252</v>
      </c>
      <c r="E415" s="44">
        <v>0.25</v>
      </c>
      <c r="F415" s="38">
        <v>58814.1</v>
      </c>
      <c r="G415" s="31">
        <f t="shared" si="12"/>
        <v>14704</v>
      </c>
      <c r="H415" s="44" t="s">
        <v>567</v>
      </c>
      <c r="I415" s="38">
        <v>0</v>
      </c>
      <c r="J415" s="31">
        <f t="shared" si="13"/>
        <v>0</v>
      </c>
    </row>
    <row r="416" spans="1:11" ht="33" customHeight="1" x14ac:dyDescent="0.2">
      <c r="A416" s="30">
        <v>407</v>
      </c>
      <c r="B416" s="36" t="s">
        <v>531</v>
      </c>
      <c r="C416" s="37" t="s">
        <v>532</v>
      </c>
      <c r="D416" s="40" t="s">
        <v>252</v>
      </c>
      <c r="E416" s="44">
        <v>0.75</v>
      </c>
      <c r="F416" s="38">
        <v>31000</v>
      </c>
      <c r="G416" s="31">
        <f t="shared" si="12"/>
        <v>23250</v>
      </c>
      <c r="H416" s="44" t="s">
        <v>567</v>
      </c>
      <c r="I416" s="38">
        <v>0</v>
      </c>
      <c r="J416" s="31">
        <f t="shared" si="13"/>
        <v>0</v>
      </c>
    </row>
    <row r="417" spans="1:11" ht="33" customHeight="1" x14ac:dyDescent="0.2">
      <c r="A417" s="30">
        <v>408</v>
      </c>
      <c r="B417" s="36" t="s">
        <v>533</v>
      </c>
      <c r="C417" s="37" t="s">
        <v>534</v>
      </c>
      <c r="D417" s="40" t="s">
        <v>252</v>
      </c>
      <c r="E417" s="44">
        <v>0.125</v>
      </c>
      <c r="F417" s="38">
        <v>34128</v>
      </c>
      <c r="G417" s="31">
        <f t="shared" si="12"/>
        <v>4266</v>
      </c>
      <c r="H417" s="44" t="s">
        <v>567</v>
      </c>
      <c r="I417" s="38">
        <v>0</v>
      </c>
      <c r="J417" s="31">
        <f t="shared" si="13"/>
        <v>0</v>
      </c>
    </row>
    <row r="418" spans="1:11" ht="33" customHeight="1" x14ac:dyDescent="0.2">
      <c r="A418" s="30">
        <v>409</v>
      </c>
      <c r="B418" s="36" t="s">
        <v>535</v>
      </c>
      <c r="C418" s="37" t="s">
        <v>536</v>
      </c>
      <c r="D418" s="40" t="s">
        <v>252</v>
      </c>
      <c r="E418" s="44">
        <v>0.75</v>
      </c>
      <c r="F418" s="38">
        <v>46000</v>
      </c>
      <c r="G418" s="31">
        <f t="shared" si="12"/>
        <v>34500</v>
      </c>
      <c r="H418" s="44" t="s">
        <v>567</v>
      </c>
      <c r="I418" s="38">
        <v>0</v>
      </c>
      <c r="J418" s="31">
        <f t="shared" si="13"/>
        <v>0</v>
      </c>
    </row>
    <row r="419" spans="1:11" ht="49.5" customHeight="1" x14ac:dyDescent="0.2">
      <c r="A419" s="30">
        <v>410</v>
      </c>
      <c r="B419" s="36" t="s">
        <v>537</v>
      </c>
      <c r="C419" s="37" t="s">
        <v>538</v>
      </c>
      <c r="D419" s="40" t="s">
        <v>252</v>
      </c>
      <c r="E419" s="44">
        <v>0.19</v>
      </c>
      <c r="F419" s="38">
        <v>86666</v>
      </c>
      <c r="G419" s="31">
        <f t="shared" si="12"/>
        <v>16467</v>
      </c>
      <c r="H419" s="44" t="s">
        <v>567</v>
      </c>
      <c r="I419" s="38">
        <v>0</v>
      </c>
      <c r="J419" s="31">
        <f t="shared" si="13"/>
        <v>0</v>
      </c>
      <c r="K419" s="6"/>
    </row>
    <row r="420" spans="1:11" ht="49.5" customHeight="1" x14ac:dyDescent="0.2">
      <c r="A420" s="30">
        <v>411</v>
      </c>
      <c r="B420" s="36" t="s">
        <v>292</v>
      </c>
      <c r="C420" s="37" t="s">
        <v>293</v>
      </c>
      <c r="D420" s="40" t="s">
        <v>252</v>
      </c>
      <c r="E420" s="44">
        <v>0.38</v>
      </c>
      <c r="F420" s="38">
        <v>127000</v>
      </c>
      <c r="G420" s="31">
        <f t="shared" si="12"/>
        <v>48260</v>
      </c>
      <c r="H420" s="44" t="s">
        <v>567</v>
      </c>
      <c r="I420" s="38">
        <v>0</v>
      </c>
      <c r="J420" s="31">
        <f t="shared" si="13"/>
        <v>0</v>
      </c>
      <c r="K420" s="6"/>
    </row>
    <row r="421" spans="1:11" ht="49.5" customHeight="1" x14ac:dyDescent="0.2">
      <c r="A421" s="30">
        <v>412</v>
      </c>
      <c r="B421" s="36" t="s">
        <v>294</v>
      </c>
      <c r="C421" s="37" t="s">
        <v>295</v>
      </c>
      <c r="D421" s="40" t="s">
        <v>252</v>
      </c>
      <c r="E421" s="44">
        <v>2.5000000000000001E-2</v>
      </c>
      <c r="F421" s="38">
        <v>240000</v>
      </c>
      <c r="G421" s="31">
        <f t="shared" si="12"/>
        <v>6000</v>
      </c>
      <c r="H421" s="44" t="s">
        <v>567</v>
      </c>
      <c r="I421" s="38">
        <v>0</v>
      </c>
      <c r="J421" s="31">
        <f t="shared" si="13"/>
        <v>0</v>
      </c>
      <c r="K421" s="6"/>
    </row>
    <row r="422" spans="1:11" ht="33" customHeight="1" x14ac:dyDescent="0.2">
      <c r="A422" s="30">
        <v>413</v>
      </c>
      <c r="B422" s="36" t="s">
        <v>539</v>
      </c>
      <c r="C422" s="37" t="s">
        <v>540</v>
      </c>
      <c r="D422" s="40" t="s">
        <v>37</v>
      </c>
      <c r="E422" s="44"/>
      <c r="F422" s="38"/>
      <c r="G422" s="31">
        <f t="shared" si="12"/>
        <v>0</v>
      </c>
      <c r="H422" s="44">
        <v>3.2099999999999997E-2</v>
      </c>
      <c r="I422" s="38">
        <v>110264</v>
      </c>
      <c r="J422" s="31">
        <f t="shared" si="13"/>
        <v>3539</v>
      </c>
      <c r="K422" s="6"/>
    </row>
    <row r="423" spans="1:11" ht="33" customHeight="1" x14ac:dyDescent="0.2">
      <c r="A423" s="30">
        <v>414</v>
      </c>
      <c r="B423" s="36" t="s">
        <v>296</v>
      </c>
      <c r="C423" s="37" t="s">
        <v>297</v>
      </c>
      <c r="D423" s="40" t="s">
        <v>37</v>
      </c>
      <c r="E423" s="44"/>
      <c r="F423" s="38"/>
      <c r="G423" s="31">
        <f t="shared" si="12"/>
        <v>0</v>
      </c>
      <c r="H423" s="44">
        <v>4.1079999999999998E-2</v>
      </c>
      <c r="I423" s="38">
        <v>547693.9</v>
      </c>
      <c r="J423" s="31">
        <f t="shared" si="13"/>
        <v>22499</v>
      </c>
      <c r="K423" s="6"/>
    </row>
    <row r="424" spans="1:11" ht="33" customHeight="1" x14ac:dyDescent="0.2">
      <c r="A424" s="30">
        <v>415</v>
      </c>
      <c r="B424" s="36" t="s">
        <v>541</v>
      </c>
      <c r="C424" s="37" t="s">
        <v>542</v>
      </c>
      <c r="D424" s="40" t="s">
        <v>252</v>
      </c>
      <c r="E424" s="44"/>
      <c r="F424" s="38"/>
      <c r="G424" s="31">
        <f t="shared" si="12"/>
        <v>0</v>
      </c>
      <c r="H424" s="44">
        <v>0.03</v>
      </c>
      <c r="I424" s="38">
        <v>3600</v>
      </c>
      <c r="J424" s="31">
        <f t="shared" si="13"/>
        <v>108</v>
      </c>
      <c r="K424" s="6"/>
    </row>
    <row r="425" spans="1:11" ht="33" customHeight="1" x14ac:dyDescent="0.2">
      <c r="A425" s="30">
        <v>416</v>
      </c>
      <c r="B425" s="36" t="s">
        <v>543</v>
      </c>
      <c r="C425" s="37" t="s">
        <v>544</v>
      </c>
      <c r="D425" s="40" t="s">
        <v>252</v>
      </c>
      <c r="E425" s="44"/>
      <c r="F425" s="38"/>
      <c r="G425" s="31">
        <f t="shared" si="12"/>
        <v>0</v>
      </c>
      <c r="H425" s="44">
        <v>0.01</v>
      </c>
      <c r="I425" s="38">
        <v>19656</v>
      </c>
      <c r="J425" s="31">
        <f t="shared" si="13"/>
        <v>197</v>
      </c>
      <c r="K425" s="6"/>
    </row>
    <row r="426" spans="1:11" ht="33" customHeight="1" x14ac:dyDescent="0.2">
      <c r="A426" s="30">
        <v>417</v>
      </c>
      <c r="B426" s="36" t="s">
        <v>545</v>
      </c>
      <c r="C426" s="37" t="s">
        <v>546</v>
      </c>
      <c r="D426" s="40" t="s">
        <v>252</v>
      </c>
      <c r="E426" s="44"/>
      <c r="F426" s="38"/>
      <c r="G426" s="31">
        <f t="shared" si="12"/>
        <v>0</v>
      </c>
      <c r="H426" s="44">
        <v>0.2</v>
      </c>
      <c r="I426" s="38">
        <v>6680.3</v>
      </c>
      <c r="J426" s="31">
        <f t="shared" si="13"/>
        <v>1336</v>
      </c>
      <c r="K426" s="6"/>
    </row>
    <row r="427" spans="1:11" ht="16.5" customHeight="1" x14ac:dyDescent="0.2">
      <c r="A427" s="30">
        <v>418</v>
      </c>
      <c r="B427" s="36" t="s">
        <v>826</v>
      </c>
      <c r="C427" s="37" t="s">
        <v>827</v>
      </c>
      <c r="D427" s="40" t="s">
        <v>73</v>
      </c>
      <c r="E427" s="44"/>
      <c r="F427" s="38"/>
      <c r="G427" s="31">
        <f t="shared" si="12"/>
        <v>0</v>
      </c>
      <c r="H427" s="78">
        <v>1</v>
      </c>
      <c r="I427" s="38">
        <v>600.17999999999995</v>
      </c>
      <c r="J427" s="31">
        <f t="shared" si="13"/>
        <v>600</v>
      </c>
      <c r="K427" s="6"/>
    </row>
    <row r="428" spans="1:11" ht="16.5" customHeight="1" x14ac:dyDescent="0.2">
      <c r="A428" s="30">
        <v>419</v>
      </c>
      <c r="B428" s="36" t="s">
        <v>828</v>
      </c>
      <c r="C428" s="37" t="s">
        <v>829</v>
      </c>
      <c r="D428" s="40" t="s">
        <v>73</v>
      </c>
      <c r="E428" s="44"/>
      <c r="F428" s="38"/>
      <c r="G428" s="31">
        <f t="shared" si="12"/>
        <v>0</v>
      </c>
      <c r="H428" s="78">
        <v>7</v>
      </c>
      <c r="I428" s="38">
        <v>763.56</v>
      </c>
      <c r="J428" s="31">
        <f t="shared" si="13"/>
        <v>5345</v>
      </c>
      <c r="K428" s="6"/>
    </row>
    <row r="429" spans="1:11" ht="16.5" customHeight="1" x14ac:dyDescent="0.2">
      <c r="A429" s="30">
        <v>420</v>
      </c>
      <c r="B429" s="36" t="s">
        <v>830</v>
      </c>
      <c r="C429" s="37" t="s">
        <v>831</v>
      </c>
      <c r="D429" s="40" t="s">
        <v>73</v>
      </c>
      <c r="E429" s="78">
        <v>20</v>
      </c>
      <c r="F429" s="38">
        <v>400</v>
      </c>
      <c r="G429" s="31">
        <f t="shared" si="12"/>
        <v>8000</v>
      </c>
      <c r="H429" s="44" t="s">
        <v>567</v>
      </c>
      <c r="I429" s="38">
        <v>0</v>
      </c>
      <c r="J429" s="31">
        <f t="shared" si="13"/>
        <v>0</v>
      </c>
      <c r="K429" s="6"/>
    </row>
    <row r="430" spans="1:11" ht="16.5" customHeight="1" x14ac:dyDescent="0.2">
      <c r="A430" s="30">
        <v>421</v>
      </c>
      <c r="B430" s="36" t="s">
        <v>832</v>
      </c>
      <c r="C430" s="37" t="s">
        <v>833</v>
      </c>
      <c r="D430" s="40" t="s">
        <v>73</v>
      </c>
      <c r="E430" s="78">
        <v>9</v>
      </c>
      <c r="F430" s="38">
        <v>2050</v>
      </c>
      <c r="G430" s="31">
        <f t="shared" si="12"/>
        <v>18450</v>
      </c>
      <c r="H430" s="44" t="s">
        <v>567</v>
      </c>
      <c r="I430" s="38">
        <v>0</v>
      </c>
      <c r="J430" s="31">
        <f t="shared" si="13"/>
        <v>0</v>
      </c>
      <c r="K430" s="6"/>
    </row>
    <row r="431" spans="1:11" ht="16.5" customHeight="1" x14ac:dyDescent="0.2">
      <c r="A431" s="30">
        <v>422</v>
      </c>
      <c r="B431" s="36" t="s">
        <v>834</v>
      </c>
      <c r="C431" s="37" t="s">
        <v>835</v>
      </c>
      <c r="D431" s="40" t="s">
        <v>73</v>
      </c>
      <c r="E431" s="78">
        <v>3</v>
      </c>
      <c r="F431" s="38">
        <v>2300</v>
      </c>
      <c r="G431" s="31">
        <f t="shared" si="12"/>
        <v>6900</v>
      </c>
      <c r="H431" s="44" t="s">
        <v>567</v>
      </c>
      <c r="I431" s="38">
        <v>0</v>
      </c>
      <c r="J431" s="31">
        <f t="shared" si="13"/>
        <v>0</v>
      </c>
      <c r="K431" s="6"/>
    </row>
    <row r="432" spans="1:11" ht="16.5" customHeight="1" x14ac:dyDescent="0.2">
      <c r="A432" s="30">
        <v>423</v>
      </c>
      <c r="B432" s="36" t="s">
        <v>836</v>
      </c>
      <c r="C432" s="37" t="s">
        <v>837</v>
      </c>
      <c r="D432" s="40" t="s">
        <v>73</v>
      </c>
      <c r="E432" s="78">
        <v>2</v>
      </c>
      <c r="F432" s="38">
        <v>4000</v>
      </c>
      <c r="G432" s="31">
        <f t="shared" si="12"/>
        <v>8000</v>
      </c>
      <c r="H432" s="44" t="s">
        <v>567</v>
      </c>
      <c r="I432" s="38">
        <v>0</v>
      </c>
      <c r="J432" s="31">
        <f t="shared" si="13"/>
        <v>0</v>
      </c>
      <c r="K432" s="6"/>
    </row>
    <row r="433" spans="1:11" ht="16.5" customHeight="1" x14ac:dyDescent="0.2">
      <c r="A433" s="30">
        <v>424</v>
      </c>
      <c r="B433" s="36" t="s">
        <v>838</v>
      </c>
      <c r="C433" s="37" t="s">
        <v>839</v>
      </c>
      <c r="D433" s="40" t="s">
        <v>73</v>
      </c>
      <c r="E433" s="78">
        <v>29</v>
      </c>
      <c r="F433" s="38">
        <v>650</v>
      </c>
      <c r="G433" s="31">
        <f t="shared" si="12"/>
        <v>18850</v>
      </c>
      <c r="H433" s="44" t="s">
        <v>567</v>
      </c>
      <c r="I433" s="38">
        <v>0</v>
      </c>
      <c r="J433" s="31">
        <f t="shared" si="13"/>
        <v>0</v>
      </c>
      <c r="K433" s="6"/>
    </row>
    <row r="434" spans="1:11" ht="16.5" customHeight="1" x14ac:dyDescent="0.2">
      <c r="A434" s="30">
        <v>425</v>
      </c>
      <c r="B434" s="36" t="s">
        <v>838</v>
      </c>
      <c r="C434" s="37" t="s">
        <v>840</v>
      </c>
      <c r="D434" s="40" t="s">
        <v>73</v>
      </c>
      <c r="E434" s="78">
        <v>1</v>
      </c>
      <c r="F434" s="38">
        <v>429.41</v>
      </c>
      <c r="G434" s="31">
        <f t="shared" si="12"/>
        <v>429</v>
      </c>
      <c r="H434" s="44" t="s">
        <v>567</v>
      </c>
      <c r="I434" s="38">
        <v>0</v>
      </c>
      <c r="J434" s="31">
        <f t="shared" si="13"/>
        <v>0</v>
      </c>
      <c r="K434" s="6"/>
    </row>
    <row r="435" spans="1:11" ht="16.5" customHeight="1" x14ac:dyDescent="0.2">
      <c r="A435" s="30">
        <v>426</v>
      </c>
      <c r="B435" s="36" t="s">
        <v>838</v>
      </c>
      <c r="C435" s="37" t="s">
        <v>839</v>
      </c>
      <c r="D435" s="40" t="s">
        <v>73</v>
      </c>
      <c r="E435" s="78">
        <v>1</v>
      </c>
      <c r="F435" s="38">
        <v>650</v>
      </c>
      <c r="G435" s="31">
        <f t="shared" si="12"/>
        <v>650</v>
      </c>
      <c r="H435" s="44" t="s">
        <v>567</v>
      </c>
      <c r="I435" s="38">
        <v>0</v>
      </c>
      <c r="J435" s="31">
        <f t="shared" si="13"/>
        <v>0</v>
      </c>
      <c r="K435" s="6"/>
    </row>
    <row r="436" spans="1:11" ht="16.5" customHeight="1" x14ac:dyDescent="0.2">
      <c r="A436" s="30">
        <v>427</v>
      </c>
      <c r="B436" s="36" t="s">
        <v>841</v>
      </c>
      <c r="C436" s="37" t="s">
        <v>842</v>
      </c>
      <c r="D436" s="40" t="s">
        <v>73</v>
      </c>
      <c r="E436" s="78">
        <v>3</v>
      </c>
      <c r="F436" s="38">
        <v>400</v>
      </c>
      <c r="G436" s="31">
        <f t="shared" si="12"/>
        <v>1200</v>
      </c>
      <c r="H436" s="44" t="s">
        <v>567</v>
      </c>
      <c r="I436" s="38">
        <v>0</v>
      </c>
      <c r="J436" s="31">
        <f t="shared" si="13"/>
        <v>0</v>
      </c>
      <c r="K436" s="6"/>
    </row>
    <row r="437" spans="1:11" ht="16.5" customHeight="1" x14ac:dyDescent="0.2">
      <c r="A437" s="30">
        <v>428</v>
      </c>
      <c r="B437" s="36" t="s">
        <v>841</v>
      </c>
      <c r="C437" s="37" t="s">
        <v>843</v>
      </c>
      <c r="D437" s="40" t="s">
        <v>73</v>
      </c>
      <c r="E437" s="78">
        <v>1</v>
      </c>
      <c r="F437" s="38">
        <v>400</v>
      </c>
      <c r="G437" s="31">
        <f t="shared" si="12"/>
        <v>400</v>
      </c>
      <c r="H437" s="44" t="s">
        <v>567</v>
      </c>
      <c r="I437" s="38">
        <v>0</v>
      </c>
      <c r="J437" s="31">
        <f t="shared" si="13"/>
        <v>0</v>
      </c>
      <c r="K437" s="6"/>
    </row>
    <row r="438" spans="1:11" ht="16.5" customHeight="1" x14ac:dyDescent="0.2">
      <c r="A438" s="30">
        <v>429</v>
      </c>
      <c r="B438" s="36" t="s">
        <v>844</v>
      </c>
      <c r="C438" s="37" t="s">
        <v>845</v>
      </c>
      <c r="D438" s="40" t="s">
        <v>73</v>
      </c>
      <c r="E438" s="44"/>
      <c r="F438" s="38"/>
      <c r="G438" s="31">
        <f t="shared" si="12"/>
        <v>0</v>
      </c>
      <c r="H438" s="78">
        <v>4</v>
      </c>
      <c r="I438" s="38">
        <v>567.29</v>
      </c>
      <c r="J438" s="31">
        <f t="shared" si="13"/>
        <v>2269</v>
      </c>
      <c r="K438" s="6"/>
    </row>
    <row r="439" spans="1:11" ht="16.5" customHeight="1" x14ac:dyDescent="0.2">
      <c r="A439" s="30">
        <v>430</v>
      </c>
      <c r="B439" s="36" t="s">
        <v>846</v>
      </c>
      <c r="C439" s="37" t="s">
        <v>847</v>
      </c>
      <c r="D439" s="40" t="s">
        <v>73</v>
      </c>
      <c r="E439" s="78">
        <v>1</v>
      </c>
      <c r="F439" s="38">
        <v>1000</v>
      </c>
      <c r="G439" s="31">
        <f t="shared" si="12"/>
        <v>1000</v>
      </c>
      <c r="H439" s="78">
        <v>0</v>
      </c>
      <c r="I439" s="38">
        <v>0</v>
      </c>
      <c r="J439" s="31">
        <f t="shared" si="13"/>
        <v>0</v>
      </c>
      <c r="K439" s="6"/>
    </row>
    <row r="440" spans="1:11" ht="16.5" customHeight="1" x14ac:dyDescent="0.2">
      <c r="A440" s="30">
        <v>431</v>
      </c>
      <c r="B440" s="36" t="s">
        <v>848</v>
      </c>
      <c r="C440" s="37" t="s">
        <v>849</v>
      </c>
      <c r="D440" s="40" t="s">
        <v>73</v>
      </c>
      <c r="E440" s="78">
        <v>1</v>
      </c>
      <c r="F440" s="38">
        <v>1200</v>
      </c>
      <c r="G440" s="31">
        <f t="shared" si="12"/>
        <v>1200</v>
      </c>
      <c r="H440" s="78">
        <v>0</v>
      </c>
      <c r="I440" s="38">
        <v>0</v>
      </c>
      <c r="J440" s="31">
        <f t="shared" si="13"/>
        <v>0</v>
      </c>
      <c r="K440" s="6"/>
    </row>
    <row r="441" spans="1:11" ht="16.5" customHeight="1" x14ac:dyDescent="0.2">
      <c r="A441" s="30">
        <v>432</v>
      </c>
      <c r="B441" s="36" t="s">
        <v>850</v>
      </c>
      <c r="C441" s="37" t="s">
        <v>851</v>
      </c>
      <c r="D441" s="40" t="s">
        <v>73</v>
      </c>
      <c r="E441" s="44"/>
      <c r="F441" s="38"/>
      <c r="G441" s="31">
        <f t="shared" si="12"/>
        <v>0</v>
      </c>
      <c r="H441" s="78">
        <v>1</v>
      </c>
      <c r="I441" s="38">
        <v>145.74</v>
      </c>
      <c r="J441" s="31">
        <f t="shared" si="13"/>
        <v>146</v>
      </c>
      <c r="K441" s="6"/>
    </row>
    <row r="442" spans="1:11" ht="16.5" customHeight="1" x14ac:dyDescent="0.2">
      <c r="A442" s="30">
        <v>433</v>
      </c>
      <c r="B442" s="36" t="s">
        <v>852</v>
      </c>
      <c r="C442" s="37" t="s">
        <v>853</v>
      </c>
      <c r="D442" s="40" t="s">
        <v>73</v>
      </c>
      <c r="E442" s="44"/>
      <c r="F442" s="38"/>
      <c r="G442" s="31">
        <f t="shared" si="12"/>
        <v>0</v>
      </c>
      <c r="H442" s="78">
        <v>8</v>
      </c>
      <c r="I442" s="38">
        <v>228.69</v>
      </c>
      <c r="J442" s="31">
        <f t="shared" si="13"/>
        <v>1830</v>
      </c>
      <c r="K442" s="6"/>
    </row>
    <row r="443" spans="1:11" ht="16.5" customHeight="1" x14ac:dyDescent="0.2">
      <c r="A443" s="30">
        <v>434</v>
      </c>
      <c r="B443" s="36" t="s">
        <v>854</v>
      </c>
      <c r="C443" s="37" t="s">
        <v>855</v>
      </c>
      <c r="D443" s="40" t="s">
        <v>73</v>
      </c>
      <c r="E443" s="44"/>
      <c r="F443" s="38"/>
      <c r="G443" s="31">
        <f t="shared" si="12"/>
        <v>0</v>
      </c>
      <c r="H443" s="78">
        <v>1</v>
      </c>
      <c r="I443" s="38">
        <v>540.66999999999996</v>
      </c>
      <c r="J443" s="31">
        <f t="shared" si="13"/>
        <v>541</v>
      </c>
      <c r="K443" s="6"/>
    </row>
    <row r="444" spans="1:11" ht="49.5" customHeight="1" x14ac:dyDescent="0.2">
      <c r="A444" s="30">
        <v>435</v>
      </c>
      <c r="B444" s="36" t="s">
        <v>856</v>
      </c>
      <c r="C444" s="37" t="s">
        <v>857</v>
      </c>
      <c r="D444" s="40" t="s">
        <v>99</v>
      </c>
      <c r="E444" s="44"/>
      <c r="F444" s="38"/>
      <c r="G444" s="31">
        <f t="shared" si="12"/>
        <v>0</v>
      </c>
      <c r="H444" s="44">
        <v>2.1299999999999999E-2</v>
      </c>
      <c r="I444" s="38">
        <v>239.93</v>
      </c>
      <c r="J444" s="31">
        <f t="shared" si="13"/>
        <v>5</v>
      </c>
      <c r="K444" s="6"/>
    </row>
    <row r="445" spans="1:11" ht="16.5" customHeight="1" x14ac:dyDescent="0.2">
      <c r="A445" s="30">
        <v>436</v>
      </c>
      <c r="B445" s="36" t="s">
        <v>547</v>
      </c>
      <c r="C445" s="37" t="s">
        <v>446</v>
      </c>
      <c r="D445" s="40" t="s">
        <v>73</v>
      </c>
      <c r="E445" s="44"/>
      <c r="F445" s="38"/>
      <c r="G445" s="31">
        <f t="shared" si="12"/>
        <v>0</v>
      </c>
      <c r="H445" s="78">
        <v>12</v>
      </c>
      <c r="I445" s="38">
        <v>54.21</v>
      </c>
      <c r="J445" s="31">
        <f t="shared" si="13"/>
        <v>651</v>
      </c>
      <c r="K445" s="6"/>
    </row>
    <row r="446" spans="1:11" ht="16.5" customHeight="1" x14ac:dyDescent="0.2">
      <c r="A446" s="30">
        <v>437</v>
      </c>
      <c r="B446" s="36" t="s">
        <v>548</v>
      </c>
      <c r="C446" s="37" t="s">
        <v>549</v>
      </c>
      <c r="D446" s="40" t="s">
        <v>73</v>
      </c>
      <c r="E446" s="78">
        <v>1</v>
      </c>
      <c r="F446" s="38">
        <v>233.71</v>
      </c>
      <c r="G446" s="31">
        <f t="shared" si="12"/>
        <v>234</v>
      </c>
      <c r="H446" s="78">
        <v>0</v>
      </c>
      <c r="I446" s="38">
        <v>0</v>
      </c>
      <c r="J446" s="31">
        <f t="shared" si="13"/>
        <v>0</v>
      </c>
      <c r="K446" s="6"/>
    </row>
    <row r="447" spans="1:11" ht="16.5" customHeight="1" x14ac:dyDescent="0.2">
      <c r="A447" s="30">
        <v>438</v>
      </c>
      <c r="B447" s="36" t="s">
        <v>550</v>
      </c>
      <c r="C447" s="37" t="s">
        <v>551</v>
      </c>
      <c r="D447" s="40" t="s">
        <v>73</v>
      </c>
      <c r="E447" s="44"/>
      <c r="F447" s="38"/>
      <c r="G447" s="31">
        <f t="shared" si="12"/>
        <v>0</v>
      </c>
      <c r="H447" s="78">
        <v>72</v>
      </c>
      <c r="I447" s="38">
        <v>82.66</v>
      </c>
      <c r="J447" s="31">
        <f t="shared" si="13"/>
        <v>5952</v>
      </c>
    </row>
    <row r="448" spans="1:11" ht="33" customHeight="1" x14ac:dyDescent="0.2">
      <c r="A448" s="30">
        <v>439</v>
      </c>
      <c r="B448" s="36" t="s">
        <v>552</v>
      </c>
      <c r="C448" s="37" t="s">
        <v>553</v>
      </c>
      <c r="D448" s="40" t="s">
        <v>73</v>
      </c>
      <c r="E448" s="44"/>
      <c r="F448" s="38"/>
      <c r="G448" s="31">
        <f t="shared" si="12"/>
        <v>0</v>
      </c>
      <c r="H448" s="78">
        <v>26</v>
      </c>
      <c r="I448" s="38">
        <v>252.54</v>
      </c>
      <c r="J448" s="31">
        <f t="shared" si="13"/>
        <v>6566</v>
      </c>
    </row>
    <row r="449" spans="1:13" ht="33.75" customHeight="1" thickBot="1" x14ac:dyDescent="0.25">
      <c r="A449" s="30">
        <v>440</v>
      </c>
      <c r="B449" s="36" t="s">
        <v>858</v>
      </c>
      <c r="C449" s="37" t="s">
        <v>859</v>
      </c>
      <c r="D449" s="40" t="s">
        <v>115</v>
      </c>
      <c r="E449" s="44"/>
      <c r="F449" s="38"/>
      <c r="G449" s="31">
        <f t="shared" si="12"/>
        <v>0</v>
      </c>
      <c r="H449" s="44">
        <v>7.0000000000000001E-3</v>
      </c>
      <c r="I449" s="38">
        <v>24013.54</v>
      </c>
      <c r="J449" s="31">
        <f t="shared" si="13"/>
        <v>168</v>
      </c>
    </row>
    <row r="450" spans="1:13" ht="17.25" customHeight="1" thickBot="1" x14ac:dyDescent="0.25">
      <c r="A450" s="629"/>
      <c r="B450" s="630"/>
      <c r="C450" s="630"/>
      <c r="D450" s="631"/>
      <c r="E450" s="39" t="s">
        <v>74</v>
      </c>
      <c r="F450" s="32"/>
      <c r="G450" s="33">
        <f>SUM(G10:G449)</f>
        <v>9493518</v>
      </c>
      <c r="H450" s="632" t="s">
        <v>74</v>
      </c>
      <c r="I450" s="633"/>
      <c r="J450" s="34">
        <f>SUM(J10:J449)</f>
        <v>2739487</v>
      </c>
      <c r="K450" s="6"/>
    </row>
    <row r="451" spans="1:13" ht="17.25" customHeight="1" thickBot="1" x14ac:dyDescent="0.25">
      <c r="A451" s="634" t="s">
        <v>75</v>
      </c>
      <c r="B451" s="635"/>
      <c r="C451" s="635"/>
      <c r="D451" s="636"/>
      <c r="E451" s="637">
        <f>G450+J450</f>
        <v>12233005</v>
      </c>
      <c r="F451" s="638"/>
      <c r="G451" s="638"/>
      <c r="H451" s="638"/>
      <c r="I451" s="638"/>
      <c r="J451" s="639"/>
      <c r="K451" s="6"/>
    </row>
    <row r="452" spans="1:13" x14ac:dyDescent="0.2">
      <c r="A452" s="82"/>
      <c r="C452" s="19"/>
      <c r="D452" s="19"/>
      <c r="E452" s="19"/>
      <c r="F452" s="19"/>
      <c r="G452" s="19"/>
      <c r="H452" s="19"/>
      <c r="I452" s="15"/>
    </row>
    <row r="453" spans="1:13" x14ac:dyDescent="0.2">
      <c r="A453" s="82"/>
      <c r="C453" s="19"/>
      <c r="D453" s="19"/>
      <c r="E453" s="19"/>
      <c r="F453" s="19"/>
      <c r="G453" s="19"/>
      <c r="H453" s="19"/>
      <c r="I453" s="15"/>
    </row>
    <row r="454" spans="1:13" x14ac:dyDescent="0.2">
      <c r="A454" s="82"/>
      <c r="C454" s="19"/>
      <c r="D454" s="19"/>
      <c r="E454" s="19"/>
      <c r="F454" s="19"/>
      <c r="G454" s="19"/>
      <c r="H454" s="19"/>
      <c r="I454" s="15"/>
    </row>
    <row r="455" spans="1:13" x14ac:dyDescent="0.2">
      <c r="A455" s="82"/>
      <c r="C455" s="19"/>
      <c r="D455" s="19"/>
      <c r="E455" s="19"/>
      <c r="F455" s="19"/>
      <c r="G455" s="19"/>
      <c r="H455" s="19"/>
      <c r="I455" s="15"/>
    </row>
    <row r="456" spans="1:13" x14ac:dyDescent="0.2">
      <c r="A456" s="82"/>
      <c r="C456" s="83"/>
      <c r="D456" s="82"/>
      <c r="E456" s="84"/>
      <c r="F456" s="85"/>
      <c r="G456" s="85"/>
      <c r="H456" s="13"/>
    </row>
    <row r="457" spans="1:13" x14ac:dyDescent="0.2">
      <c r="A457" s="82"/>
      <c r="C457" s="86" t="s">
        <v>568</v>
      </c>
      <c r="D457" s="87"/>
      <c r="E457" s="87"/>
      <c r="F457" s="88"/>
      <c r="G457" s="88"/>
      <c r="H457" s="89" t="s">
        <v>569</v>
      </c>
      <c r="K457" s="94"/>
      <c r="L457" s="95"/>
    </row>
    <row r="458" spans="1:13" x14ac:dyDescent="0.2">
      <c r="C458" s="90"/>
      <c r="D458" s="19"/>
      <c r="E458" s="19"/>
      <c r="F458" s="85"/>
      <c r="G458" s="85"/>
      <c r="H458" s="91"/>
      <c r="K458" s="94"/>
      <c r="L458" s="95"/>
    </row>
    <row r="459" spans="1:13" x14ac:dyDescent="0.2">
      <c r="C459" s="90"/>
      <c r="D459" s="19"/>
      <c r="E459" s="19"/>
      <c r="F459" s="85"/>
      <c r="G459" s="85"/>
      <c r="H459" s="91"/>
      <c r="K459" s="94"/>
      <c r="L459" s="95"/>
    </row>
    <row r="460" spans="1:13" x14ac:dyDescent="0.2">
      <c r="C460" s="86" t="s">
        <v>570</v>
      </c>
      <c r="D460" s="87"/>
      <c r="E460" s="87"/>
      <c r="F460" s="88"/>
      <c r="G460" s="88"/>
      <c r="H460" s="89" t="s">
        <v>571</v>
      </c>
      <c r="K460" s="94"/>
      <c r="L460" s="95"/>
    </row>
    <row r="461" spans="1:13" x14ac:dyDescent="0.2">
      <c r="C461" s="90"/>
      <c r="D461" s="19"/>
      <c r="E461" s="19"/>
      <c r="F461" s="85"/>
      <c r="G461" s="85"/>
      <c r="H461" s="91"/>
      <c r="K461" s="35"/>
      <c r="L461" s="75"/>
      <c r="M461" s="12"/>
    </row>
    <row r="462" spans="1:13" x14ac:dyDescent="0.2">
      <c r="C462" s="90"/>
      <c r="D462" s="19"/>
      <c r="E462" s="19"/>
      <c r="F462" s="85"/>
      <c r="G462" s="85"/>
      <c r="H462" s="91"/>
      <c r="K462" s="35"/>
      <c r="L462" s="96"/>
      <c r="M462" s="12"/>
    </row>
    <row r="463" spans="1:13" x14ac:dyDescent="0.2">
      <c r="C463" s="86" t="s">
        <v>572</v>
      </c>
      <c r="D463" s="87"/>
      <c r="E463" s="87"/>
      <c r="F463" s="88"/>
      <c r="G463" s="88"/>
      <c r="H463" s="89" t="s">
        <v>573</v>
      </c>
      <c r="K463" s="35"/>
      <c r="L463" s="96"/>
      <c r="M463" s="12"/>
    </row>
    <row r="464" spans="1:13" x14ac:dyDescent="0.2">
      <c r="C464" s="90"/>
      <c r="D464" s="19"/>
      <c r="E464" s="19"/>
      <c r="F464" s="85"/>
      <c r="G464" s="85"/>
      <c r="H464" s="91"/>
      <c r="K464" s="35"/>
      <c r="L464" s="96"/>
      <c r="M464" s="12"/>
    </row>
    <row r="465" spans="3:13" x14ac:dyDescent="0.2">
      <c r="C465" s="90"/>
      <c r="D465" s="19"/>
      <c r="E465" s="19"/>
      <c r="F465" s="85"/>
      <c r="G465" s="85"/>
      <c r="H465" s="91"/>
      <c r="K465" s="35"/>
      <c r="L465" s="97"/>
      <c r="M465" s="12"/>
    </row>
    <row r="466" spans="3:13" x14ac:dyDescent="0.2">
      <c r="C466" s="86" t="s">
        <v>937</v>
      </c>
      <c r="D466" s="87"/>
      <c r="E466" s="87"/>
      <c r="F466" s="88"/>
      <c r="G466" s="88"/>
      <c r="H466" s="89" t="s">
        <v>862</v>
      </c>
      <c r="K466" s="93"/>
      <c r="L466" s="96"/>
      <c r="M466" s="12"/>
    </row>
    <row r="467" spans="3:13" x14ac:dyDescent="0.2">
      <c r="C467" s="90"/>
      <c r="D467" s="19"/>
      <c r="E467" s="19"/>
      <c r="F467" s="85"/>
      <c r="G467" s="85"/>
      <c r="H467" s="91"/>
      <c r="K467" s="35"/>
      <c r="L467" s="96"/>
      <c r="M467" s="12"/>
    </row>
    <row r="468" spans="3:13" x14ac:dyDescent="0.2">
      <c r="C468" s="90"/>
      <c r="D468" s="19"/>
      <c r="E468" s="19"/>
      <c r="F468" s="85"/>
      <c r="G468" s="85"/>
      <c r="H468" s="91"/>
      <c r="K468" s="35"/>
      <c r="L468" s="96"/>
      <c r="M468" s="12"/>
    </row>
    <row r="469" spans="3:13" x14ac:dyDescent="0.2">
      <c r="C469" s="86" t="s">
        <v>938</v>
      </c>
      <c r="D469" s="87"/>
      <c r="E469" s="87"/>
      <c r="F469" s="88"/>
      <c r="G469" s="88"/>
      <c r="H469" s="89" t="s">
        <v>574</v>
      </c>
      <c r="L469" s="95"/>
    </row>
    <row r="470" spans="3:13" x14ac:dyDescent="0.2">
      <c r="L470" s="95"/>
    </row>
  </sheetData>
  <autoFilter ref="A9:J451"/>
  <mergeCells count="12">
    <mergeCell ref="A450:D450"/>
    <mergeCell ref="H450:I450"/>
    <mergeCell ref="A451:D451"/>
    <mergeCell ref="E451:J451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view="pageBreakPreview" zoomScale="70" zoomScaleNormal="70" zoomScaleSheetLayoutView="70" workbookViewId="0">
      <selection activeCell="G31" sqref="G31"/>
    </sheetView>
  </sheetViews>
  <sheetFormatPr defaultColWidth="8.85546875" defaultRowHeight="12.75" x14ac:dyDescent="0.2"/>
  <cols>
    <col min="1" max="1" width="12.85546875" style="200" customWidth="1"/>
    <col min="2" max="2" width="43.28515625" style="200" customWidth="1"/>
    <col min="3" max="3" width="14.42578125" style="200" customWidth="1"/>
    <col min="4" max="4" width="12.85546875" style="200" customWidth="1"/>
    <col min="5" max="5" width="13.140625" style="200" customWidth="1"/>
    <col min="6" max="7" width="12.7109375" style="200" customWidth="1"/>
    <col min="8" max="8" width="13.42578125" style="200" customWidth="1"/>
    <col min="9" max="9" width="14.42578125" style="200" customWidth="1"/>
    <col min="10" max="10" width="11.7109375" style="200" customWidth="1"/>
    <col min="11" max="11" width="13.85546875" style="200" customWidth="1"/>
    <col min="12" max="13" width="11.7109375" style="200" customWidth="1"/>
    <col min="14" max="14" width="10.140625" style="200" bestFit="1" customWidth="1"/>
    <col min="15" max="16384" width="8.85546875" style="200"/>
  </cols>
  <sheetData>
    <row r="1" spans="1:20" ht="15.75" x14ac:dyDescent="0.25">
      <c r="A1" s="199"/>
      <c r="J1" s="654" t="s">
        <v>979</v>
      </c>
      <c r="K1" s="654"/>
    </row>
    <row r="2" spans="1:20" x14ac:dyDescent="0.2">
      <c r="A2" s="2" t="s">
        <v>31</v>
      </c>
      <c r="B2" s="671" t="e">
        <f>#REF!</f>
        <v>#REF!</v>
      </c>
      <c r="C2" s="671"/>
      <c r="D2" s="671"/>
      <c r="E2" s="671"/>
      <c r="F2" s="671"/>
      <c r="G2" s="671"/>
      <c r="H2" s="671"/>
      <c r="I2" s="671"/>
      <c r="J2" s="671"/>
      <c r="K2" s="671"/>
      <c r="L2" s="217"/>
      <c r="M2" s="217"/>
      <c r="N2" s="217"/>
      <c r="O2" s="217"/>
      <c r="P2" s="217"/>
      <c r="Q2" s="217"/>
      <c r="R2" s="217"/>
      <c r="S2" s="217"/>
      <c r="T2" s="217"/>
    </row>
    <row r="3" spans="1:20" ht="13.5" thickBot="1" x14ac:dyDescent="0.25">
      <c r="A3" s="2" t="s">
        <v>32</v>
      </c>
      <c r="B3" s="548" t="e">
        <f>#REF!</f>
        <v>#REF!</v>
      </c>
      <c r="C3" s="549"/>
      <c r="D3" s="549"/>
      <c r="E3" s="549"/>
      <c r="F3" s="549"/>
      <c r="G3" s="549"/>
      <c r="H3" s="549"/>
      <c r="I3" s="549"/>
      <c r="J3" s="549"/>
      <c r="K3" s="549"/>
      <c r="L3" s="218"/>
      <c r="M3" s="218"/>
      <c r="N3" s="218"/>
      <c r="O3" s="218"/>
      <c r="P3" s="218"/>
      <c r="Q3" s="218"/>
      <c r="R3" s="218"/>
      <c r="S3" s="218"/>
      <c r="T3" s="218"/>
    </row>
    <row r="4" spans="1:20" ht="12.75" customHeight="1" x14ac:dyDescent="0.2">
      <c r="A4" s="600" t="s">
        <v>1</v>
      </c>
      <c r="B4" s="600" t="s">
        <v>967</v>
      </c>
      <c r="C4" s="664" t="s">
        <v>968</v>
      </c>
      <c r="D4" s="657"/>
      <c r="E4" s="657"/>
      <c r="F4" s="657"/>
      <c r="G4" s="658"/>
      <c r="H4" s="656" t="s">
        <v>2</v>
      </c>
      <c r="I4" s="657"/>
      <c r="J4" s="657"/>
      <c r="K4" s="658"/>
    </row>
    <row r="5" spans="1:20" ht="12.75" customHeight="1" x14ac:dyDescent="0.2">
      <c r="A5" s="601"/>
      <c r="B5" s="601"/>
      <c r="C5" s="659" t="s">
        <v>969</v>
      </c>
      <c r="D5" s="661" t="s">
        <v>3</v>
      </c>
      <c r="E5" s="661"/>
      <c r="F5" s="661"/>
      <c r="G5" s="665" t="s">
        <v>971</v>
      </c>
      <c r="H5" s="662" t="s">
        <v>299</v>
      </c>
      <c r="I5" s="672" t="s">
        <v>300</v>
      </c>
      <c r="J5" s="672" t="s">
        <v>301</v>
      </c>
      <c r="K5" s="674" t="s">
        <v>970</v>
      </c>
    </row>
    <row r="6" spans="1:20" ht="15" customHeight="1" x14ac:dyDescent="0.2">
      <c r="A6" s="601"/>
      <c r="B6" s="601"/>
      <c r="C6" s="659"/>
      <c r="D6" s="559" t="s">
        <v>302</v>
      </c>
      <c r="E6" s="559" t="s">
        <v>300</v>
      </c>
      <c r="F6" s="559" t="s">
        <v>301</v>
      </c>
      <c r="G6" s="665"/>
      <c r="H6" s="662"/>
      <c r="I6" s="672"/>
      <c r="J6" s="672"/>
      <c r="K6" s="674"/>
    </row>
    <row r="7" spans="1:20" ht="91.5" customHeight="1" thickBot="1" x14ac:dyDescent="0.25">
      <c r="A7" s="655"/>
      <c r="B7" s="655"/>
      <c r="C7" s="660"/>
      <c r="D7" s="676"/>
      <c r="E7" s="676"/>
      <c r="F7" s="676"/>
      <c r="G7" s="666"/>
      <c r="H7" s="663"/>
      <c r="I7" s="673"/>
      <c r="J7" s="673"/>
      <c r="K7" s="675"/>
    </row>
    <row r="8" spans="1:20" ht="13.5" thickBot="1" x14ac:dyDescent="0.25">
      <c r="A8" s="357">
        <v>1</v>
      </c>
      <c r="B8" s="359">
        <v>2</v>
      </c>
      <c r="C8" s="360">
        <v>3</v>
      </c>
      <c r="D8" s="361">
        <v>4</v>
      </c>
      <c r="E8" s="361">
        <v>5</v>
      </c>
      <c r="F8" s="361">
        <v>6</v>
      </c>
      <c r="G8" s="362">
        <v>7</v>
      </c>
      <c r="H8" s="363">
        <v>8</v>
      </c>
      <c r="I8" s="364">
        <v>9</v>
      </c>
      <c r="J8" s="364">
        <v>10</v>
      </c>
      <c r="K8" s="365">
        <v>11</v>
      </c>
    </row>
    <row r="9" spans="1:20" ht="14.25" thickBot="1" x14ac:dyDescent="0.3">
      <c r="A9" s="667" t="s">
        <v>303</v>
      </c>
      <c r="B9" s="668"/>
      <c r="C9" s="668"/>
      <c r="D9" s="668"/>
      <c r="E9" s="668"/>
      <c r="F9" s="668"/>
      <c r="G9" s="668"/>
      <c r="H9" s="668"/>
      <c r="I9" s="668"/>
      <c r="J9" s="668"/>
      <c r="K9" s="669"/>
    </row>
    <row r="10" spans="1:20" ht="15" customHeight="1" x14ac:dyDescent="0.2">
      <c r="A10" s="351" t="s">
        <v>930</v>
      </c>
      <c r="B10" s="352" t="s">
        <v>562</v>
      </c>
      <c r="C10" s="237">
        <f>D10+E10+F10</f>
        <v>339478</v>
      </c>
      <c r="D10" s="263">
        <v>165599</v>
      </c>
      <c r="E10" s="264">
        <v>107639</v>
      </c>
      <c r="F10" s="264">
        <v>66240</v>
      </c>
      <c r="G10" s="265">
        <v>3941.34</v>
      </c>
      <c r="H10" s="342">
        <f>($D$28*G10)/164.25</f>
        <v>0</v>
      </c>
      <c r="I10" s="343">
        <f t="shared" ref="I10:I17" si="0">H10*$D$33</f>
        <v>0</v>
      </c>
      <c r="J10" s="344">
        <f t="shared" ref="J10:J17" si="1">H10*$D$34</f>
        <v>0</v>
      </c>
      <c r="K10" s="266">
        <f t="shared" ref="K10:K15" si="2">SUM(H10:J10)</f>
        <v>0</v>
      </c>
    </row>
    <row r="11" spans="1:20" ht="15" customHeight="1" x14ac:dyDescent="0.2">
      <c r="A11" s="353" t="s">
        <v>931</v>
      </c>
      <c r="B11" s="354" t="s">
        <v>563</v>
      </c>
      <c r="C11" s="238">
        <f>D11+E11+F11</f>
        <v>2916</v>
      </c>
      <c r="D11" s="267">
        <v>1402</v>
      </c>
      <c r="E11" s="268">
        <v>953</v>
      </c>
      <c r="F11" s="268">
        <v>561</v>
      </c>
      <c r="G11" s="269">
        <v>31.44</v>
      </c>
      <c r="H11" s="345">
        <f t="shared" ref="H11:H16" si="3">($D$28*G11)/164.25</f>
        <v>0</v>
      </c>
      <c r="I11" s="346">
        <f t="shared" si="0"/>
        <v>0</v>
      </c>
      <c r="J11" s="347">
        <f t="shared" si="1"/>
        <v>0</v>
      </c>
      <c r="K11" s="270">
        <f t="shared" si="2"/>
        <v>0</v>
      </c>
    </row>
    <row r="12" spans="1:20" ht="15" customHeight="1" x14ac:dyDescent="0.2">
      <c r="A12" s="353" t="s">
        <v>932</v>
      </c>
      <c r="B12" s="354" t="s">
        <v>564</v>
      </c>
      <c r="C12" s="238">
        <f>D12+E12+F12</f>
        <v>69010</v>
      </c>
      <c r="D12" s="267">
        <v>33178</v>
      </c>
      <c r="E12" s="268">
        <v>22561</v>
      </c>
      <c r="F12" s="268">
        <v>13271</v>
      </c>
      <c r="G12" s="269">
        <v>713.51</v>
      </c>
      <c r="H12" s="345">
        <f>($D$28*G12)/164.25</f>
        <v>0</v>
      </c>
      <c r="I12" s="346">
        <f t="shared" si="0"/>
        <v>0</v>
      </c>
      <c r="J12" s="347">
        <f t="shared" si="1"/>
        <v>0</v>
      </c>
      <c r="K12" s="270">
        <f t="shared" si="2"/>
        <v>0</v>
      </c>
    </row>
    <row r="13" spans="1:20" ht="15" customHeight="1" x14ac:dyDescent="0.2">
      <c r="A13" s="353" t="s">
        <v>933</v>
      </c>
      <c r="B13" s="354" t="s">
        <v>565</v>
      </c>
      <c r="C13" s="238">
        <f t="shared" ref="C13:C15" si="4">D13+E13+F13</f>
        <v>46785</v>
      </c>
      <c r="D13" s="267">
        <v>22822</v>
      </c>
      <c r="E13" s="268">
        <v>14834</v>
      </c>
      <c r="F13" s="268">
        <v>9129</v>
      </c>
      <c r="G13" s="269">
        <v>626.88</v>
      </c>
      <c r="H13" s="345">
        <f t="shared" si="3"/>
        <v>0</v>
      </c>
      <c r="I13" s="346">
        <f t="shared" si="0"/>
        <v>0</v>
      </c>
      <c r="J13" s="347">
        <f t="shared" si="1"/>
        <v>0</v>
      </c>
      <c r="K13" s="270">
        <f t="shared" si="2"/>
        <v>0</v>
      </c>
    </row>
    <row r="14" spans="1:20" ht="15" customHeight="1" x14ac:dyDescent="0.2">
      <c r="A14" s="353" t="s">
        <v>934</v>
      </c>
      <c r="B14" s="354" t="s">
        <v>304</v>
      </c>
      <c r="C14" s="238">
        <f>D14+E14+F14</f>
        <v>33854</v>
      </c>
      <c r="D14" s="267">
        <v>16514</v>
      </c>
      <c r="E14" s="268">
        <v>10734</v>
      </c>
      <c r="F14" s="268">
        <v>6606</v>
      </c>
      <c r="G14" s="269">
        <v>442.54</v>
      </c>
      <c r="H14" s="345">
        <f t="shared" si="3"/>
        <v>0</v>
      </c>
      <c r="I14" s="346">
        <f t="shared" si="0"/>
        <v>0</v>
      </c>
      <c r="J14" s="347">
        <f t="shared" si="1"/>
        <v>0</v>
      </c>
      <c r="K14" s="270">
        <f>SUM(H14:J14)</f>
        <v>0</v>
      </c>
    </row>
    <row r="15" spans="1:20" x14ac:dyDescent="0.2">
      <c r="A15" s="353" t="s">
        <v>935</v>
      </c>
      <c r="B15" s="354" t="s">
        <v>305</v>
      </c>
      <c r="C15" s="238">
        <f t="shared" si="4"/>
        <v>58464</v>
      </c>
      <c r="D15" s="267">
        <v>28519</v>
      </c>
      <c r="E15" s="268">
        <v>18537</v>
      </c>
      <c r="F15" s="268">
        <v>11408</v>
      </c>
      <c r="G15" s="269">
        <v>744.41</v>
      </c>
      <c r="H15" s="345">
        <f t="shared" si="3"/>
        <v>0</v>
      </c>
      <c r="I15" s="346">
        <f t="shared" si="0"/>
        <v>0</v>
      </c>
      <c r="J15" s="347">
        <f t="shared" si="1"/>
        <v>0</v>
      </c>
      <c r="K15" s="270">
        <f t="shared" si="2"/>
        <v>0</v>
      </c>
    </row>
    <row r="16" spans="1:20" ht="15" customHeight="1" thickBot="1" x14ac:dyDescent="0.25">
      <c r="A16" s="355" t="s">
        <v>936</v>
      </c>
      <c r="B16" s="356" t="s">
        <v>566</v>
      </c>
      <c r="C16" s="238">
        <f>D16+E16+F16</f>
        <v>33218</v>
      </c>
      <c r="D16" s="271">
        <v>15970</v>
      </c>
      <c r="E16" s="272">
        <v>10860</v>
      </c>
      <c r="F16" s="272">
        <v>6388</v>
      </c>
      <c r="G16" s="273">
        <v>343.42</v>
      </c>
      <c r="H16" s="348">
        <f t="shared" si="3"/>
        <v>0</v>
      </c>
      <c r="I16" s="349">
        <f t="shared" si="0"/>
        <v>0</v>
      </c>
      <c r="J16" s="350">
        <f t="shared" si="1"/>
        <v>0</v>
      </c>
      <c r="K16" s="274">
        <f>SUM(H16:J16)</f>
        <v>0</v>
      </c>
    </row>
    <row r="17" spans="1:13" ht="15" customHeight="1" thickBot="1" x14ac:dyDescent="0.25">
      <c r="A17" s="357"/>
      <c r="B17" s="358" t="s">
        <v>972</v>
      </c>
      <c r="C17" s="231">
        <f>SUM(C10:C16)</f>
        <v>583725</v>
      </c>
      <c r="D17" s="232">
        <f t="shared" ref="D17:G17" si="5">SUM(D10:D16)</f>
        <v>284004</v>
      </c>
      <c r="E17" s="233">
        <f t="shared" si="5"/>
        <v>186118</v>
      </c>
      <c r="F17" s="233">
        <f t="shared" si="5"/>
        <v>113603</v>
      </c>
      <c r="G17" s="234">
        <f t="shared" si="5"/>
        <v>6843.54</v>
      </c>
      <c r="H17" s="235">
        <f>($D$28*G17)/164.25</f>
        <v>0</v>
      </c>
      <c r="I17" s="236">
        <f t="shared" si="0"/>
        <v>0</v>
      </c>
      <c r="J17" s="246">
        <f t="shared" si="1"/>
        <v>0</v>
      </c>
      <c r="K17" s="249">
        <f>SUM(H17:J17)</f>
        <v>0</v>
      </c>
    </row>
    <row r="18" spans="1:13" ht="15" customHeight="1" x14ac:dyDescent="0.2">
      <c r="A18" s="275"/>
      <c r="B18" s="276" t="s">
        <v>952</v>
      </c>
      <c r="C18" s="163">
        <f>C19+C20</f>
        <v>17512</v>
      </c>
      <c r="D18" s="225"/>
      <c r="E18" s="223"/>
      <c r="F18" s="223"/>
      <c r="G18" s="227"/>
      <c r="H18" s="229"/>
      <c r="I18" s="224"/>
      <c r="J18" s="247"/>
      <c r="K18" s="250">
        <f>K19+K20</f>
        <v>0</v>
      </c>
    </row>
    <row r="19" spans="1:13" ht="38.25" x14ac:dyDescent="0.2">
      <c r="A19" s="277"/>
      <c r="B19" s="278" t="s">
        <v>954</v>
      </c>
      <c r="C19" s="260">
        <f>C17*D30</f>
        <v>8756</v>
      </c>
      <c r="D19" s="226"/>
      <c r="E19" s="221"/>
      <c r="F19" s="221"/>
      <c r="G19" s="228"/>
      <c r="H19" s="230"/>
      <c r="I19" s="222"/>
      <c r="J19" s="248"/>
      <c r="K19" s="251">
        <f>K17*D30</f>
        <v>0</v>
      </c>
    </row>
    <row r="20" spans="1:13" ht="15" customHeight="1" x14ac:dyDescent="0.2">
      <c r="A20" s="277"/>
      <c r="B20" s="279" t="s">
        <v>960</v>
      </c>
      <c r="C20" s="260">
        <f>C17*D31</f>
        <v>8756</v>
      </c>
      <c r="D20" s="226"/>
      <c r="E20" s="221"/>
      <c r="F20" s="221"/>
      <c r="G20" s="228"/>
      <c r="H20" s="230"/>
      <c r="I20" s="222"/>
      <c r="J20" s="248"/>
      <c r="K20" s="251">
        <f>K17*D31</f>
        <v>0</v>
      </c>
    </row>
    <row r="21" spans="1:13" ht="15" customHeight="1" x14ac:dyDescent="0.2">
      <c r="A21" s="277"/>
      <c r="B21" s="280" t="s">
        <v>6</v>
      </c>
      <c r="C21" s="166">
        <f>C17+C18</f>
        <v>601237</v>
      </c>
      <c r="D21" s="281"/>
      <c r="E21" s="282"/>
      <c r="F21" s="282"/>
      <c r="G21" s="283"/>
      <c r="H21" s="284"/>
      <c r="I21" s="285"/>
      <c r="J21" s="286"/>
      <c r="K21" s="252">
        <f>K17+K18</f>
        <v>0</v>
      </c>
    </row>
    <row r="22" spans="1:13" ht="15" customHeight="1" thickBot="1" x14ac:dyDescent="0.25">
      <c r="A22" s="287"/>
      <c r="B22" s="288" t="s">
        <v>7</v>
      </c>
      <c r="C22" s="259"/>
      <c r="D22" s="289"/>
      <c r="E22" s="290"/>
      <c r="F22" s="290"/>
      <c r="G22" s="291"/>
      <c r="H22" s="292"/>
      <c r="I22" s="293"/>
      <c r="J22" s="294"/>
      <c r="K22" s="253">
        <f>K21*D32</f>
        <v>0</v>
      </c>
    </row>
    <row r="23" spans="1:13" x14ac:dyDescent="0.2">
      <c r="A23" s="319"/>
      <c r="B23" s="316" t="s">
        <v>8</v>
      </c>
      <c r="C23" s="240"/>
      <c r="D23" s="296"/>
      <c r="E23" s="297"/>
      <c r="F23" s="297"/>
      <c r="G23" s="295"/>
      <c r="H23" s="298"/>
      <c r="I23" s="299"/>
      <c r="J23" s="300"/>
      <c r="K23" s="254">
        <f>K21+K22</f>
        <v>0</v>
      </c>
    </row>
    <row r="24" spans="1:13" x14ac:dyDescent="0.2">
      <c r="A24" s="320"/>
      <c r="B24" s="317" t="s">
        <v>9</v>
      </c>
      <c r="C24" s="245">
        <v>0.18</v>
      </c>
      <c r="D24" s="301"/>
      <c r="E24" s="302"/>
      <c r="F24" s="302"/>
      <c r="G24" s="303"/>
      <c r="H24" s="284"/>
      <c r="I24" s="285"/>
      <c r="J24" s="304"/>
      <c r="K24" s="255">
        <f>K23*C24</f>
        <v>0</v>
      </c>
    </row>
    <row r="25" spans="1:13" ht="13.5" thickBot="1" x14ac:dyDescent="0.25">
      <c r="A25" s="321"/>
      <c r="B25" s="318" t="s">
        <v>10</v>
      </c>
      <c r="C25" s="239"/>
      <c r="D25" s="306"/>
      <c r="E25" s="307"/>
      <c r="F25" s="307"/>
      <c r="G25" s="305"/>
      <c r="H25" s="308"/>
      <c r="I25" s="309"/>
      <c r="J25" s="310"/>
      <c r="K25" s="256">
        <f>SUM(K23:K24)</f>
        <v>0</v>
      </c>
    </row>
    <row r="26" spans="1:13" ht="13.5" thickBot="1" x14ac:dyDescent="0.25">
      <c r="A26" s="201"/>
      <c r="B26" s="201"/>
      <c r="C26" s="201"/>
      <c r="D26" s="311"/>
      <c r="E26" s="312"/>
      <c r="F26" s="312"/>
      <c r="G26" s="312"/>
      <c r="H26" s="312"/>
      <c r="I26" s="312"/>
      <c r="J26" s="312"/>
      <c r="K26" s="204"/>
      <c r="L26" s="205"/>
      <c r="M26" s="204"/>
    </row>
    <row r="27" spans="1:13" ht="13.5" thickBot="1" x14ac:dyDescent="0.25">
      <c r="A27" s="366" t="s">
        <v>974</v>
      </c>
      <c r="B27" s="367" t="s">
        <v>307</v>
      </c>
      <c r="C27" s="367" t="s">
        <v>975</v>
      </c>
      <c r="D27" s="368" t="s">
        <v>11</v>
      </c>
      <c r="E27" s="670"/>
      <c r="F27" s="670"/>
      <c r="G27" s="313"/>
      <c r="H27" s="312"/>
      <c r="I27" s="314"/>
      <c r="J27" s="314"/>
    </row>
    <row r="28" spans="1:13" ht="12.75" customHeight="1" x14ac:dyDescent="0.2">
      <c r="A28" s="369">
        <v>1</v>
      </c>
      <c r="B28" s="370" t="s">
        <v>976</v>
      </c>
      <c r="C28" s="371" t="s">
        <v>977</v>
      </c>
      <c r="D28" s="315"/>
      <c r="E28" s="206"/>
      <c r="F28" s="206"/>
      <c r="G28" s="207"/>
      <c r="H28" s="203"/>
    </row>
    <row r="29" spans="1:13" x14ac:dyDescent="0.2">
      <c r="A29" s="372">
        <v>2</v>
      </c>
      <c r="B29" s="373" t="s">
        <v>978</v>
      </c>
      <c r="C29" s="374"/>
      <c r="D29" s="241">
        <f>K21/C21</f>
        <v>0</v>
      </c>
      <c r="E29" s="208"/>
      <c r="F29" s="209"/>
      <c r="G29" s="210"/>
      <c r="H29" s="203"/>
    </row>
    <row r="30" spans="1:13" x14ac:dyDescent="0.2">
      <c r="A30" s="375">
        <v>3</v>
      </c>
      <c r="B30" s="376" t="s">
        <v>973</v>
      </c>
      <c r="C30" s="374" t="s">
        <v>0</v>
      </c>
      <c r="D30" s="242">
        <v>1.4999999999999999E-2</v>
      </c>
      <c r="F30" s="211"/>
    </row>
    <row r="31" spans="1:13" ht="12" customHeight="1" x14ac:dyDescent="0.2">
      <c r="A31" s="372">
        <v>4</v>
      </c>
      <c r="B31" s="376" t="s">
        <v>306</v>
      </c>
      <c r="C31" s="374" t="s">
        <v>0</v>
      </c>
      <c r="D31" s="242">
        <v>1.4999999999999999E-2</v>
      </c>
      <c r="F31" s="211"/>
    </row>
    <row r="32" spans="1:13" ht="13.5" customHeight="1" x14ac:dyDescent="0.2">
      <c r="A32" s="375">
        <v>5</v>
      </c>
      <c r="B32" s="377" t="s">
        <v>7</v>
      </c>
      <c r="C32" s="374" t="s">
        <v>0</v>
      </c>
      <c r="D32" s="242">
        <v>1.4999999999999999E-2</v>
      </c>
      <c r="F32" s="211"/>
    </row>
    <row r="33" spans="1:11" x14ac:dyDescent="0.2">
      <c r="A33" s="372">
        <v>6</v>
      </c>
      <c r="B33" s="373" t="s">
        <v>13</v>
      </c>
      <c r="C33" s="374" t="s">
        <v>0</v>
      </c>
      <c r="D33" s="243">
        <f>(E17/D17)*0.85</f>
        <v>0.55700000000000005</v>
      </c>
    </row>
    <row r="34" spans="1:11" ht="13.5" thickBot="1" x14ac:dyDescent="0.25">
      <c r="A34" s="378">
        <v>7</v>
      </c>
      <c r="B34" s="379" t="s">
        <v>14</v>
      </c>
      <c r="C34" s="380" t="s">
        <v>0</v>
      </c>
      <c r="D34" s="244">
        <f>F17/D17</f>
        <v>0.4</v>
      </c>
      <c r="J34" s="212"/>
      <c r="K34" s="212"/>
    </row>
    <row r="35" spans="1:11" ht="19.5" customHeight="1" x14ac:dyDescent="0.2">
      <c r="B35" s="213"/>
      <c r="G35" s="212"/>
      <c r="H35" s="212"/>
      <c r="J35" s="212"/>
      <c r="K35" s="212"/>
    </row>
    <row r="36" spans="1:11" ht="13.5" x14ac:dyDescent="0.25">
      <c r="B36" s="202"/>
      <c r="C36" s="202"/>
      <c r="D36" s="202"/>
      <c r="E36" s="202"/>
      <c r="F36" s="214"/>
      <c r="J36" s="215"/>
      <c r="K36" s="216"/>
    </row>
    <row r="37" spans="1:11" x14ac:dyDescent="0.2">
      <c r="B37" s="202"/>
      <c r="C37" s="202"/>
      <c r="D37" s="202"/>
      <c r="E37" s="202"/>
      <c r="F37" s="202"/>
      <c r="J37" s="212"/>
      <c r="K37" s="212"/>
    </row>
    <row r="38" spans="1:11" x14ac:dyDescent="0.2">
      <c r="J38" s="212"/>
      <c r="K38" s="212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A9:K9"/>
    <mergeCell ref="E27:F27"/>
    <mergeCell ref="B2:K2"/>
    <mergeCell ref="B3:K3"/>
    <mergeCell ref="I5:I7"/>
    <mergeCell ref="J5:J7"/>
    <mergeCell ref="K5:K7"/>
    <mergeCell ref="D6:D7"/>
    <mergeCell ref="E6:E7"/>
    <mergeCell ref="F6:F7"/>
    <mergeCell ref="J1:K1"/>
    <mergeCell ref="A4:A7"/>
    <mergeCell ref="B4:B7"/>
    <mergeCell ref="H4:K4"/>
    <mergeCell ref="C5:C7"/>
    <mergeCell ref="D5:F5"/>
    <mergeCell ref="H5:H7"/>
    <mergeCell ref="C4:G4"/>
    <mergeCell ref="G5:G7"/>
  </mergeCells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Приложение №5 к форме 8.1</vt:lpstr>
      <vt:lpstr>'Приложение №2 к Форме 8.1'!Заголовки_для_печати</vt:lpstr>
      <vt:lpstr>'Приложение №1 к форме 8.1'!Область_печати</vt:lpstr>
      <vt:lpstr>'Приложение №2 к Форме 8.1'!Область_печати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2015-11-24T08:05:39Z</cp:lastPrinted>
  <dcterms:created xsi:type="dcterms:W3CDTF">2014-07-13T09:38:46Z</dcterms:created>
  <dcterms:modified xsi:type="dcterms:W3CDTF">2015-11-24T10:18:54Z</dcterms:modified>
</cp:coreProperties>
</file>