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2"/>
  </bookViews>
  <sheets>
    <sheet name="Форма 8.3" sheetId="17" r:id="rId1"/>
    <sheet name="Приложение №1 к форме 8.3" sheetId="20" r:id="rId2"/>
    <sheet name="Приложение №2 к Форме 8.3" sheetId="21" r:id="rId3"/>
    <sheet name="Приложение №3 к форме 8.3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8.3'!$A$9:$J$141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8.3'!$8:$8</definedName>
    <definedName name="_xlnm.Print_Titles" localSheetId="3">'Приложение №3 к форме 8.3'!#REF!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8.3'!$A$1:$M$26</definedName>
    <definedName name="_xlnm.Print_Area" localSheetId="3">'Приложение №3 к форме 8.3'!$A$1:$J$158</definedName>
    <definedName name="_xlnm.Print_Area" localSheetId="0">'Форма 8.3'!$A$1:$Y$61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M20" i="21" l="1"/>
  <c r="J14" i="20"/>
  <c r="J13" i="19" l="1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44" i="19"/>
  <c r="J45" i="19"/>
  <c r="J46" i="19"/>
  <c r="J47" i="19"/>
  <c r="J48" i="19"/>
  <c r="J49" i="19"/>
  <c r="J50" i="19"/>
  <c r="J51" i="19"/>
  <c r="J52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17" i="19"/>
  <c r="G118" i="19"/>
  <c r="G119" i="19"/>
  <c r="G120" i="19"/>
  <c r="G121" i="19"/>
  <c r="G122" i="19"/>
  <c r="G123" i="19"/>
  <c r="G124" i="19"/>
  <c r="G125" i="19"/>
  <c r="G126" i="19"/>
  <c r="G127" i="19"/>
  <c r="G128" i="19"/>
  <c r="G129" i="19"/>
  <c r="G130" i="19"/>
  <c r="G131" i="19"/>
  <c r="J12" i="19"/>
  <c r="K21" i="17" l="1"/>
  <c r="M15" i="17" l="1"/>
  <c r="M16" i="17"/>
  <c r="M17" i="17"/>
  <c r="M18" i="17"/>
  <c r="M19" i="17"/>
  <c r="M20" i="17"/>
  <c r="M14" i="17"/>
  <c r="M13" i="17"/>
  <c r="M12" i="17"/>
  <c r="H21" i="17" l="1"/>
  <c r="I21" i="17"/>
  <c r="J21" i="17"/>
  <c r="L21" i="17"/>
  <c r="G21" i="17"/>
  <c r="F21" i="17"/>
  <c r="V21" i="17"/>
  <c r="S21" i="17"/>
  <c r="E14" i="17"/>
  <c r="E15" i="17"/>
  <c r="E16" i="17"/>
  <c r="E17" i="17"/>
  <c r="E18" i="17"/>
  <c r="E19" i="17"/>
  <c r="E20" i="17"/>
  <c r="E13" i="17"/>
  <c r="E12" i="17"/>
  <c r="C3" i="17"/>
  <c r="C2" i="17"/>
  <c r="E21" i="17" l="1"/>
  <c r="J139" i="19"/>
  <c r="G139" i="19"/>
  <c r="E140" i="19" s="1"/>
  <c r="G10" i="19" l="1"/>
  <c r="G11" i="19"/>
  <c r="J11" i="19" l="1"/>
  <c r="J10" i="19"/>
  <c r="J132" i="19" l="1"/>
  <c r="Q21" i="17" s="1"/>
  <c r="G132" i="19"/>
  <c r="O21" i="17" s="1"/>
  <c r="M21" i="17" l="1"/>
  <c r="E133" i="19"/>
  <c r="P21" i="17" l="1"/>
  <c r="N21" i="17"/>
  <c r="B11" i="17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E28" i="17" l="1"/>
  <c r="D60" i="17"/>
  <c r="D61" i="17"/>
  <c r="D53" i="17" l="1"/>
  <c r="E35" i="17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<sst xmlns="http://schemas.openxmlformats.org/spreadsheetml/2006/main" count="593" uniqueCount="409">
  <si>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</si>
  <si>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</si>
  <si>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</si>
  <si>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</si>
  <si>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</si>
  <si>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</si>
  <si>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</si>
  <si>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</si>
  <si>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</si>
  <si>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</si>
  <si>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</si>
  <si>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</si>
  <si>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</si>
  <si>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</si>
  <si>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</si>
  <si>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</si>
  <si>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</si>
  <si>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</si>
  <si>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</si>
  <si>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</si>
  <si>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</si>
  <si>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</si>
  <si>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</si>
  <si>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</si>
  <si>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</si>
  <si>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</si>
  <si>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</si>
  <si>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</si>
  <si>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</si>
  <si>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</si>
  <si>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</si>
  <si>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</si>
  <si>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</si>
  <si>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</si>
  <si>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</si>
  <si>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</si>
  <si>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</si>
  <si>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</si>
  <si>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</si>
  <si>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</si>
  <si>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</si>
  <si>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</si>
  <si>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</si>
  <si>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</si>
  <si>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</si>
  <si>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</si>
  <si>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</si>
  <si>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</si>
  <si>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</si>
  <si>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</si>
  <si>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</si>
  <si>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</si>
  <si>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</si>
  <si>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</si>
  <si>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</si>
  <si>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</si>
  <si>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</si>
  <si>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</si>
  <si>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</si>
  <si>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</si>
  <si>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</si>
  <si>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</si>
  <si>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</si>
  <si>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</si>
  <si>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</si>
  <si>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</si>
  <si>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</si>
  <si>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</si>
  <si>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</si>
  <si>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</si>
  <si>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</si>
  <si>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</si>
  <si>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</si>
  <si>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</si>
  <si>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</si>
  <si>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</si>
  <si>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</si>
  <si>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</si>
  <si>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</si>
  <si>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</si>
  <si>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</si>
  <si>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</si>
  <si>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</si>
  <si>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</si>
  <si>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</si>
  <si>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</si>
  <si>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</si>
  <si>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</si>
  <si>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</si>
  <si>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</si>
  <si>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</si>
  <si>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</si>
  <si>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</si>
  <si>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</si>
  <si>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101-2278</t>
  </si>
  <si>
    <t>Пропан-бутан, смесь техническая</t>
  </si>
  <si>
    <t>м2</t>
  </si>
  <si>
    <t>113-0021</t>
  </si>
  <si>
    <t>Грунтовка: ГФ-021 красно-коричневая</t>
  </si>
  <si>
    <t>113-0077</t>
  </si>
  <si>
    <t>Ксилол нефтяной марки А</t>
  </si>
  <si>
    <t>шт</t>
  </si>
  <si>
    <t>м</t>
  </si>
  <si>
    <t>шт.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</si>
  <si>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</si>
  <si>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</si>
  <si>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</si>
  <si>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</si>
  <si>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</si>
  <si>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</si>
  <si>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</si>
  <si>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</si>
  <si>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Специалист ОЦиПТДпоКСиРО</t>
  </si>
  <si>
    <t>Ваструкова И. А.</t>
  </si>
  <si>
    <t>101-0090</t>
  </si>
  <si>
    <t>Болты с шестигранной головкой диаметром резьбы: 10 мм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</si>
  <si>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</si>
  <si>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</si>
  <si>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</si>
  <si>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</si>
  <si>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</si>
  <si>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101-0837</t>
  </si>
  <si>
    <t>Растворитель марки: Р-4А</t>
  </si>
  <si>
    <t>Уайт-спирит...</t>
  </si>
  <si>
    <t>101-1529</t>
  </si>
  <si>
    <t>Электроды диаметром: 6 мм Э42</t>
  </si>
  <si>
    <t>101-1537</t>
  </si>
  <si>
    <t>Электроды диаметром: 8 мм Э42</t>
  </si>
  <si>
    <t>101-1703</t>
  </si>
  <si>
    <t>Прокладки резиновые (пластина техническая прессованная)</t>
  </si>
  <si>
    <t>101-1757</t>
  </si>
  <si>
    <t>Ветошь</t>
  </si>
  <si>
    <t>101-1994</t>
  </si>
  <si>
    <t>Краски маркировочные МКЭ-4</t>
  </si>
  <si>
    <t>Фотопроявитель</t>
  </si>
  <si>
    <t>л</t>
  </si>
  <si>
    <t>Фотофиксаж</t>
  </si>
  <si>
    <t>101-9412</t>
  </si>
  <si>
    <t>Шлифкруги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</si>
  <si>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</si>
  <si>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</si>
  <si>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</si>
  <si>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</si>
  <si>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</si>
  <si>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</si>
  <si>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</si>
  <si>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</si>
  <si>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101-9703</t>
  </si>
  <si>
    <t>Пленка радиографическая рулонная</t>
  </si>
  <si>
    <t>101-9707</t>
  </si>
  <si>
    <t>101-9708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</si>
  <si>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</si>
  <si>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</si>
  <si>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</si>
  <si>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</si>
  <si>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</si>
  <si>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</si>
  <si>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408-0122</t>
  </si>
  <si>
    <t>10 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</si>
  <si>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</si>
  <si>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</si>
  <si>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</si>
  <si>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ТСЦ-408-0122</t>
  </si>
  <si>
    <t>Масло дизельное моторное М-10ДМ</t>
  </si>
  <si>
    <t>101-0620</t>
  </si>
  <si>
    <t>Мел природный молотый</t>
  </si>
  <si>
    <t>101-1805</t>
  </si>
  <si>
    <t>101-2370</t>
  </si>
  <si>
    <t>Салфетки хлопчатобумажные</t>
  </si>
  <si>
    <t>101-9580</t>
  </si>
  <si>
    <t>Знаки опознавательные металлические;шт.</t>
  </si>
  <si>
    <t>Приложение №3 к форме 8.3.</t>
  </si>
  <si>
    <t>102-0082</t>
  </si>
  <si>
    <t>Высоконапорный водовод т.вр. К.2,36 - К.102.</t>
  </si>
  <si>
    <t>Обустройство Северо-Покурского месторождения. Кусты скважин № 100, 101, 102, 103, 104, 105, 24 бис.</t>
  </si>
  <si>
    <t>100-3036</t>
  </si>
  <si>
    <t>Бумага оберточная (в листах)</t>
  </si>
  <si>
    <t>101-0223</t>
  </si>
  <si>
    <t>Грунтовка: В-КФ-093 красно-коричневая, серая, черная</t>
  </si>
  <si>
    <t>101-0540</t>
  </si>
  <si>
    <t>Лента стальная упаковочная, мягкая, нормальной точности 0,7х20-50 мм</t>
  </si>
  <si>
    <t>101-0585</t>
  </si>
  <si>
    <t>101-0797</t>
  </si>
  <si>
    <t>Проволока горячекатаная в мотках, диаметром 6,3-6,5 мм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</si>
  <si>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</si>
  <si>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</si>
  <si>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</si>
  <si>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</si>
  <si>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101-0813</t>
  </si>
  <si>
    <t>Проволока стальная низкоуглеродистая разного назначения оцинкованная диаметром: 3,0 мм</t>
  </si>
  <si>
    <t>101-1019</t>
  </si>
  <si>
    <t>Швеллеры № 40 из стали марки: Ст0</t>
  </si>
  <si>
    <t>101-1521</t>
  </si>
  <si>
    <t>Электроды диаметром: 5 мм Э42</t>
  </si>
  <si>
    <t>101-1522</t>
  </si>
  <si>
    <t>Электроды диаметром: 5 мм Э42А</t>
  </si>
  <si>
    <t>101-1602</t>
  </si>
  <si>
    <t>Ацетилен газообразный технический</t>
  </si>
  <si>
    <t>101-1714</t>
  </si>
  <si>
    <t>Болты с гайками и шайбами строительные</t>
  </si>
  <si>
    <t>101-1795</t>
  </si>
  <si>
    <t>Краска БТ-177 серебристая</t>
  </si>
  <si>
    <t>Гвозди строительные...</t>
  </si>
  <si>
    <t>101-1821</t>
  </si>
  <si>
    <t>Винты самонарезающие: оцинкованные, размером 4-12 мм ГОСТ 10621-80</t>
  </si>
  <si>
    <t>101-1876</t>
  </si>
  <si>
    <t>Сталь листовая оцинкованная толщиной листа: 0,8 мм</t>
  </si>
  <si>
    <t>101-1879</t>
  </si>
  <si>
    <t>Заклепка СТД-985</t>
  </si>
  <si>
    <t>101-1891</t>
  </si>
  <si>
    <t>Сталь легированная</t>
  </si>
  <si>
    <t>101-1977</t>
  </si>
  <si>
    <t>101-2467</t>
  </si>
  <si>
    <t>Растворитель марки: Р-4</t>
  </si>
  <si>
    <t>101-2468</t>
  </si>
  <si>
    <t>Растворитель марки: Р-5</t>
  </si>
  <si>
    <t>102-0023</t>
  </si>
  <si>
    <t>Бруски обрезные хвойных пород длиной: 4-6,5 м, шириной 75-150 мм, толщиной 40-75 мм, I сорта</t>
  </si>
  <si>
    <t>102-0024</t>
  </si>
  <si>
    <t>Бруски обрезные хвойных пород длиной: 4-6,5 м, шириной 75-150 мм, толщиной 40-75 мм, II сорта</t>
  </si>
  <si>
    <t>Пиломатериалы хвойных пород. Доски необрезные длиной 4-6.5 м, все ширины, толщиной 44 мм и более IV сорта</t>
  </si>
  <si>
    <t>102-0089</t>
  </si>
  <si>
    <t>Бруски обрезные хвойных пород длиной: 2-3,75 м, шириной 75-150 мм, толщиной 100-125 мм, III сорта</t>
  </si>
  <si>
    <t>102-8009</t>
  </si>
  <si>
    <t>Доски дубовые II сорта</t>
  </si>
  <si>
    <t>103-0139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</si>
  <si>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57 мм толщина стенки 3.5 мм</t>
  </si>
  <si>
    <t>103-0199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</si>
  <si>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4 мм</t>
  </si>
  <si>
    <t>103-0202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</si>
  <si>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</si>
  <si>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103-1009</t>
  </si>
  <si>
    <t>Фасонные стальные сварные части, диаметр: до 800 мм</t>
  </si>
  <si>
    <t>104-0009</t>
  </si>
  <si>
    <t>Маты прошивные из минеральной ваты: без обкладок М-100, толщина 60 мм</t>
  </si>
  <si>
    <t>104-0077</t>
  </si>
  <si>
    <t>Стеклопластик рулонный марки: РСТ-А-Л-В</t>
  </si>
  <si>
    <t>1000 м2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</si>
  <si>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</si>
  <si>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</si>
  <si>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113-0180</t>
  </si>
  <si>
    <t>Спирт этиловый ректификованный технический, сорт 1</t>
  </si>
  <si>
    <t>113-0246</t>
  </si>
  <si>
    <t>Эмаль ПФ-115 серая</t>
  </si>
  <si>
    <t>114-0021</t>
  </si>
  <si>
    <t>Удобрения: сложно-смешанные гранулированные насыпью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</si>
  <si>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</si>
  <si>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</si>
  <si>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407-0005-002</t>
  </si>
  <si>
    <t>Глина бентонитовая импортная "Стюамикс"</t>
  </si>
  <si>
    <t>408-0015</t>
  </si>
  <si>
    <t>Щебень из природного камня для строительных работ марка: 800, фракция 20-40 мм</t>
  </si>
  <si>
    <t>Песок для строительных работ природный</t>
  </si>
  <si>
    <t>411-0001</t>
  </si>
  <si>
    <t>Вода...</t>
  </si>
  <si>
    <t>506-0878</t>
  </si>
  <si>
    <t>Листы алюминиевые марки АД1Н, толщиной: 1 мм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</si>
  <si>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</si>
  <si>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</si>
  <si>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509-2160</t>
  </si>
  <si>
    <t>Прокладки паронитовые</t>
  </si>
  <si>
    <t>542-0032-001</t>
  </si>
  <si>
    <t>Гель для УЗИ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</si>
  <si>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</si>
  <si>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</si>
  <si>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</si>
  <si>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</si>
  <si>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</si>
  <si>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</si>
  <si>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548-0023</t>
  </si>
  <si>
    <t>Манжета предохраняющая для заделки концов кожуха трубопроводов Ду100мм</t>
  </si>
  <si>
    <t>548-0036</t>
  </si>
  <si>
    <t>Кольца центрирующие для труб Ду 100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</si>
  <si>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</si>
  <si>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</si>
  <si>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</si>
  <si>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>Трубы стальные бесшовные, горячедеформированные с 2-х слойным   наружным полиэтиленовым покрытием д-114*11 мм</t>
  </si>
  <si>
    <t>прай-лист</t>
  </si>
  <si>
    <t>Отборное устройство РУ40МПа</t>
  </si>
  <si>
    <t>СЦМ-101-9610</t>
  </si>
  <si>
    <t>Щитки металлические</t>
  </si>
  <si>
    <t>СЦМ-113-0263</t>
  </si>
  <si>
    <t>Эмаль КО-174</t>
  </si>
  <si>
    <t>СЦМ-201-9002</t>
  </si>
  <si>
    <t>Конструкции стальные                (сталь листовая 10 мм)</t>
  </si>
  <si>
    <t>Конструкции стальные                (сталь листовая 8 мм)</t>
  </si>
  <si>
    <t>СЦМ-300-9124-34</t>
  </si>
  <si>
    <t>Задвижки 31 лс 45 нж Д= 50 мм Р=20 МПа клиновые фланцевые с выдвижным шпинделем</t>
  </si>
  <si>
    <t>СЦМ-300-9124-35</t>
  </si>
  <si>
    <t>Задвижки 31 лс 45 нж Д= 80 мм Р=20 МПа клиновые фланцевые с выдвижным шпинделем</t>
  </si>
  <si>
    <t>ТСЦ-101-0324</t>
  </si>
  <si>
    <t>Кислород технический: газообразный</t>
  </si>
  <si>
    <t>ТСЦ-101-0956</t>
  </si>
  <si>
    <t>Навес</t>
  </si>
  <si>
    <t>ТСЦ-101-1513</t>
  </si>
  <si>
    <t>Электроды диаметром: 4 мм Э42</t>
  </si>
  <si>
    <t>ТСЦ-101-1515</t>
  </si>
  <si>
    <t>Электроды диаметром: 4 мм Э46</t>
  </si>
  <si>
    <t>ТСЦ-101-1602</t>
  </si>
  <si>
    <t>ТСЦ-101-1613</t>
  </si>
  <si>
    <t>Сталь круглая д- 8 мм</t>
  </si>
  <si>
    <t>ТСЦ-101-1616</t>
  </si>
  <si>
    <t>Сталь круглая д-10 мм</t>
  </si>
  <si>
    <t>ТСЦ-101-1714</t>
  </si>
  <si>
    <t>ТСЦ-101-1977</t>
  </si>
  <si>
    <t>ТСЦ-101-2544</t>
  </si>
  <si>
    <t>Сталь угловая: 63х5 мм</t>
  </si>
  <si>
    <t>ТСЦ-101-3773</t>
  </si>
  <si>
    <t>Сталь листовая 4,0 мм</t>
  </si>
  <si>
    <t>ТСЦ-101-3775</t>
  </si>
  <si>
    <t>Сталь листовая 6 мм</t>
  </si>
  <si>
    <t>ТСЦ-101-3777</t>
  </si>
  <si>
    <t>Сталь листовая 10 мм</t>
  </si>
  <si>
    <t>ТСЦ-101-3889</t>
  </si>
  <si>
    <t>Сетка  50-3.0-0   (0,0...</t>
  </si>
  <si>
    <t>ТСЦ-103-0178</t>
  </si>
  <si>
    <t>Трубы стальные электросварные д-159*6 мм</t>
  </si>
  <si>
    <t>ТСЦ-103-0190</t>
  </si>
  <si>
    <t>Трубы стальные электросварные д-219*6 мм</t>
  </si>
  <si>
    <t>ТСЦ-103-0202</t>
  </si>
  <si>
    <t>Трубы стальные электросварные д-325*6 мм</t>
  </si>
  <si>
    <t>ТСЦ-103-0363</t>
  </si>
  <si>
    <t>Трубы стальные бесшовные, горячедеформированные  д-57*7 мм</t>
  </si>
  <si>
    <t>ТСЦ-110-0243</t>
  </si>
  <si>
    <t>Стойки металлические для дорожных знаков д-114*5 мм                L=4 м/18шт</t>
  </si>
  <si>
    <t>ТСЦ-113-0263</t>
  </si>
  <si>
    <t>Эмаль кремнийорганическая: КО-174</t>
  </si>
  <si>
    <t>Песок</t>
  </si>
  <si>
    <t>ТСЦ-414-0137</t>
  </si>
  <si>
    <t>Семена  трав</t>
  </si>
  <si>
    <t>ТСЦ-507-1986 прим</t>
  </si>
  <si>
    <t>ТСЦ-507-2209</t>
  </si>
  <si>
    <t>Тройники переходные 114х12-89х8 мм</t>
  </si>
  <si>
    <t>ТСЦ-507-2221</t>
  </si>
  <si>
    <t>Тройники переходные 168х14-114х11 мм</t>
  </si>
  <si>
    <t>ТСЦ-507-2290</t>
  </si>
  <si>
    <t>Переходы  89х8-57х4 мм</t>
  </si>
  <si>
    <t>ТСЦ-507-2383</t>
  </si>
  <si>
    <t>Заглушки д-57*8 мм</t>
  </si>
  <si>
    <t>ТСЦ-507-2738</t>
  </si>
  <si>
    <t>Опоры 114-КХ-А1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</si>
  <si>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</si>
  <si>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</si>
  <si>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Оборудование</t>
  </si>
  <si>
    <t>Наименование оборудования</t>
  </si>
  <si>
    <t>СЦМ-300-9340-25</t>
  </si>
  <si>
    <t>Манометры МП-4-У-250</t>
  </si>
  <si>
    <t/>
  </si>
  <si>
    <t>Общая стоимость оборудования</t>
  </si>
  <si>
    <t>Начальник ПО-1</t>
  </si>
  <si>
    <t xml:space="preserve">Шубин Д. С. </t>
  </si>
  <si>
    <t>Расчистка территории от снега</t>
  </si>
  <si>
    <t xml:space="preserve">ВКиз01-01-02   </t>
  </si>
  <si>
    <t>Вырубка деревьев под трубопроводы  куст 102 (нет горелого леса)</t>
  </si>
  <si>
    <t xml:space="preserve">ВКиз01-01-03  </t>
  </si>
  <si>
    <t>Вырубка леса   Узел №1  водовод</t>
  </si>
  <si>
    <t>01-01-04</t>
  </si>
  <si>
    <t>02-07-02</t>
  </si>
  <si>
    <t>02-07-03</t>
  </si>
  <si>
    <t>02-07-04</t>
  </si>
  <si>
    <t>02-07-05</t>
  </si>
  <si>
    <t>02-07-06</t>
  </si>
  <si>
    <t>Устройство защитных футляров</t>
  </si>
  <si>
    <t>Устройство переездов</t>
  </si>
  <si>
    <t>Строительные работы  Узел №1  (ПК 0+00) водовод куст 102</t>
  </si>
  <si>
    <t>Общеплощадочные материалы  Узел №1  (ПК 0+00) водовод куст 102</t>
  </si>
  <si>
    <t>Стоимость обор-я, тыс. руб.</t>
  </si>
  <si>
    <t>2348/2015</t>
  </si>
  <si>
    <t xml:space="preserve">Высоконапорный водовод т.вр. К2,36-К.102 </t>
  </si>
  <si>
    <t>Прайс лист</t>
  </si>
  <si>
    <t>Стоиммость внутренней изоляции отводов Ду114*12мм</t>
  </si>
  <si>
    <t>Отводы 90 град. д-114*12 мм</t>
  </si>
  <si>
    <t>Отводы 45 град. д-114*12 мм</t>
  </si>
  <si>
    <t>Отводы 60 град. д-114*12 мм</t>
  </si>
  <si>
    <t>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</si>
  <si>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</si>
  <si>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8.3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</si>
  <si>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</si>
  <si>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</si>
  <si>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</si>
  <si>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</si>
  <si>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</si>
  <si>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</si>
  <si>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</si>
  <si>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</si>
  <si>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</si>
  <si>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</si>
  <si>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</si>
  <si>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</si>
  <si>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</si>
  <si>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</si>
  <si>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</si>
  <si>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</si>
  <si>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</si>
  <si>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8.3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</si>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</sst>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#,##0.0000"/>
    <numFmt numFmtId="191" formatCode="General_)"/>
    <numFmt numFmtId="192" formatCode="#,##0.000"/>
    <numFmt numFmtId="193" formatCode="0.0"/>
  </numFmts>
  <fonts count="8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2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38" fontId="23" fillId="0" borderId="13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4" applyNumberFormat="0" applyAlignment="0" applyProtection="0">
      <alignment horizontal="left" vertical="center"/>
    </xf>
    <xf numFmtId="0" fontId="33" fillId="0" borderId="15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42" fillId="0" borderId="16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7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44" fillId="7" borderId="18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16" borderId="20"/>
    <xf numFmtId="14" fontId="16" fillId="0" borderId="0">
      <alignment horizontal="right"/>
    </xf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51" fillId="0" borderId="24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0" fontId="9" fillId="26" borderId="26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7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62" fillId="0" borderId="28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8" applyNumberFormat="0" applyAlignment="0" applyProtection="0"/>
    <xf numFmtId="0" fontId="45" fillId="22" borderId="19" applyNumberFormat="0" applyAlignment="0" applyProtection="0"/>
    <xf numFmtId="0" fontId="46" fillId="22" borderId="18" applyNumberFormat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0" fontId="51" fillId="0" borderId="24" applyNumberFormat="0" applyFill="0" applyAlignment="0" applyProtection="0"/>
    <xf numFmtId="0" fontId="52" fillId="23" borderId="25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6" applyNumberFormat="0" applyFont="0" applyAlignment="0" applyProtection="0"/>
    <xf numFmtId="0" fontId="62" fillId="0" borderId="28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1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577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87" fontId="68" fillId="0" borderId="30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5" xfId="908" applyFont="1" applyFill="1" applyBorder="1" applyAlignment="1">
      <alignment horizontal="center" vertical="center"/>
    </xf>
    <xf numFmtId="1" fontId="11" fillId="0" borderId="2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3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6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3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9" xfId="975" quotePrefix="1" applyNumberFormat="1" applyFont="1" applyFill="1" applyBorder="1" applyAlignment="1" applyProtection="1">
      <alignment horizontal="center" vertical="center"/>
      <protection locked="0"/>
    </xf>
    <xf numFmtId="0" fontId="66" fillId="0" borderId="59" xfId="908" applyNumberFormat="1" applyFont="1" applyFill="1" applyBorder="1" applyAlignment="1">
      <alignment horizontal="center" vertical="center" wrapText="1"/>
    </xf>
    <xf numFmtId="3" fontId="11" fillId="0" borderId="78" xfId="908" applyNumberFormat="1" applyFont="1" applyFill="1" applyBorder="1" applyAlignment="1">
      <alignment horizontal="center" vertical="center" wrapText="1"/>
    </xf>
    <xf numFmtId="3" fontId="66" fillId="0" borderId="60" xfId="908" applyNumberFormat="1" applyFont="1" applyFill="1" applyBorder="1" applyAlignment="1">
      <alignment horizontal="center" vertical="center" wrapText="1"/>
    </xf>
    <xf numFmtId="3" fontId="11" fillId="0" borderId="60" xfId="908" applyNumberFormat="1" applyFont="1" applyBorder="1" applyAlignment="1">
      <alignment vertical="center"/>
    </xf>
    <xf numFmtId="3" fontId="11" fillId="0" borderId="60" xfId="908" applyNumberFormat="1" applyFont="1" applyFill="1" applyBorder="1" applyAlignment="1">
      <alignment horizontal="center" vertical="center" wrapText="1"/>
    </xf>
    <xf numFmtId="3" fontId="68" fillId="30" borderId="60" xfId="908" applyNumberFormat="1" applyFont="1" applyFill="1" applyBorder="1" applyAlignment="1">
      <alignment horizontal="center" vertical="center" wrapText="1"/>
    </xf>
    <xf numFmtId="49" fontId="11" fillId="0" borderId="60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11" fillId="0" borderId="58" xfId="908" applyNumberFormat="1" applyFont="1" applyFill="1" applyBorder="1" applyAlignment="1">
      <alignment horizontal="center" vertical="center" wrapText="1"/>
    </xf>
    <xf numFmtId="1" fontId="66" fillId="16" borderId="76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9" xfId="908" applyFont="1" applyBorder="1" applyAlignment="1">
      <alignment horizontal="center" vertical="center"/>
    </xf>
    <xf numFmtId="0" fontId="66" fillId="0" borderId="40" xfId="976" applyFont="1" applyFill="1" applyBorder="1" applyAlignment="1">
      <alignment horizontal="left" vertical="center"/>
    </xf>
    <xf numFmtId="0" fontId="11" fillId="0" borderId="40" xfId="908" applyFont="1" applyBorder="1" applyAlignment="1">
      <alignment horizontal="center" vertical="center"/>
    </xf>
    <xf numFmtId="9" fontId="66" fillId="16" borderId="41" xfId="908" applyNumberFormat="1" applyFont="1" applyFill="1" applyBorder="1" applyAlignment="1">
      <alignment horizontal="center" vertical="center"/>
    </xf>
    <xf numFmtId="0" fontId="10" fillId="0" borderId="0" xfId="0" applyFont="1"/>
    <xf numFmtId="49" fontId="82" fillId="0" borderId="0" xfId="0" applyNumberFormat="1" applyFont="1" applyAlignment="1">
      <alignment vertical="center"/>
    </xf>
    <xf numFmtId="0" fontId="82" fillId="0" borderId="0" xfId="0" applyFont="1" applyAlignment="1">
      <alignment horizontal="right" vertical="center" wrapText="1"/>
    </xf>
    <xf numFmtId="0" fontId="82" fillId="0" borderId="0" xfId="0" applyFont="1" applyAlignment="1">
      <alignment horizontal="right" vertical="center"/>
    </xf>
    <xf numFmtId="0" fontId="81" fillId="0" borderId="0" xfId="0" applyFont="1" applyAlignment="1">
      <alignment horizontal="right" vertical="center"/>
    </xf>
    <xf numFmtId="0" fontId="80" fillId="0" borderId="0" xfId="0" applyFont="1" applyAlignment="1">
      <alignment horizontal="center" vertical="center" wrapText="1"/>
    </xf>
    <xf numFmtId="0" fontId="80" fillId="0" borderId="0" xfId="0" applyFont="1" applyAlignment="1">
      <alignment horizontal="right" vertical="center"/>
    </xf>
    <xf numFmtId="0" fontId="80" fillId="0" borderId="0" xfId="0" applyFont="1" applyAlignment="1">
      <alignment horizontal="center" vertical="center"/>
    </xf>
    <xf numFmtId="0" fontId="80" fillId="0" borderId="0" xfId="0" applyFont="1" applyAlignment="1">
      <alignment horizontal="left" vertical="center"/>
    </xf>
    <xf numFmtId="49" fontId="80" fillId="0" borderId="0" xfId="0" applyNumberFormat="1" applyFont="1" applyAlignment="1">
      <alignment horizontal="right" vertical="center"/>
    </xf>
    <xf numFmtId="0" fontId="80" fillId="0" borderId="0" xfId="0" applyFont="1" applyBorder="1" applyAlignment="1">
      <alignment horizontal="right" vertical="center"/>
    </xf>
    <xf numFmtId="0" fontId="80" fillId="0" borderId="0" xfId="0" applyFont="1" applyAlignment="1">
      <alignment vertical="center"/>
    </xf>
    <xf numFmtId="0" fontId="80" fillId="0" borderId="80" xfId="0" applyNumberFormat="1" applyFont="1" applyFill="1" applyBorder="1" applyAlignment="1">
      <alignment horizontal="center" vertical="center" wrapText="1"/>
    </xf>
    <xf numFmtId="0" fontId="80" fillId="0" borderId="73" xfId="0" applyNumberFormat="1" applyFont="1" applyFill="1" applyBorder="1" applyAlignment="1">
      <alignment horizontal="right" vertical="center" wrapText="1"/>
    </xf>
    <xf numFmtId="0" fontId="80" fillId="0" borderId="63" xfId="0" applyFont="1" applyBorder="1" applyAlignment="1">
      <alignment vertical="center"/>
    </xf>
    <xf numFmtId="0" fontId="80" fillId="0" borderId="68" xfId="0" applyFont="1" applyFill="1" applyBorder="1" applyAlignment="1">
      <alignment horizontal="right" vertical="center"/>
    </xf>
    <xf numFmtId="0" fontId="80" fillId="0" borderId="68" xfId="0" applyFont="1" applyFill="1" applyBorder="1" applyAlignment="1">
      <alignment horizontal="center" vertical="center"/>
    </xf>
    <xf numFmtId="0" fontId="80" fillId="0" borderId="64" xfId="0" applyFont="1" applyFill="1" applyBorder="1" applyAlignment="1">
      <alignment horizontal="center" vertical="center"/>
    </xf>
    <xf numFmtId="0" fontId="80" fillId="0" borderId="63" xfId="0" applyFont="1" applyFill="1" applyBorder="1" applyAlignment="1">
      <alignment horizontal="center" vertical="center"/>
    </xf>
    <xf numFmtId="0" fontId="80" fillId="0" borderId="69" xfId="0" applyFont="1" applyFill="1" applyBorder="1" applyAlignment="1">
      <alignment horizontal="right" vertical="center"/>
    </xf>
    <xf numFmtId="3" fontId="80" fillId="30" borderId="5" xfId="0" applyNumberFormat="1" applyFont="1" applyFill="1" applyBorder="1" applyAlignment="1">
      <alignment horizontal="right" vertical="center"/>
    </xf>
    <xf numFmtId="3" fontId="80" fillId="30" borderId="8" xfId="0" applyNumberFormat="1" applyFont="1" applyFill="1" applyBorder="1" applyAlignment="1">
      <alignment horizontal="right" vertical="center"/>
    </xf>
    <xf numFmtId="0" fontId="82" fillId="0" borderId="14" xfId="0" applyFont="1" applyBorder="1" applyAlignment="1">
      <alignment horizontal="right" vertical="center"/>
    </xf>
    <xf numFmtId="3" fontId="82" fillId="30" borderId="20" xfId="0" applyNumberFormat="1" applyFont="1" applyFill="1" applyBorder="1" applyAlignment="1">
      <alignment horizontal="right" vertical="center"/>
    </xf>
    <xf numFmtId="0" fontId="80" fillId="0" borderId="0" xfId="0" applyNumberFormat="1" applyFont="1" applyAlignment="1">
      <alignment horizontal="left" vertical="center"/>
    </xf>
    <xf numFmtId="0" fontId="80" fillId="0" borderId="0" xfId="0" applyNumberFormat="1" applyFont="1" applyAlignment="1">
      <alignment horizontal="center" vertical="center"/>
    </xf>
    <xf numFmtId="49" fontId="80" fillId="0" borderId="0" xfId="0" applyNumberFormat="1" applyFont="1" applyAlignment="1">
      <alignment horizontal="center" vertical="center"/>
    </xf>
    <xf numFmtId="0" fontId="80" fillId="0" borderId="0" xfId="0" applyNumberFormat="1" applyFont="1" applyAlignment="1">
      <alignment horizontal="right" vertical="center" wrapText="1"/>
    </xf>
    <xf numFmtId="49" fontId="80" fillId="0" borderId="11" xfId="0" applyNumberFormat="1" applyFont="1" applyBorder="1" applyAlignment="1">
      <alignment horizontal="left" vertical="center"/>
    </xf>
    <xf numFmtId="0" fontId="80" fillId="0" borderId="11" xfId="0" applyFont="1" applyBorder="1" applyAlignment="1">
      <alignment vertical="center"/>
    </xf>
    <xf numFmtId="0" fontId="80" fillId="0" borderId="11" xfId="0" applyNumberFormat="1" applyFont="1" applyBorder="1" applyAlignment="1">
      <alignment horizontal="right" vertical="center" wrapText="1"/>
    </xf>
    <xf numFmtId="49" fontId="80" fillId="0" borderId="0" xfId="0" applyNumberFormat="1" applyFont="1" applyAlignment="1">
      <alignment horizontal="left" vertical="center"/>
    </xf>
    <xf numFmtId="49" fontId="80" fillId="0" borderId="7" xfId="0" applyNumberFormat="1" applyFont="1" applyBorder="1" applyAlignment="1">
      <alignment horizontal="right" vertical="center" wrapText="1"/>
    </xf>
    <xf numFmtId="0" fontId="80" fillId="0" borderId="7" xfId="0" applyFont="1" applyBorder="1" applyAlignment="1">
      <alignment horizontal="left" vertical="center" wrapText="1"/>
    </xf>
    <xf numFmtId="0" fontId="80" fillId="0" borderId="27" xfId="0" applyFont="1" applyBorder="1" applyAlignment="1">
      <alignment horizontal="center" vertical="center" wrapText="1"/>
    </xf>
    <xf numFmtId="49" fontId="80" fillId="0" borderId="6" xfId="0" applyNumberFormat="1" applyFont="1" applyBorder="1" applyAlignment="1">
      <alignment horizontal="center" vertical="center" wrapText="1"/>
    </xf>
    <xf numFmtId="0" fontId="80" fillId="0" borderId="7" xfId="0" applyFont="1" applyBorder="1" applyAlignment="1">
      <alignment horizontal="right" vertical="center" wrapText="1"/>
    </xf>
    <xf numFmtId="0" fontId="80" fillId="0" borderId="39" xfId="0" applyNumberFormat="1" applyFont="1" applyFill="1" applyBorder="1" applyAlignment="1">
      <alignment horizontal="center" vertical="center" wrapText="1"/>
    </xf>
    <xf numFmtId="0" fontId="80" fillId="0" borderId="41" xfId="0" applyNumberFormat="1" applyFont="1" applyFill="1" applyBorder="1" applyAlignment="1">
      <alignment horizontal="center" vertical="center" wrapText="1"/>
    </xf>
    <xf numFmtId="0" fontId="80" fillId="0" borderId="86" xfId="0" applyFont="1" applyBorder="1" applyAlignment="1">
      <alignment horizontal="center" vertical="center"/>
    </xf>
    <xf numFmtId="0" fontId="80" fillId="0" borderId="76" xfId="0" applyFont="1" applyBorder="1" applyAlignment="1">
      <alignment horizontal="right" vertical="center" wrapText="1"/>
    </xf>
    <xf numFmtId="0" fontId="80" fillId="30" borderId="29" xfId="0" applyFont="1" applyFill="1" applyBorder="1" applyAlignment="1">
      <alignment horizontal="right" vertical="center"/>
    </xf>
    <xf numFmtId="0" fontId="80" fillId="0" borderId="86" xfId="0" applyFont="1" applyBorder="1" applyAlignment="1">
      <alignment horizontal="center" vertical="center" wrapText="1"/>
    </xf>
    <xf numFmtId="0" fontId="80" fillId="0" borderId="76" xfId="0" applyFont="1" applyBorder="1" applyAlignment="1">
      <alignment vertical="center"/>
    </xf>
    <xf numFmtId="0" fontId="80" fillId="30" borderId="77" xfId="0" applyFont="1" applyFill="1" applyBorder="1" applyAlignment="1">
      <alignment vertical="center"/>
    </xf>
    <xf numFmtId="0" fontId="80" fillId="0" borderId="1" xfId="0" applyFont="1" applyBorder="1" applyAlignment="1">
      <alignment horizontal="center" vertical="center"/>
    </xf>
    <xf numFmtId="49" fontId="82" fillId="0" borderId="2" xfId="0" applyNumberFormat="1" applyFont="1" applyBorder="1" applyAlignment="1">
      <alignment horizontal="right" vertical="center" wrapText="1"/>
    </xf>
    <xf numFmtId="0" fontId="82" fillId="0" borderId="2" xfId="0" applyFont="1" applyBorder="1" applyAlignment="1">
      <alignment horizontal="left" vertical="center" wrapText="1"/>
    </xf>
    <xf numFmtId="0" fontId="82" fillId="0" borderId="54" xfId="0" applyFont="1" applyBorder="1" applyAlignment="1">
      <alignment horizontal="center" vertical="center" wrapText="1"/>
    </xf>
    <xf numFmtId="0" fontId="82" fillId="0" borderId="1" xfId="0" applyFont="1" applyBorder="1" applyAlignment="1">
      <alignment vertical="center"/>
    </xf>
    <xf numFmtId="0" fontId="82" fillId="0" borderId="2" xfId="0" applyFont="1" applyBorder="1" applyAlignment="1">
      <alignment vertical="center"/>
    </xf>
    <xf numFmtId="3" fontId="82" fillId="30" borderId="54" xfId="0" applyNumberFormat="1" applyFont="1" applyFill="1" applyBorder="1" applyAlignment="1">
      <alignment vertical="center"/>
    </xf>
    <xf numFmtId="3" fontId="82" fillId="30" borderId="66" xfId="0" applyNumberFormat="1" applyFont="1" applyFill="1" applyBorder="1" applyAlignment="1">
      <alignment vertical="center"/>
    </xf>
    <xf numFmtId="0" fontId="80" fillId="0" borderId="11" xfId="0" applyNumberFormat="1" applyFont="1" applyBorder="1" applyAlignment="1">
      <alignment horizontal="right" vertical="center"/>
    </xf>
    <xf numFmtId="0" fontId="80" fillId="0" borderId="0" xfId="0" applyNumberFormat="1" applyFont="1" applyAlignment="1">
      <alignment horizontal="right" vertical="center"/>
    </xf>
    <xf numFmtId="0" fontId="68" fillId="28" borderId="57" xfId="908" applyNumberFormat="1" applyFont="1" applyFill="1" applyBorder="1" applyAlignment="1">
      <alignment horizontal="left" vertical="center" wrapText="1"/>
    </xf>
    <xf numFmtId="0" fontId="68" fillId="28" borderId="60" xfId="908" applyNumberFormat="1" applyFont="1" applyFill="1" applyBorder="1" applyAlignment="1">
      <alignment horizontal="left" vertical="center" wrapText="1"/>
    </xf>
    <xf numFmtId="0" fontId="68" fillId="25" borderId="36" xfId="0" applyFont="1" applyFill="1" applyBorder="1" applyAlignment="1">
      <alignment horizontal="left" vertical="center" wrapText="1" shrinkToFi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5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0" fontId="66" fillId="30" borderId="0" xfId="908" applyFont="1" applyFill="1" applyAlignment="1">
      <alignment vertical="center"/>
    </xf>
    <xf numFmtId="49" fontId="66" fillId="30" borderId="62" xfId="908" applyNumberFormat="1" applyFont="1" applyFill="1" applyBorder="1" applyAlignment="1">
      <alignment vertical="center"/>
    </xf>
    <xf numFmtId="0" fontId="66" fillId="30" borderId="62" xfId="908" applyFont="1" applyFill="1" applyBorder="1" applyAlignment="1">
      <alignment vertical="center"/>
    </xf>
    <xf numFmtId="0" fontId="11" fillId="0" borderId="35" xfId="908" applyFont="1" applyBorder="1" applyAlignment="1">
      <alignment vertical="center"/>
    </xf>
    <xf numFmtId="0" fontId="11" fillId="0" borderId="59" xfId="908" applyFont="1" applyFill="1" applyBorder="1" applyAlignment="1">
      <alignment horizontal="center" vertical="center"/>
    </xf>
    <xf numFmtId="0" fontId="68" fillId="0" borderId="59" xfId="908" applyFont="1" applyFill="1" applyBorder="1" applyAlignment="1">
      <alignment horizontal="center" vertical="center"/>
    </xf>
    <xf numFmtId="0" fontId="68" fillId="0" borderId="59" xfId="908" applyFont="1" applyFill="1" applyBorder="1" applyAlignment="1">
      <alignment vertical="center"/>
    </xf>
    <xf numFmtId="2" fontId="66" fillId="0" borderId="59" xfId="908" applyNumberFormat="1" applyFont="1" applyFill="1" applyBorder="1" applyAlignment="1">
      <alignment horizontal="center" vertical="center" wrapText="1"/>
    </xf>
    <xf numFmtId="0" fontId="11" fillId="0" borderId="65" xfId="908" applyFont="1" applyFill="1" applyBorder="1" applyAlignment="1">
      <alignment horizontal="center" vertical="center"/>
    </xf>
    <xf numFmtId="0" fontId="66" fillId="28" borderId="35" xfId="908" applyFont="1" applyFill="1" applyBorder="1" applyAlignment="1">
      <alignment horizontal="right" vertical="center"/>
    </xf>
    <xf numFmtId="0" fontId="68" fillId="28" borderId="59" xfId="908" applyFont="1" applyFill="1" applyBorder="1" applyAlignment="1">
      <alignment horizontal="center" vertical="center"/>
    </xf>
    <xf numFmtId="0" fontId="68" fillId="28" borderId="59" xfId="908" applyFont="1" applyFill="1" applyBorder="1" applyAlignment="1">
      <alignment vertical="center"/>
    </xf>
    <xf numFmtId="0" fontId="11" fillId="28" borderId="59" xfId="908" applyFont="1" applyFill="1" applyBorder="1" applyAlignment="1">
      <alignment horizontal="center" vertical="center"/>
    </xf>
    <xf numFmtId="2" fontId="66" fillId="28" borderId="59" xfId="908" applyNumberFormat="1" applyFont="1" applyFill="1" applyBorder="1" applyAlignment="1">
      <alignment horizontal="center" vertical="center" wrapText="1"/>
    </xf>
    <xf numFmtId="0" fontId="11" fillId="28" borderId="65" xfId="908" applyFont="1" applyFill="1" applyBorder="1" applyAlignment="1">
      <alignment horizontal="center" vertical="center"/>
    </xf>
    <xf numFmtId="0" fontId="66" fillId="28" borderId="74" xfId="908" applyFont="1" applyFill="1" applyBorder="1" applyAlignment="1">
      <alignment horizontal="right" vertical="center"/>
    </xf>
    <xf numFmtId="0" fontId="68" fillId="28" borderId="0" xfId="908" applyFont="1" applyFill="1" applyBorder="1" applyAlignment="1">
      <alignment horizontal="center" vertical="center"/>
    </xf>
    <xf numFmtId="0" fontId="68" fillId="28" borderId="0" xfId="908" applyFont="1" applyFill="1" applyBorder="1" applyAlignment="1">
      <alignment vertical="center"/>
    </xf>
    <xf numFmtId="0" fontId="11" fillId="28" borderId="0" xfId="908" applyFont="1" applyFill="1" applyBorder="1" applyAlignment="1">
      <alignment horizontal="center" vertical="center"/>
    </xf>
    <xf numFmtId="2" fontId="66" fillId="28" borderId="0" xfId="908" applyNumberFormat="1" applyFont="1" applyFill="1" applyBorder="1" applyAlignment="1">
      <alignment horizontal="center" vertical="center" wrapText="1"/>
    </xf>
    <xf numFmtId="0" fontId="11" fillId="28" borderId="67" xfId="908" applyFont="1" applyFill="1" applyBorder="1" applyAlignment="1">
      <alignment horizontal="center" vertical="center"/>
    </xf>
    <xf numFmtId="0" fontId="68" fillId="30" borderId="4" xfId="908" applyFont="1" applyFill="1" applyBorder="1" applyAlignment="1">
      <alignment horizontal="center" vertical="center"/>
    </xf>
    <xf numFmtId="0" fontId="68" fillId="30" borderId="4" xfId="908" applyFont="1" applyFill="1" applyBorder="1" applyAlignment="1">
      <alignment vertical="center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28" borderId="5" xfId="908" applyNumberFormat="1" applyFont="1" applyFill="1" applyBorder="1" applyAlignment="1">
      <alignment horizontal="right" vertical="center" wrapText="1"/>
    </xf>
    <xf numFmtId="3" fontId="66" fillId="0" borderId="85" xfId="908" applyNumberFormat="1" applyFont="1" applyFill="1" applyBorder="1" applyAlignment="1">
      <alignment horizontal="center" vertical="center" wrapText="1"/>
    </xf>
    <xf numFmtId="0" fontId="68" fillId="30" borderId="7" xfId="908" applyFont="1" applyFill="1" applyBorder="1" applyAlignment="1">
      <alignment horizontal="center" vertical="center"/>
    </xf>
    <xf numFmtId="0" fontId="68" fillId="30" borderId="7" xfId="908" applyFont="1" applyFill="1" applyBorder="1" applyAlignment="1">
      <alignment vertical="center"/>
    </xf>
    <xf numFmtId="3" fontId="66" fillId="28" borderId="7" xfId="908" applyNumberFormat="1" applyFont="1" applyFill="1" applyBorder="1" applyAlignment="1">
      <alignment horizontal="right" vertical="center" wrapText="1"/>
    </xf>
    <xf numFmtId="3" fontId="66" fillId="28" borderId="8" xfId="908" applyNumberFormat="1" applyFont="1" applyFill="1" applyBorder="1" applyAlignment="1">
      <alignment horizontal="right" vertical="center" wrapText="1"/>
    </xf>
    <xf numFmtId="3" fontId="66" fillId="0" borderId="84" xfId="908" applyNumberFormat="1" applyFont="1" applyFill="1" applyBorder="1" applyAlignment="1">
      <alignment horizontal="center" vertical="center" wrapText="1"/>
    </xf>
    <xf numFmtId="3" fontId="67" fillId="30" borderId="40" xfId="908" applyNumberFormat="1" applyFont="1" applyFill="1" applyBorder="1" applyAlignment="1">
      <alignment horizontal="right" vertical="center" wrapText="1"/>
    </xf>
    <xf numFmtId="4" fontId="68" fillId="30" borderId="40" xfId="908" applyNumberFormat="1" applyFont="1" applyFill="1" applyBorder="1" applyAlignment="1">
      <alignment horizontal="right" vertical="center" wrapText="1"/>
    </xf>
    <xf numFmtId="3" fontId="66" fillId="28" borderId="40" xfId="908" applyNumberFormat="1" applyFont="1" applyFill="1" applyBorder="1" applyAlignment="1">
      <alignment horizontal="right" vertical="center" wrapText="1"/>
    </xf>
    <xf numFmtId="3" fontId="66" fillId="28" borderId="41" xfId="908" applyNumberFormat="1" applyFont="1" applyFill="1" applyBorder="1" applyAlignment="1">
      <alignment horizontal="right" vertical="center" wrapText="1"/>
    </xf>
    <xf numFmtId="3" fontId="66" fillId="0" borderId="83" xfId="908" applyNumberFormat="1" applyFont="1" applyFill="1" applyBorder="1" applyAlignment="1">
      <alignment horizontal="center" vertical="center" wrapText="1"/>
    </xf>
    <xf numFmtId="0" fontId="66" fillId="31" borderId="1" xfId="908" applyFont="1" applyFill="1" applyBorder="1" applyAlignment="1">
      <alignment vertical="center"/>
    </xf>
    <xf numFmtId="4" fontId="66" fillId="31" borderId="54" xfId="908" applyNumberFormat="1" applyFont="1" applyFill="1" applyBorder="1" applyAlignment="1">
      <alignment vertical="center" wrapText="1"/>
    </xf>
    <xf numFmtId="2" fontId="66" fillId="31" borderId="1" xfId="908" applyNumberFormat="1" applyFont="1" applyFill="1" applyBorder="1" applyAlignment="1">
      <alignment horizontal="center" vertical="center" wrapText="1"/>
    </xf>
    <xf numFmtId="3" fontId="66" fillId="31" borderId="20" xfId="908" applyNumberFormat="1" applyFont="1" applyFill="1" applyBorder="1" applyAlignment="1">
      <alignment horizontal="right" vertical="center" wrapText="1"/>
    </xf>
    <xf numFmtId="3" fontId="66" fillId="31" borderId="50" xfId="908" applyNumberFormat="1" applyFont="1" applyFill="1" applyBorder="1" applyAlignment="1">
      <alignment horizontal="right" vertical="center" wrapText="1"/>
    </xf>
    <xf numFmtId="3" fontId="66" fillId="31" borderId="2" xfId="908" applyNumberFormat="1" applyFont="1" applyFill="1" applyBorder="1" applyAlignment="1">
      <alignment horizontal="right" vertical="center" wrapText="1"/>
    </xf>
    <xf numFmtId="3" fontId="66" fillId="31" borderId="66" xfId="908" applyNumberFormat="1" applyFont="1" applyFill="1" applyBorder="1" applyAlignment="1">
      <alignment horizontal="right" vertical="center" wrapText="1"/>
    </xf>
    <xf numFmtId="3" fontId="66" fillId="31" borderId="51" xfId="908" applyNumberFormat="1" applyFont="1" applyFill="1" applyBorder="1" applyAlignment="1">
      <alignment horizontal="right" vertical="center" wrapText="1"/>
    </xf>
    <xf numFmtId="3" fontId="66" fillId="31" borderId="10" xfId="908" applyNumberFormat="1" applyFont="1" applyFill="1" applyBorder="1" applyAlignment="1">
      <alignment horizontal="right" vertical="center" wrapText="1"/>
    </xf>
    <xf numFmtId="4" fontId="66" fillId="31" borderId="10" xfId="908" applyNumberFormat="1" applyFont="1" applyFill="1" applyBorder="1" applyAlignment="1">
      <alignment horizontal="right" vertical="center" wrapText="1"/>
    </xf>
    <xf numFmtId="3" fontId="66" fillId="31" borderId="56" xfId="908" applyNumberFormat="1" applyFont="1" applyFill="1" applyBorder="1" applyAlignment="1">
      <alignment horizontal="right" vertical="center" wrapText="1"/>
    </xf>
    <xf numFmtId="3" fontId="66" fillId="31" borderId="36" xfId="908" applyNumberFormat="1" applyFont="1" applyFill="1" applyBorder="1" applyAlignment="1">
      <alignment horizontal="center" vertical="center" wrapText="1"/>
    </xf>
    <xf numFmtId="0" fontId="11" fillId="0" borderId="75" xfId="908" applyFont="1" applyBorder="1" applyAlignment="1">
      <alignment vertical="center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86" xfId="908" applyNumberFormat="1" applyFont="1" applyFill="1" applyBorder="1" applyAlignment="1">
      <alignment vertical="center" wrapText="1"/>
    </xf>
    <xf numFmtId="4" fontId="66" fillId="0" borderId="29" xfId="908" applyNumberFormat="1" applyFont="1" applyFill="1" applyBorder="1" applyAlignment="1">
      <alignment vertical="center" wrapText="1"/>
    </xf>
    <xf numFmtId="4" fontId="66" fillId="0" borderId="57" xfId="908" applyNumberFormat="1" applyFont="1" applyFill="1" applyBorder="1" applyAlignment="1">
      <alignment horizontal="right" vertical="center" wrapText="1"/>
    </xf>
    <xf numFmtId="4" fontId="66" fillId="0" borderId="79" xfId="908" applyNumberFormat="1" applyFont="1" applyFill="1" applyBorder="1" applyAlignment="1">
      <alignment vertical="center" wrapText="1"/>
    </xf>
    <xf numFmtId="4" fontId="66" fillId="0" borderId="76" xfId="908" applyNumberFormat="1" applyFont="1" applyFill="1" applyBorder="1" applyAlignment="1">
      <alignment vertical="center" wrapText="1"/>
    </xf>
    <xf numFmtId="4" fontId="66" fillId="0" borderId="77" xfId="908" applyNumberFormat="1" applyFont="1" applyFill="1" applyBorder="1" applyAlignment="1">
      <alignment vertical="center" wrapText="1"/>
    </xf>
    <xf numFmtId="4" fontId="69" fillId="0" borderId="86" xfId="908" applyNumberFormat="1" applyFont="1" applyFill="1" applyBorder="1" applyAlignment="1">
      <alignment vertical="center" wrapText="1"/>
    </xf>
    <xf numFmtId="4" fontId="69" fillId="0" borderId="76" xfId="908" applyNumberFormat="1" applyFont="1" applyFill="1" applyBorder="1" applyAlignment="1">
      <alignment vertical="center" wrapText="1"/>
    </xf>
    <xf numFmtId="4" fontId="69" fillId="0" borderId="76" xfId="908" applyNumberFormat="1" applyFont="1" applyFill="1" applyBorder="1" applyAlignment="1">
      <alignment horizontal="center" vertical="center" wrapText="1"/>
    </xf>
    <xf numFmtId="4" fontId="66" fillId="0" borderId="76" xfId="908" applyNumberFormat="1" applyFont="1" applyFill="1" applyBorder="1" applyAlignment="1">
      <alignment horizontal="center" vertical="center" wrapText="1"/>
    </xf>
    <xf numFmtId="4" fontId="66" fillId="0" borderId="29" xfId="908" applyNumberFormat="1" applyFont="1" applyFill="1" applyBorder="1" applyAlignment="1">
      <alignment horizontal="center" vertical="center" wrapText="1"/>
    </xf>
    <xf numFmtId="0" fontId="11" fillId="0" borderId="31" xfId="908" applyFont="1" applyBorder="1" applyAlignment="1">
      <alignment vertical="center"/>
    </xf>
    <xf numFmtId="4" fontId="66" fillId="0" borderId="60" xfId="908" applyNumberFormat="1" applyFont="1" applyFill="1" applyBorder="1" applyAlignment="1">
      <alignment vertical="center" wrapText="1"/>
    </xf>
    <xf numFmtId="4" fontId="66" fillId="0" borderId="6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3" fontId="66" fillId="0" borderId="60" xfId="908" applyNumberFormat="1" applyFont="1" applyFill="1" applyBorder="1" applyAlignment="1">
      <alignment horizontal="right" vertical="center" wrapText="1"/>
    </xf>
    <xf numFmtId="4" fontId="66" fillId="0" borderId="46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6" fillId="0" borderId="8" xfId="908" applyNumberFormat="1" applyFont="1" applyFill="1" applyBorder="1" applyAlignment="1">
      <alignment vertical="center" wrapText="1"/>
    </xf>
    <xf numFmtId="4" fontId="69" fillId="0" borderId="6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27" xfId="908" applyNumberFormat="1" applyFont="1" applyFill="1" applyBorder="1" applyAlignment="1">
      <alignment horizontal="center" vertical="center" wrapText="1"/>
    </xf>
    <xf numFmtId="0" fontId="11" fillId="0" borderId="60" xfId="908" applyFont="1" applyBorder="1" applyAlignment="1">
      <alignment vertical="center"/>
    </xf>
    <xf numFmtId="2" fontId="66" fillId="0" borderId="6" xfId="908" applyNumberFormat="1" applyFont="1" applyFill="1" applyBorder="1" applyAlignment="1">
      <alignment horizontal="center" vertical="center" wrapText="1"/>
    </xf>
    <xf numFmtId="2" fontId="69" fillId="0" borderId="7" xfId="908" applyNumberFormat="1" applyFont="1" applyFill="1" applyBorder="1" applyAlignment="1">
      <alignment horizontal="center" vertical="center" wrapText="1"/>
    </xf>
    <xf numFmtId="1" fontId="66" fillId="0" borderId="60" xfId="908" applyNumberFormat="1" applyFont="1" applyFill="1" applyBorder="1" applyAlignment="1">
      <alignment vertical="center" wrapText="1"/>
    </xf>
    <xf numFmtId="0" fontId="66" fillId="0" borderId="6" xfId="908" applyFont="1" applyFill="1" applyBorder="1" applyAlignment="1">
      <alignment vertical="center" wrapText="1"/>
    </xf>
    <xf numFmtId="0" fontId="69" fillId="0" borderId="7" xfId="908" applyFont="1" applyFill="1" applyBorder="1" applyAlignment="1">
      <alignment vertical="center" wrapText="1"/>
    </xf>
    <xf numFmtId="4" fontId="11" fillId="0" borderId="60" xfId="908" applyNumberFormat="1" applyFont="1" applyFill="1" applyBorder="1" applyAlignment="1">
      <alignment vertical="center" wrapText="1"/>
    </xf>
    <xf numFmtId="2" fontId="11" fillId="0" borderId="6" xfId="908" applyNumberFormat="1" applyFont="1" applyFill="1" applyBorder="1" applyAlignment="1">
      <alignment horizontal="center"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49" fontId="11" fillId="0" borderId="60" xfId="973" applyNumberFormat="1" applyFont="1" applyFill="1" applyBorder="1" applyAlignment="1">
      <alignment horizontal="left" vertical="center" wrapText="1"/>
    </xf>
    <xf numFmtId="3" fontId="66" fillId="0" borderId="60" xfId="908" applyNumberFormat="1" applyFont="1" applyFill="1" applyBorder="1" applyAlignment="1">
      <alignment vertical="center" wrapText="1"/>
    </xf>
    <xf numFmtId="0" fontId="11" fillId="0" borderId="61" xfId="908" applyFont="1" applyBorder="1" applyAlignment="1">
      <alignment vertical="center"/>
    </xf>
    <xf numFmtId="0" fontId="11" fillId="0" borderId="58" xfId="975" applyFont="1" applyFill="1" applyBorder="1" applyAlignment="1" applyProtection="1">
      <alignment vertical="center" wrapText="1"/>
      <protection locked="0"/>
    </xf>
    <xf numFmtId="2" fontId="11" fillId="0" borderId="39" xfId="908" applyNumberFormat="1" applyFont="1" applyFill="1" applyBorder="1" applyAlignment="1">
      <alignment horizontal="center" vertical="center" wrapText="1"/>
    </xf>
    <xf numFmtId="4" fontId="66" fillId="0" borderId="52" xfId="908" applyNumberFormat="1" applyFont="1" applyFill="1" applyBorder="1" applyAlignment="1">
      <alignment vertical="center" wrapText="1"/>
    </xf>
    <xf numFmtId="3" fontId="66" fillId="0" borderId="58" xfId="908" applyNumberFormat="1" applyFont="1" applyFill="1" applyBorder="1" applyAlignment="1">
      <alignment vertical="center" wrapText="1"/>
    </xf>
    <xf numFmtId="4" fontId="66" fillId="0" borderId="48" xfId="908" applyNumberFormat="1" applyFont="1" applyFill="1" applyBorder="1" applyAlignment="1">
      <alignment vertical="center" wrapText="1"/>
    </xf>
    <xf numFmtId="4" fontId="66" fillId="0" borderId="40" xfId="908" applyNumberFormat="1" applyFont="1" applyFill="1" applyBorder="1" applyAlignment="1">
      <alignment vertical="center" wrapText="1"/>
    </xf>
    <xf numFmtId="4" fontId="66" fillId="0" borderId="41" xfId="908" applyNumberFormat="1" applyFont="1" applyFill="1" applyBorder="1" applyAlignment="1">
      <alignment vertical="center" wrapText="1"/>
    </xf>
    <xf numFmtId="4" fontId="69" fillId="0" borderId="39" xfId="908" applyNumberFormat="1" applyFont="1" applyFill="1" applyBorder="1" applyAlignment="1">
      <alignment vertical="center" wrapText="1"/>
    </xf>
    <xf numFmtId="2" fontId="73" fillId="0" borderId="40" xfId="908" applyNumberFormat="1" applyFont="1" applyFill="1" applyBorder="1" applyAlignment="1">
      <alignment horizontal="center" vertical="center" wrapText="1"/>
    </xf>
    <xf numFmtId="4" fontId="69" fillId="0" borderId="40" xfId="908" applyNumberFormat="1" applyFont="1" applyFill="1" applyBorder="1" applyAlignment="1">
      <alignment horizontal="center" vertical="center" wrapText="1"/>
    </xf>
    <xf numFmtId="4" fontId="66" fillId="0" borderId="40" xfId="908" applyNumberFormat="1" applyFont="1" applyFill="1" applyBorder="1" applyAlignment="1">
      <alignment horizontal="center" vertical="center" wrapText="1"/>
    </xf>
    <xf numFmtId="4" fontId="66" fillId="0" borderId="52" xfId="908" applyNumberFormat="1" applyFont="1" applyFill="1" applyBorder="1" applyAlignment="1">
      <alignment horizontal="center" vertical="center" wrapText="1"/>
    </xf>
    <xf numFmtId="0" fontId="11" fillId="0" borderId="74" xfId="908" applyFont="1" applyBorder="1" applyAlignment="1">
      <alignment vertical="center"/>
    </xf>
    <xf numFmtId="4" fontId="66" fillId="16" borderId="87" xfId="908" applyNumberFormat="1" applyFont="1" applyFill="1" applyBorder="1" applyAlignment="1">
      <alignment vertical="center" wrapText="1"/>
    </xf>
    <xf numFmtId="4" fontId="66" fillId="16" borderId="88" xfId="908" applyNumberFormat="1" applyFont="1" applyFill="1" applyBorder="1" applyAlignment="1">
      <alignment vertical="center" wrapText="1"/>
    </xf>
    <xf numFmtId="4" fontId="66" fillId="16" borderId="89" xfId="908" applyNumberFormat="1" applyFont="1" applyFill="1" applyBorder="1" applyAlignment="1">
      <alignment vertical="center" wrapText="1"/>
    </xf>
    <xf numFmtId="3" fontId="66" fillId="16" borderId="87" xfId="908" applyNumberFormat="1" applyFont="1" applyFill="1" applyBorder="1" applyAlignment="1">
      <alignment vertical="center" wrapText="1"/>
    </xf>
    <xf numFmtId="4" fontId="66" fillId="16" borderId="90" xfId="908" applyNumberFormat="1" applyFont="1" applyFill="1" applyBorder="1" applyAlignment="1">
      <alignment vertical="center" wrapText="1"/>
    </xf>
    <xf numFmtId="4" fontId="66" fillId="16" borderId="91" xfId="908" applyNumberFormat="1" applyFont="1" applyFill="1" applyBorder="1" applyAlignment="1">
      <alignment vertical="center" wrapText="1"/>
    </xf>
    <xf numFmtId="4" fontId="66" fillId="16" borderId="92" xfId="908" applyNumberFormat="1" applyFont="1" applyFill="1" applyBorder="1" applyAlignment="1">
      <alignment vertical="center" wrapText="1"/>
    </xf>
    <xf numFmtId="4" fontId="69" fillId="16" borderId="88" xfId="908" applyNumberFormat="1" applyFont="1" applyFill="1" applyBorder="1" applyAlignment="1">
      <alignment vertical="center" wrapText="1"/>
    </xf>
    <xf numFmtId="4" fontId="69" fillId="16" borderId="91" xfId="908" applyNumberFormat="1" applyFont="1" applyFill="1" applyBorder="1" applyAlignment="1">
      <alignment vertical="center" wrapText="1"/>
    </xf>
    <xf numFmtId="4" fontId="69" fillId="16" borderId="91" xfId="908" applyNumberFormat="1" applyFont="1" applyFill="1" applyBorder="1" applyAlignment="1">
      <alignment horizontal="center" vertical="center" wrapText="1"/>
    </xf>
    <xf numFmtId="4" fontId="66" fillId="16" borderId="91" xfId="908" applyNumberFormat="1" applyFont="1" applyFill="1" applyBorder="1" applyAlignment="1">
      <alignment horizontal="center" vertical="center" wrapText="1"/>
    </xf>
    <xf numFmtId="4" fontId="66" fillId="16" borderId="89" xfId="908" applyNumberFormat="1" applyFont="1" applyFill="1" applyBorder="1" applyAlignment="1">
      <alignment horizontal="center" vertical="center" wrapText="1"/>
    </xf>
    <xf numFmtId="3" fontId="66" fillId="16" borderId="87" xfId="908" applyNumberFormat="1" applyFont="1" applyFill="1" applyBorder="1" applyAlignment="1">
      <alignment horizontal="center" vertical="center" wrapText="1"/>
    </xf>
    <xf numFmtId="0" fontId="66" fillId="16" borderId="93" xfId="976" applyFont="1" applyFill="1" applyBorder="1" applyAlignment="1">
      <alignment horizontal="left" vertical="center"/>
    </xf>
    <xf numFmtId="9" fontId="11" fillId="16" borderId="94" xfId="908" applyNumberFormat="1" applyFont="1" applyFill="1" applyBorder="1" applyAlignment="1">
      <alignment horizontal="center" vertical="center" wrapText="1"/>
    </xf>
    <xf numFmtId="9" fontId="66" fillId="16" borderId="95" xfId="2240" applyFont="1" applyFill="1" applyBorder="1" applyAlignment="1">
      <alignment horizontal="center" vertical="center" wrapText="1"/>
    </xf>
    <xf numFmtId="3" fontId="66" fillId="16" borderId="93" xfId="2240" applyNumberFormat="1" applyFont="1" applyFill="1" applyBorder="1" applyAlignment="1">
      <alignment horizontal="center" vertical="center" wrapText="1"/>
    </xf>
    <xf numFmtId="9" fontId="66" fillId="16" borderId="96" xfId="2240" applyFont="1" applyFill="1" applyBorder="1" applyAlignment="1">
      <alignment horizontal="center" vertical="center" wrapText="1"/>
    </xf>
    <xf numFmtId="9" fontId="66" fillId="16" borderId="94" xfId="2240" applyFont="1" applyFill="1" applyBorder="1" applyAlignment="1">
      <alignment horizontal="center" vertical="center" wrapText="1"/>
    </xf>
    <xf numFmtId="9" fontId="66" fillId="16" borderId="97" xfId="2240" applyFont="1" applyFill="1" applyBorder="1" applyAlignment="1">
      <alignment horizontal="center" vertical="center" wrapText="1"/>
    </xf>
    <xf numFmtId="9" fontId="69" fillId="16" borderId="98" xfId="2240" applyFont="1" applyFill="1" applyBorder="1" applyAlignment="1">
      <alignment horizontal="center" vertical="center" wrapText="1"/>
    </xf>
    <xf numFmtId="4" fontId="69" fillId="16" borderId="94" xfId="908" applyNumberFormat="1" applyFont="1" applyFill="1" applyBorder="1" applyAlignment="1">
      <alignment horizontal="center" vertical="center" wrapText="1"/>
    </xf>
    <xf numFmtId="2" fontId="73" fillId="16" borderId="94" xfId="908" applyNumberFormat="1" applyFont="1" applyFill="1" applyBorder="1" applyAlignment="1">
      <alignment horizontal="center" vertical="center" wrapText="1"/>
    </xf>
    <xf numFmtId="4" fontId="66" fillId="16" borderId="94" xfId="908" applyNumberFormat="1" applyFont="1" applyFill="1" applyBorder="1" applyAlignment="1">
      <alignment horizontal="center" vertical="center" wrapText="1"/>
    </xf>
    <xf numFmtId="4" fontId="66" fillId="16" borderId="95" xfId="908" applyNumberFormat="1" applyFont="1" applyFill="1" applyBorder="1" applyAlignment="1">
      <alignment horizontal="center" vertical="center" wrapText="1"/>
    </xf>
    <xf numFmtId="3" fontId="66" fillId="16" borderId="93" xfId="908" applyNumberFormat="1" applyFont="1" applyFill="1" applyBorder="1" applyAlignment="1">
      <alignment horizontal="center" vertical="center" wrapText="1"/>
    </xf>
    <xf numFmtId="0" fontId="11" fillId="0" borderId="37" xfId="908" applyFont="1" applyBorder="1" applyAlignment="1">
      <alignment vertical="center"/>
    </xf>
    <xf numFmtId="4" fontId="66" fillId="16" borderId="49" xfId="908" applyNumberFormat="1" applyFont="1" applyFill="1" applyBorder="1" applyAlignment="1">
      <alignment vertical="center" wrapText="1"/>
    </xf>
    <xf numFmtId="4" fontId="66" fillId="16" borderId="99" xfId="908" applyNumberFormat="1" applyFont="1" applyFill="1" applyBorder="1" applyAlignment="1">
      <alignment vertical="center" wrapText="1"/>
    </xf>
    <xf numFmtId="4" fontId="66" fillId="16" borderId="100" xfId="908" applyNumberFormat="1" applyFont="1" applyFill="1" applyBorder="1" applyAlignment="1">
      <alignment vertical="center" wrapText="1"/>
    </xf>
    <xf numFmtId="3" fontId="66" fillId="16" borderId="49" xfId="908" applyNumberFormat="1" applyFont="1" applyFill="1" applyBorder="1" applyAlignment="1">
      <alignment vertical="center" wrapText="1"/>
    </xf>
    <xf numFmtId="4" fontId="66" fillId="16" borderId="101" xfId="908" applyNumberFormat="1" applyFont="1" applyFill="1" applyBorder="1" applyAlignment="1">
      <alignment vertical="center" wrapText="1"/>
    </xf>
    <xf numFmtId="4" fontId="66" fillId="16" borderId="102" xfId="908" applyNumberFormat="1" applyFont="1" applyFill="1" applyBorder="1" applyAlignment="1">
      <alignment vertical="center" wrapText="1"/>
    </xf>
    <xf numFmtId="4" fontId="66" fillId="16" borderId="103" xfId="908" applyNumberFormat="1" applyFont="1" applyFill="1" applyBorder="1" applyAlignment="1">
      <alignment vertical="center" wrapText="1"/>
    </xf>
    <xf numFmtId="4" fontId="69" fillId="16" borderId="99" xfId="908" applyNumberFormat="1" applyFont="1" applyFill="1" applyBorder="1" applyAlignment="1">
      <alignment vertical="center" wrapText="1"/>
    </xf>
    <xf numFmtId="4" fontId="69" fillId="16" borderId="102" xfId="908" applyNumberFormat="1" applyFont="1" applyFill="1" applyBorder="1" applyAlignment="1">
      <alignment vertical="center" wrapText="1"/>
    </xf>
    <xf numFmtId="4" fontId="69" fillId="16" borderId="102" xfId="908" applyNumberFormat="1" applyFont="1" applyFill="1" applyBorder="1" applyAlignment="1">
      <alignment horizontal="center" vertical="center" wrapText="1"/>
    </xf>
    <xf numFmtId="4" fontId="66" fillId="16" borderId="102" xfId="908" applyNumberFormat="1" applyFont="1" applyFill="1" applyBorder="1" applyAlignment="1">
      <alignment horizontal="center" vertical="center" wrapText="1"/>
    </xf>
    <xf numFmtId="4" fontId="66" fillId="16" borderId="100" xfId="908" applyNumberFormat="1" applyFont="1" applyFill="1" applyBorder="1" applyAlignment="1">
      <alignment horizontal="center" vertical="center" wrapText="1"/>
    </xf>
    <xf numFmtId="3" fontId="66" fillId="16" borderId="49" xfId="908" applyNumberFormat="1" applyFont="1" applyFill="1" applyBorder="1" applyAlignment="1">
      <alignment horizontal="center" vertical="center" wrapText="1"/>
    </xf>
    <xf numFmtId="4" fontId="67" fillId="16" borderId="60" xfId="908" applyNumberFormat="1" applyFont="1" applyFill="1" applyBorder="1" applyAlignment="1">
      <alignment vertical="center" wrapText="1"/>
    </xf>
    <xf numFmtId="4" fontId="66" fillId="16" borderId="6" xfId="908" applyNumberFormat="1" applyFont="1" applyFill="1" applyBorder="1" applyAlignment="1">
      <alignment vertical="center" wrapText="1"/>
    </xf>
    <xf numFmtId="4" fontId="66" fillId="16" borderId="27" xfId="908" applyNumberFormat="1" applyFont="1" applyFill="1" applyBorder="1" applyAlignment="1">
      <alignment vertical="center" wrapText="1"/>
    </xf>
    <xf numFmtId="4" fontId="66" fillId="16" borderId="60" xfId="908" applyNumberFormat="1" applyFont="1" applyFill="1" applyBorder="1" applyAlignment="1">
      <alignment vertical="center" wrapText="1"/>
    </xf>
    <xf numFmtId="4" fontId="66" fillId="16" borderId="46" xfId="908" applyNumberFormat="1" applyFont="1" applyFill="1" applyBorder="1" applyAlignment="1">
      <alignment vertical="center" wrapText="1"/>
    </xf>
    <xf numFmtId="4" fontId="66" fillId="16" borderId="7" xfId="908" applyNumberFormat="1" applyFont="1" applyFill="1" applyBorder="1" applyAlignment="1">
      <alignment vertical="center" wrapText="1"/>
    </xf>
    <xf numFmtId="4" fontId="66" fillId="16" borderId="8" xfId="908" applyNumberFormat="1" applyFont="1" applyFill="1" applyBorder="1" applyAlignment="1">
      <alignment vertical="center" wrapText="1"/>
    </xf>
    <xf numFmtId="4" fontId="75" fillId="16" borderId="6" xfId="908" applyNumberFormat="1" applyFont="1" applyFill="1" applyBorder="1" applyAlignment="1">
      <alignment vertical="center" wrapText="1"/>
    </xf>
    <xf numFmtId="4" fontId="75" fillId="16" borderId="7" xfId="908" applyNumberFormat="1" applyFont="1" applyFill="1" applyBorder="1" applyAlignment="1">
      <alignment vertical="center" wrapText="1"/>
    </xf>
    <xf numFmtId="4" fontId="75" fillId="16" borderId="7" xfId="908" applyNumberFormat="1" applyFont="1" applyFill="1" applyBorder="1" applyAlignment="1">
      <alignment horizontal="center" vertical="center" wrapText="1"/>
    </xf>
    <xf numFmtId="4" fontId="66" fillId="16" borderId="7" xfId="908" applyNumberFormat="1" applyFont="1" applyFill="1" applyBorder="1" applyAlignment="1">
      <alignment horizontal="center" vertical="center" wrapText="1"/>
    </xf>
    <xf numFmtId="4" fontId="66" fillId="16" borderId="27" xfId="908" applyNumberFormat="1" applyFont="1" applyFill="1" applyBorder="1" applyAlignment="1">
      <alignment horizontal="center" vertical="center" wrapText="1"/>
    </xf>
    <xf numFmtId="3" fontId="66" fillId="16" borderId="60" xfId="908" applyNumberFormat="1" applyFont="1" applyFill="1" applyBorder="1" applyAlignment="1">
      <alignment horizontal="center" vertical="center" wrapText="1"/>
    </xf>
    <xf numFmtId="0" fontId="11" fillId="0" borderId="70" xfId="908" applyFont="1" applyBorder="1" applyAlignment="1">
      <alignment vertical="center"/>
    </xf>
    <xf numFmtId="4" fontId="66" fillId="16" borderId="80" xfId="908" applyNumberFormat="1" applyFont="1" applyFill="1" applyBorder="1" applyAlignment="1">
      <alignment vertical="center" wrapText="1"/>
    </xf>
    <xf numFmtId="4" fontId="66" fillId="16" borderId="53" xfId="908" applyNumberFormat="1" applyFont="1" applyFill="1" applyBorder="1" applyAlignment="1">
      <alignment vertical="center" wrapText="1"/>
    </xf>
    <xf numFmtId="4" fontId="66" fillId="16" borderId="71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vertical="center" wrapText="1"/>
    </xf>
    <xf numFmtId="4" fontId="66" fillId="16" borderId="30" xfId="908" applyNumberFormat="1" applyFont="1" applyFill="1" applyBorder="1" applyAlignment="1">
      <alignment vertical="center" wrapText="1"/>
    </xf>
    <xf numFmtId="4" fontId="66" fillId="16" borderId="73" xfId="908" applyNumberFormat="1" applyFont="1" applyFill="1" applyBorder="1" applyAlignment="1">
      <alignment vertical="center" wrapText="1"/>
    </xf>
    <xf numFmtId="4" fontId="75" fillId="16" borderId="80" xfId="908" applyNumberFormat="1" applyFont="1" applyFill="1" applyBorder="1" applyAlignment="1">
      <alignment vertical="center" wrapText="1"/>
    </xf>
    <xf numFmtId="4" fontId="75" fillId="16" borderId="30" xfId="908" applyNumberFormat="1" applyFont="1" applyFill="1" applyBorder="1" applyAlignment="1">
      <alignment vertical="center" wrapText="1"/>
    </xf>
    <xf numFmtId="4" fontId="75" fillId="16" borderId="30" xfId="908" applyNumberFormat="1" applyFont="1" applyFill="1" applyBorder="1" applyAlignment="1">
      <alignment horizontal="center" vertical="center" wrapText="1"/>
    </xf>
    <xf numFmtId="4" fontId="66" fillId="16" borderId="30" xfId="908" applyNumberFormat="1" applyFont="1" applyFill="1" applyBorder="1" applyAlignment="1">
      <alignment horizontal="center" vertical="center" wrapText="1"/>
    </xf>
    <xf numFmtId="3" fontId="66" fillId="16" borderId="58" xfId="908" applyNumberFormat="1" applyFont="1" applyFill="1" applyBorder="1" applyAlignment="1">
      <alignment horizontal="center" vertical="center" wrapText="1"/>
    </xf>
    <xf numFmtId="4" fontId="66" fillId="16" borderId="58" xfId="908" applyNumberFormat="1" applyFont="1" applyFill="1" applyBorder="1" applyAlignment="1">
      <alignment vertical="center" wrapText="1"/>
    </xf>
    <xf numFmtId="4" fontId="66" fillId="16" borderId="39" xfId="908" applyNumberFormat="1" applyFont="1" applyFill="1" applyBorder="1" applyAlignment="1">
      <alignment vertical="center" wrapText="1"/>
    </xf>
    <xf numFmtId="4" fontId="66" fillId="16" borderId="52" xfId="908" applyNumberFormat="1" applyFont="1" applyFill="1" applyBorder="1" applyAlignment="1">
      <alignment vertical="center" wrapText="1"/>
    </xf>
    <xf numFmtId="4" fontId="66" fillId="16" borderId="48" xfId="908" applyNumberFormat="1" applyFont="1" applyFill="1" applyBorder="1" applyAlignment="1">
      <alignment vertical="center" wrapText="1"/>
    </xf>
    <xf numFmtId="4" fontId="66" fillId="16" borderId="40" xfId="908" applyNumberFormat="1" applyFont="1" applyFill="1" applyBorder="1" applyAlignment="1">
      <alignment vertical="center" wrapText="1"/>
    </xf>
    <xf numFmtId="4" fontId="66" fillId="16" borderId="41" xfId="908" applyNumberFormat="1" applyFont="1" applyFill="1" applyBorder="1" applyAlignment="1">
      <alignment vertical="center" wrapText="1"/>
    </xf>
    <xf numFmtId="4" fontId="75" fillId="16" borderId="39" xfId="908" applyNumberFormat="1" applyFont="1" applyFill="1" applyBorder="1" applyAlignment="1">
      <alignment vertical="center" wrapText="1"/>
    </xf>
    <xf numFmtId="4" fontId="75" fillId="16" borderId="40" xfId="908" applyNumberFormat="1" applyFont="1" applyFill="1" applyBorder="1" applyAlignment="1">
      <alignment vertical="center" wrapText="1"/>
    </xf>
    <xf numFmtId="4" fontId="75" fillId="16" borderId="40" xfId="908" applyNumberFormat="1" applyFont="1" applyFill="1" applyBorder="1" applyAlignment="1">
      <alignment horizontal="center" vertical="center" wrapText="1"/>
    </xf>
    <xf numFmtId="4" fontId="66" fillId="16" borderId="40" xfId="908" applyNumberFormat="1" applyFont="1" applyFill="1" applyBorder="1" applyAlignment="1">
      <alignment horizontal="center" vertical="center" wrapText="1"/>
    </xf>
    <xf numFmtId="4" fontId="66" fillId="16" borderId="52" xfId="908" applyNumberFormat="1" applyFont="1" applyFill="1" applyBorder="1" applyAlignment="1">
      <alignment horizontal="center" vertical="center" wrapText="1"/>
    </xf>
    <xf numFmtId="4" fontId="66" fillId="16" borderId="36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59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7" fillId="0" borderId="0" xfId="908" applyNumberFormat="1" applyFont="1" applyFill="1" applyBorder="1" applyAlignment="1">
      <alignment horizontal="center" vertical="center"/>
    </xf>
    <xf numFmtId="0" fontId="77" fillId="0" borderId="0" xfId="908" applyFont="1" applyFill="1" applyBorder="1" applyAlignment="1">
      <alignment vertical="center"/>
    </xf>
    <xf numFmtId="0" fontId="77" fillId="0" borderId="0" xfId="908" applyFont="1" applyAlignment="1">
      <alignment vertical="center"/>
    </xf>
    <xf numFmtId="0" fontId="66" fillId="0" borderId="47" xfId="976" applyFont="1" applyFill="1" applyBorder="1" applyAlignment="1">
      <alignment horizontal="left" vertical="center"/>
    </xf>
    <xf numFmtId="0" fontId="11" fillId="0" borderId="47" xfId="908" applyFont="1" applyBorder="1" applyAlignment="1">
      <alignment vertical="center"/>
    </xf>
    <xf numFmtId="0" fontId="77" fillId="0" borderId="0" xfId="908" applyFont="1" applyBorder="1" applyAlignment="1">
      <alignment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7" fillId="28" borderId="0" xfId="908" applyFont="1" applyFill="1" applyBorder="1" applyAlignment="1">
      <alignment vertical="center"/>
    </xf>
    <xf numFmtId="0" fontId="74" fillId="0" borderId="3" xfId="976" applyFont="1" applyFill="1" applyBorder="1" applyAlignment="1">
      <alignment horizontal="left" vertical="center"/>
    </xf>
    <xf numFmtId="0" fontId="74" fillId="0" borderId="4" xfId="976" applyFont="1" applyFill="1" applyBorder="1" applyAlignment="1">
      <alignment horizontal="left" vertical="center"/>
    </xf>
    <xf numFmtId="1" fontId="66" fillId="16" borderId="5" xfId="908" applyNumberFormat="1" applyFont="1" applyFill="1" applyBorder="1" applyAlignment="1">
      <alignment horizontal="center" vertical="center" wrapText="1"/>
    </xf>
    <xf numFmtId="1" fontId="75" fillId="28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Border="1" applyAlignment="1">
      <alignment horizontal="center" vertical="center"/>
    </xf>
    <xf numFmtId="0" fontId="11" fillId="0" borderId="0" xfId="908" applyFont="1" applyBorder="1" applyAlignment="1">
      <alignment horizontal="center" vertical="center"/>
    </xf>
    <xf numFmtId="0" fontId="68" fillId="28" borderId="55" xfId="908" applyFont="1" applyFill="1" applyBorder="1" applyAlignment="1">
      <alignment horizontal="center" vertical="center"/>
    </xf>
    <xf numFmtId="0" fontId="68" fillId="28" borderId="31" xfId="908" applyFont="1" applyFill="1" applyBorder="1" applyAlignment="1">
      <alignment horizontal="center" vertical="center"/>
    </xf>
    <xf numFmtId="49" fontId="68" fillId="28" borderId="31" xfId="908" applyNumberFormat="1" applyFont="1" applyFill="1" applyBorder="1" applyAlignment="1">
      <alignment horizontal="center" vertical="center"/>
    </xf>
    <xf numFmtId="3" fontId="68" fillId="30" borderId="51" xfId="908" applyNumberFormat="1" applyFont="1" applyFill="1" applyBorder="1" applyAlignment="1">
      <alignment horizontal="center" vertical="center" wrapText="1"/>
    </xf>
    <xf numFmtId="3" fontId="68" fillId="30" borderId="10" xfId="908" applyNumberFormat="1" applyFont="1" applyFill="1" applyBorder="1" applyAlignment="1">
      <alignment horizontal="center" vertical="center" wrapText="1"/>
    </xf>
    <xf numFmtId="3" fontId="66" fillId="28" borderId="57" xfId="908" applyNumberFormat="1" applyFont="1" applyFill="1" applyBorder="1" applyAlignment="1">
      <alignment horizontal="center" vertical="center" wrapText="1"/>
    </xf>
    <xf numFmtId="3" fontId="68" fillId="30" borderId="45" xfId="908" applyNumberFormat="1" applyFont="1" applyFill="1" applyBorder="1" applyAlignment="1">
      <alignment horizontal="center" vertical="center" wrapText="1"/>
    </xf>
    <xf numFmtId="3" fontId="68" fillId="30" borderId="4" xfId="908" applyNumberFormat="1" applyFont="1" applyFill="1" applyBorder="1" applyAlignment="1">
      <alignment horizontal="center" vertical="center" wrapText="1"/>
    </xf>
    <xf numFmtId="3" fontId="68" fillId="30" borderId="43" xfId="908" applyNumberFormat="1" applyFont="1" applyFill="1" applyBorder="1" applyAlignment="1">
      <alignment horizontal="center" vertical="center" wrapText="1"/>
    </xf>
    <xf numFmtId="3" fontId="66" fillId="28" borderId="60" xfId="908" applyNumberFormat="1" applyFont="1" applyFill="1" applyBorder="1" applyAlignment="1">
      <alignment horizontal="center" vertical="center" wrapText="1"/>
    </xf>
    <xf numFmtId="3" fontId="68" fillId="30" borderId="46" xfId="908" applyNumberFormat="1" applyFont="1" applyFill="1" applyBorder="1" applyAlignment="1">
      <alignment horizontal="center" vertical="center" wrapText="1"/>
    </xf>
    <xf numFmtId="3" fontId="68" fillId="30" borderId="7" xfId="908" applyNumberFormat="1" applyFont="1" applyFill="1" applyBorder="1" applyAlignment="1">
      <alignment horizontal="center" vertical="center" wrapText="1"/>
    </xf>
    <xf numFmtId="3" fontId="68" fillId="30" borderId="27" xfId="908" applyNumberFormat="1" applyFont="1" applyFill="1" applyBorder="1" applyAlignment="1">
      <alignment horizontal="center" vertical="center" wrapText="1"/>
    </xf>
    <xf numFmtId="3" fontId="68" fillId="30" borderId="10" xfId="1567" applyNumberFormat="1" applyFont="1" applyFill="1" applyBorder="1" applyAlignment="1">
      <alignment horizontal="center" vertical="center" wrapText="1"/>
    </xf>
    <xf numFmtId="3" fontId="68" fillId="30" borderId="56" xfId="1567" applyNumberFormat="1" applyFont="1" applyFill="1" applyBorder="1" applyAlignment="1">
      <alignment horizontal="center" vertical="center" wrapText="1"/>
    </xf>
    <xf numFmtId="4" fontId="66" fillId="16" borderId="53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0" fontId="68" fillId="30" borderId="4" xfId="908" applyFont="1" applyFill="1" applyBorder="1" applyAlignment="1">
      <alignment horizontal="right" vertical="center"/>
    </xf>
    <xf numFmtId="0" fontId="68" fillId="30" borderId="7" xfId="908" applyFont="1" applyFill="1" applyBorder="1" applyAlignment="1">
      <alignment horizontal="right" vertical="center"/>
    </xf>
    <xf numFmtId="3" fontId="66" fillId="0" borderId="45" xfId="908" applyNumberFormat="1" applyFont="1" applyFill="1" applyBorder="1" applyAlignment="1">
      <alignment horizontal="right" vertical="center" wrapText="1"/>
    </xf>
    <xf numFmtId="3" fontId="66" fillId="0" borderId="46" xfId="908" applyNumberFormat="1" applyFont="1" applyFill="1" applyBorder="1" applyAlignment="1">
      <alignment horizontal="right" vertical="center" wrapText="1"/>
    </xf>
    <xf numFmtId="3" fontId="66" fillId="0" borderId="48" xfId="908" applyNumberFormat="1" applyFont="1" applyFill="1" applyBorder="1" applyAlignment="1">
      <alignment horizontal="right" vertical="center" wrapText="1"/>
    </xf>
    <xf numFmtId="0" fontId="68" fillId="30" borderId="5" xfId="908" applyFont="1" applyFill="1" applyBorder="1" applyAlignment="1">
      <alignment vertical="center"/>
    </xf>
    <xf numFmtId="0" fontId="68" fillId="30" borderId="8" xfId="908" applyFont="1" applyFill="1" applyBorder="1" applyAlignment="1">
      <alignment vertical="center"/>
    </xf>
    <xf numFmtId="3" fontId="67" fillId="30" borderId="41" xfId="908" applyNumberFormat="1" applyFont="1" applyFill="1" applyBorder="1" applyAlignment="1">
      <alignment horizontal="right" vertical="center" wrapText="1"/>
    </xf>
    <xf numFmtId="3" fontId="66" fillId="31" borderId="81" xfId="908" applyNumberFormat="1" applyFont="1" applyFill="1" applyBorder="1" applyAlignment="1">
      <alignment horizontal="right" vertical="center" wrapText="1"/>
    </xf>
    <xf numFmtId="0" fontId="68" fillId="30" borderId="45" xfId="908" applyFont="1" applyFill="1" applyBorder="1" applyAlignment="1">
      <alignment horizontal="center" vertical="center"/>
    </xf>
    <xf numFmtId="0" fontId="68" fillId="30" borderId="46" xfId="908" applyFont="1" applyFill="1" applyBorder="1" applyAlignment="1">
      <alignment horizontal="center" vertical="center"/>
    </xf>
    <xf numFmtId="3" fontId="67" fillId="30" borderId="48" xfId="908" applyNumberFormat="1" applyFont="1" applyFill="1" applyBorder="1" applyAlignment="1">
      <alignment horizontal="right" vertical="center" wrapText="1"/>
    </xf>
    <xf numFmtId="3" fontId="66" fillId="0" borderId="57" xfId="908" applyNumberFormat="1" applyFont="1" applyFill="1" applyBorder="1" applyAlignment="1">
      <alignment horizontal="right" vertical="center" wrapText="1"/>
    </xf>
    <xf numFmtId="3" fontId="66" fillId="0" borderId="58" xfId="908" applyNumberFormat="1" applyFont="1" applyFill="1" applyBorder="1" applyAlignment="1">
      <alignment horizontal="right" vertical="center" wrapText="1"/>
    </xf>
    <xf numFmtId="3" fontId="66" fillId="31" borderId="36" xfId="908" applyNumberFormat="1" applyFont="1" applyFill="1" applyBorder="1" applyAlignment="1">
      <alignment horizontal="right" vertical="center" wrapText="1"/>
    </xf>
    <xf numFmtId="0" fontId="80" fillId="0" borderId="3" xfId="0" applyFont="1" applyBorder="1" applyAlignment="1">
      <alignment horizontal="center" vertical="center"/>
    </xf>
    <xf numFmtId="0" fontId="80" fillId="0" borderId="6" xfId="0" applyFont="1" applyBorder="1" applyAlignment="1">
      <alignment horizontal="center" vertical="center"/>
    </xf>
    <xf numFmtId="0" fontId="80" fillId="0" borderId="30" xfId="0" applyNumberFormat="1" applyFont="1" applyFill="1" applyBorder="1" applyAlignment="1">
      <alignment horizontal="right" vertical="center" wrapText="1"/>
    </xf>
    <xf numFmtId="0" fontId="80" fillId="0" borderId="30" xfId="0" applyNumberFormat="1" applyFont="1" applyFill="1" applyBorder="1" applyAlignment="1">
      <alignment horizontal="center" vertical="center" wrapText="1"/>
    </xf>
    <xf numFmtId="0" fontId="80" fillId="0" borderId="40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80" fillId="0" borderId="4" xfId="0" applyFont="1" applyBorder="1" applyAlignment="1">
      <alignment horizontal="right" vertical="center" wrapText="1"/>
    </xf>
    <xf numFmtId="0" fontId="80" fillId="0" borderId="40" xfId="0" applyFont="1" applyBorder="1" applyAlignment="1">
      <alignment horizontal="right" vertical="center" wrapText="1"/>
    </xf>
    <xf numFmtId="0" fontId="80" fillId="0" borderId="6" xfId="0" applyFont="1" applyBorder="1" applyAlignment="1">
      <alignment horizontal="center" vertical="center"/>
    </xf>
    <xf numFmtId="49" fontId="80" fillId="0" borderId="6" xfId="0" applyNumberFormat="1" applyFont="1" applyBorder="1" applyAlignment="1">
      <alignment horizontal="right" vertical="center" wrapText="1"/>
    </xf>
    <xf numFmtId="3" fontId="80" fillId="0" borderId="7" xfId="0" applyNumberFormat="1" applyFont="1" applyBorder="1" applyAlignment="1">
      <alignment horizontal="right" vertical="center" wrapText="1"/>
    </xf>
    <xf numFmtId="49" fontId="80" fillId="0" borderId="3" xfId="0" applyNumberFormat="1" applyFont="1" applyBorder="1" applyAlignment="1">
      <alignment horizontal="right" vertical="center" wrapText="1"/>
    </xf>
    <xf numFmtId="49" fontId="80" fillId="0" borderId="39" xfId="0" applyNumberFormat="1" applyFont="1" applyBorder="1" applyAlignment="1">
      <alignment horizontal="right" vertical="center" wrapText="1"/>
    </xf>
    <xf numFmtId="0" fontId="82" fillId="0" borderId="42" xfId="0" applyFont="1" applyBorder="1" applyAlignment="1">
      <alignment horizontal="right" vertical="center"/>
    </xf>
    <xf numFmtId="0" fontId="11" fillId="0" borderId="55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70" xfId="975" applyFont="1" applyFill="1" applyBorder="1" applyAlignment="1" applyProtection="1">
      <alignment horizontal="center" vertical="center" wrapText="1"/>
      <protection locked="0"/>
    </xf>
    <xf numFmtId="0" fontId="11" fillId="0" borderId="57" xfId="975" applyFont="1" applyFill="1" applyBorder="1" applyAlignment="1" applyProtection="1">
      <alignment horizontal="center" vertical="center" wrapText="1"/>
      <protection locked="0"/>
    </xf>
    <xf numFmtId="0" fontId="11" fillId="0" borderId="60" xfId="975" applyFont="1" applyFill="1" applyBorder="1" applyAlignment="1" applyProtection="1">
      <alignment horizontal="center" vertical="center" wrapText="1"/>
      <protection locked="0"/>
    </xf>
    <xf numFmtId="0" fontId="11" fillId="0" borderId="71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80" xfId="975" applyFont="1" applyFill="1" applyBorder="1" applyAlignment="1" applyProtection="1">
      <alignment horizontal="center" vertical="center" wrapText="1"/>
      <protection locked="0"/>
    </xf>
    <xf numFmtId="0" fontId="11" fillId="0" borderId="43" xfId="975" applyFont="1" applyFill="1" applyBorder="1" applyAlignment="1" applyProtection="1">
      <alignment horizontal="center" vertical="center" wrapText="1"/>
      <protection locked="0"/>
    </xf>
    <xf numFmtId="0" fontId="11" fillId="0" borderId="27" xfId="975" applyFont="1" applyFill="1" applyBorder="1" applyAlignment="1" applyProtection="1">
      <alignment horizontal="center" vertical="center" wrapText="1"/>
      <protection locked="0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55" xfId="908" applyFont="1" applyBorder="1" applyAlignment="1">
      <alignment horizontal="center" vertical="center"/>
    </xf>
    <xf numFmtId="0" fontId="11" fillId="0" borderId="44" xfId="908" applyFont="1" applyBorder="1" applyAlignment="1">
      <alignment horizontal="center" vertical="center"/>
    </xf>
    <xf numFmtId="0" fontId="11" fillId="0" borderId="85" xfId="908" applyFont="1" applyBorder="1" applyAlignment="1">
      <alignment horizontal="center" vertical="center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33" xfId="975" applyFont="1" applyFill="1" applyBorder="1" applyAlignment="1" applyProtection="1">
      <alignment horizontal="center" vertical="center" wrapText="1"/>
      <protection locked="0"/>
    </xf>
    <xf numFmtId="0" fontId="11" fillId="0" borderId="32" xfId="975" applyFont="1" applyFill="1" applyBorder="1" applyAlignment="1" applyProtection="1">
      <alignment horizontal="center" vertical="center" wrapText="1"/>
      <protection locked="0"/>
    </xf>
    <xf numFmtId="0" fontId="11" fillId="0" borderId="30" xfId="974" applyFont="1" applyFill="1" applyBorder="1" applyAlignment="1">
      <alignment horizontal="center" vertical="center" wrapText="1"/>
    </xf>
    <xf numFmtId="0" fontId="11" fillId="0" borderId="33" xfId="974" applyFont="1" applyFill="1" applyBorder="1" applyAlignment="1">
      <alignment horizontal="center" vertical="center" wrapText="1"/>
    </xf>
    <xf numFmtId="0" fontId="11" fillId="0" borderId="73" xfId="975" applyFont="1" applyFill="1" applyBorder="1" applyAlignment="1" applyProtection="1">
      <alignment horizontal="center" vertical="center" wrapText="1"/>
      <protection locked="0"/>
    </xf>
    <xf numFmtId="0" fontId="11" fillId="0" borderId="82" xfId="975" applyFont="1" applyFill="1" applyBorder="1" applyAlignment="1" applyProtection="1">
      <alignment horizontal="center" vertical="center" wrapText="1"/>
      <protection locked="0"/>
    </xf>
    <xf numFmtId="187" fontId="68" fillId="0" borderId="27" xfId="975" applyNumberFormat="1" applyFont="1" applyFill="1" applyBorder="1" applyAlignment="1" applyProtection="1">
      <alignment horizontal="center" vertical="center"/>
      <protection locked="0"/>
    </xf>
    <xf numFmtId="187" fontId="68" fillId="0" borderId="46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7" xfId="908" applyFont="1" applyBorder="1" applyAlignment="1">
      <alignment horizontal="center" vertical="center"/>
    </xf>
    <xf numFmtId="0" fontId="11" fillId="0" borderId="15" xfId="908" applyFont="1" applyBorder="1" applyAlignment="1">
      <alignment horizontal="center" vertical="center"/>
    </xf>
    <xf numFmtId="0" fontId="11" fillId="0" borderId="84" xfId="908" applyFont="1" applyBorder="1" applyAlignment="1">
      <alignment horizontal="center" vertical="center"/>
    </xf>
    <xf numFmtId="0" fontId="68" fillId="0" borderId="80" xfId="975" applyFont="1" applyFill="1" applyBorder="1" applyAlignment="1" applyProtection="1">
      <alignment horizontal="center" vertical="center" wrapText="1"/>
      <protection locked="0"/>
    </xf>
    <xf numFmtId="0" fontId="68" fillId="0" borderId="32" xfId="975" applyFont="1" applyFill="1" applyBorder="1" applyAlignment="1" applyProtection="1">
      <alignment horizontal="center" vertical="center" wrapText="1"/>
      <protection locked="0"/>
    </xf>
    <xf numFmtId="0" fontId="68" fillId="0" borderId="27" xfId="908" applyFont="1" applyBorder="1" applyAlignment="1">
      <alignment horizontal="center" vertical="center"/>
    </xf>
    <xf numFmtId="0" fontId="68" fillId="0" borderId="15" xfId="908" applyFont="1" applyBorder="1" applyAlignment="1">
      <alignment horizontal="center" vertical="center"/>
    </xf>
    <xf numFmtId="0" fontId="68" fillId="0" borderId="46" xfId="908" applyFont="1" applyBorder="1" applyAlignment="1">
      <alignment horizontal="center" vertical="center"/>
    </xf>
    <xf numFmtId="0" fontId="68" fillId="0" borderId="30" xfId="974" applyFont="1" applyFill="1" applyBorder="1" applyAlignment="1">
      <alignment horizontal="center" vertical="center" wrapText="1"/>
    </xf>
    <xf numFmtId="0" fontId="68" fillId="0" borderId="33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73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82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4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9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4" fontId="69" fillId="0" borderId="59" xfId="908" applyNumberFormat="1" applyFont="1" applyFill="1" applyBorder="1" applyAlignment="1">
      <alignment horizontal="center" vertical="center" wrapText="1"/>
    </xf>
    <xf numFmtId="4" fontId="67" fillId="25" borderId="53" xfId="908" applyNumberFormat="1" applyFont="1" applyFill="1" applyBorder="1" applyAlignment="1">
      <alignment vertical="center" wrapText="1"/>
    </xf>
    <xf numFmtId="4" fontId="67" fillId="25" borderId="72" xfId="908" applyNumberFormat="1" applyFont="1" applyFill="1" applyBorder="1" applyAlignment="1">
      <alignment vertical="center" wrapText="1"/>
    </xf>
    <xf numFmtId="4" fontId="67" fillId="25" borderId="29" xfId="908" applyNumberFormat="1" applyFont="1" applyFill="1" applyBorder="1" applyAlignment="1">
      <alignment vertical="center" wrapText="1"/>
    </xf>
    <xf numFmtId="4" fontId="67" fillId="25" borderId="79" xfId="908" applyNumberFormat="1" applyFont="1" applyFill="1" applyBorder="1" applyAlignment="1">
      <alignment vertical="center" wrapText="1"/>
    </xf>
    <xf numFmtId="4" fontId="66" fillId="16" borderId="53" xfId="908" applyNumberFormat="1" applyFont="1" applyFill="1" applyBorder="1" applyAlignment="1">
      <alignment horizontal="center" vertical="center" wrapText="1"/>
    </xf>
    <xf numFmtId="4" fontId="66" fillId="16" borderId="76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46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63" xfId="908" applyNumberFormat="1" applyFont="1" applyFill="1" applyBorder="1" applyAlignment="1">
      <alignment horizontal="center" vertical="center" wrapText="1"/>
    </xf>
    <xf numFmtId="4" fontId="66" fillId="0" borderId="32" xfId="908" applyNumberFormat="1" applyFont="1" applyFill="1" applyBorder="1" applyAlignment="1">
      <alignment horizontal="center" vertical="center" wrapText="1"/>
    </xf>
    <xf numFmtId="4" fontId="66" fillId="0" borderId="9" xfId="908" applyNumberFormat="1" applyFont="1" applyFill="1" applyBorder="1" applyAlignment="1">
      <alignment horizontal="center" vertical="center" wrapText="1"/>
    </xf>
    <xf numFmtId="190" fontId="66" fillId="0" borderId="69" xfId="908" applyNumberFormat="1" applyFont="1" applyFill="1" applyBorder="1" applyAlignment="1">
      <alignment horizontal="center" vertical="center" wrapText="1"/>
    </xf>
    <xf numFmtId="190" fontId="66" fillId="0" borderId="82" xfId="908" applyNumberFormat="1" applyFont="1" applyFill="1" applyBorder="1" applyAlignment="1">
      <alignment horizontal="center" vertical="center" wrapText="1"/>
    </xf>
    <xf numFmtId="190" fontId="66" fillId="0" borderId="81" xfId="908" applyNumberFormat="1" applyFont="1" applyFill="1" applyBorder="1" applyAlignment="1">
      <alignment horizontal="center" vertical="center" wrapText="1"/>
    </xf>
    <xf numFmtId="0" fontId="80" fillId="0" borderId="42" xfId="0" applyFont="1" applyBorder="1" applyAlignment="1">
      <alignment horizontal="center" vertical="center"/>
    </xf>
    <xf numFmtId="0" fontId="80" fillId="0" borderId="14" xfId="0" applyFont="1" applyBorder="1" applyAlignment="1">
      <alignment horizontal="center" vertical="center"/>
    </xf>
    <xf numFmtId="0" fontId="82" fillId="0" borderId="14" xfId="0" applyFont="1" applyBorder="1" applyAlignment="1">
      <alignment horizontal="right" vertical="center"/>
    </xf>
    <xf numFmtId="0" fontId="82" fillId="0" borderId="1" xfId="0" applyFont="1" applyBorder="1" applyAlignment="1">
      <alignment horizontal="center" vertical="center"/>
    </xf>
    <xf numFmtId="0" fontId="82" fillId="0" borderId="2" xfId="0" applyFont="1" applyBorder="1" applyAlignment="1">
      <alignment horizontal="center" vertical="center"/>
    </xf>
    <xf numFmtId="0" fontId="82" fillId="0" borderId="54" xfId="0" applyFont="1" applyBorder="1" applyAlignment="1">
      <alignment horizontal="center" vertical="center"/>
    </xf>
    <xf numFmtId="3" fontId="82" fillId="32" borderId="1" xfId="0" applyNumberFormat="1" applyFont="1" applyFill="1" applyBorder="1" applyAlignment="1">
      <alignment horizontal="center" vertical="center"/>
    </xf>
    <xf numFmtId="3" fontId="82" fillId="32" borderId="2" xfId="0" applyNumberFormat="1" applyFont="1" applyFill="1" applyBorder="1" applyAlignment="1">
      <alignment horizontal="center" vertical="center"/>
    </xf>
    <xf numFmtId="3" fontId="82" fillId="32" borderId="66" xfId="0" applyNumberFormat="1" applyFont="1" applyFill="1" applyBorder="1" applyAlignment="1">
      <alignment horizontal="center" vertical="center"/>
    </xf>
    <xf numFmtId="0" fontId="82" fillId="0" borderId="0" xfId="0" applyFont="1" applyAlignment="1">
      <alignment horizontal="center" vertical="center"/>
    </xf>
    <xf numFmtId="0" fontId="82" fillId="0" borderId="0" xfId="0" applyFont="1" applyAlignment="1">
      <alignment horizontal="left" vertical="center" wrapText="1"/>
    </xf>
    <xf numFmtId="0" fontId="82" fillId="0" borderId="0" xfId="0" applyFont="1" applyAlignment="1">
      <alignment horizontal="left" vertical="center"/>
    </xf>
    <xf numFmtId="0" fontId="80" fillId="0" borderId="3" xfId="0" applyFont="1" applyBorder="1" applyAlignment="1">
      <alignment horizontal="center" vertical="center"/>
    </xf>
    <xf numFmtId="0" fontId="80" fillId="0" borderId="6" xfId="0" applyFont="1" applyBorder="1" applyAlignment="1">
      <alignment horizontal="center" vertical="center"/>
    </xf>
    <xf numFmtId="0" fontId="80" fillId="0" borderId="80" xfId="0" applyFont="1" applyBorder="1" applyAlignment="1">
      <alignment horizontal="center" vertical="center"/>
    </xf>
    <xf numFmtId="0" fontId="80" fillId="0" borderId="4" xfId="0" applyNumberFormat="1" applyFont="1" applyFill="1" applyBorder="1" applyAlignment="1">
      <alignment horizontal="right" vertical="center" wrapText="1"/>
    </xf>
    <xf numFmtId="0" fontId="80" fillId="0" borderId="7" xfId="0" applyNumberFormat="1" applyFont="1" applyFill="1" applyBorder="1" applyAlignment="1">
      <alignment horizontal="right" vertical="center" wrapText="1"/>
    </xf>
    <xf numFmtId="0" fontId="80" fillId="0" borderId="30" xfId="0" applyNumberFormat="1" applyFont="1" applyFill="1" applyBorder="1" applyAlignment="1">
      <alignment horizontal="right" vertical="center" wrapText="1"/>
    </xf>
    <xf numFmtId="0" fontId="80" fillId="0" borderId="4" xfId="0" applyNumberFormat="1" applyFont="1" applyFill="1" applyBorder="1" applyAlignment="1">
      <alignment horizontal="center" vertical="center" wrapText="1"/>
    </xf>
    <xf numFmtId="0" fontId="80" fillId="0" borderId="7" xfId="0" applyNumberFormat="1" applyFont="1" applyFill="1" applyBorder="1" applyAlignment="1">
      <alignment horizontal="center" vertical="center" wrapText="1"/>
    </xf>
    <xf numFmtId="0" fontId="80" fillId="0" borderId="30" xfId="0" applyNumberFormat="1" applyFont="1" applyFill="1" applyBorder="1" applyAlignment="1">
      <alignment horizontal="center" vertical="center" wrapText="1"/>
    </xf>
    <xf numFmtId="0" fontId="80" fillId="0" borderId="43" xfId="0" applyNumberFormat="1" applyFont="1" applyFill="1" applyBorder="1" applyAlignment="1">
      <alignment horizontal="center" vertical="center" wrapText="1"/>
    </xf>
    <xf numFmtId="0" fontId="80" fillId="0" borderId="27" xfId="0" applyNumberFormat="1" applyFont="1" applyFill="1" applyBorder="1" applyAlignment="1">
      <alignment horizontal="center" vertical="center" wrapText="1"/>
    </xf>
    <xf numFmtId="0" fontId="80" fillId="0" borderId="53" xfId="0" applyNumberFormat="1" applyFont="1" applyFill="1" applyBorder="1" applyAlignment="1">
      <alignment horizontal="center" vertical="center" wrapText="1"/>
    </xf>
    <xf numFmtId="0" fontId="80" fillId="0" borderId="3" xfId="0" applyNumberFormat="1" applyFont="1" applyFill="1" applyBorder="1" applyAlignment="1">
      <alignment horizontal="center" vertical="center" wrapText="1"/>
    </xf>
    <xf numFmtId="0" fontId="80" fillId="0" borderId="5" xfId="0" applyNumberFormat="1" applyFont="1" applyFill="1" applyBorder="1" applyAlignment="1">
      <alignment horizontal="center" vertical="center" wrapText="1"/>
    </xf>
    <xf numFmtId="0" fontId="80" fillId="0" borderId="6" xfId="0" applyNumberFormat="1" applyFont="1" applyFill="1" applyBorder="1" applyAlignment="1">
      <alignment horizontal="center" vertical="center" wrapText="1"/>
    </xf>
    <xf numFmtId="0" fontId="80" fillId="0" borderId="8" xfId="0" applyNumberFormat="1" applyFont="1" applyFill="1" applyBorder="1" applyAlignment="1">
      <alignment horizontal="center" vertical="center" wrapText="1"/>
    </xf>
    <xf numFmtId="0" fontId="82" fillId="0" borderId="1" xfId="0" applyFont="1" applyBorder="1" applyAlignment="1">
      <alignment horizontal="left" vertical="center"/>
    </xf>
    <xf numFmtId="0" fontId="82" fillId="0" borderId="2" xfId="0" applyFont="1" applyBorder="1" applyAlignment="1">
      <alignment horizontal="left" vertical="center"/>
    </xf>
    <xf numFmtId="0" fontId="82" fillId="0" borderId="42" xfId="0" applyFont="1" applyBorder="1" applyAlignment="1">
      <alignment horizontal="center" vertical="center"/>
    </xf>
    <xf numFmtId="0" fontId="82" fillId="0" borderId="14" xfId="0" applyFont="1" applyBorder="1" applyAlignment="1">
      <alignment horizontal="center" vertical="center"/>
    </xf>
    <xf numFmtId="0" fontId="82" fillId="0" borderId="38" xfId="0" applyFont="1" applyBorder="1" applyAlignment="1">
      <alignment horizontal="center" vertical="center"/>
    </xf>
    <xf numFmtId="0" fontId="80" fillId="0" borderId="39" xfId="0" applyFont="1" applyBorder="1" applyAlignment="1">
      <alignment horizontal="center" vertical="center"/>
    </xf>
    <xf numFmtId="0" fontId="80" fillId="0" borderId="40" xfId="0" applyNumberFormat="1" applyFont="1" applyFill="1" applyBorder="1" applyAlignment="1">
      <alignment horizontal="center" vertical="center" wrapText="1"/>
    </xf>
    <xf numFmtId="0" fontId="80" fillId="0" borderId="52" xfId="0" applyNumberFormat="1" applyFont="1" applyFill="1" applyBorder="1" applyAlignment="1">
      <alignment horizontal="center" vertical="center" wrapText="1"/>
    </xf>
    <xf numFmtId="0" fontId="80" fillId="0" borderId="1" xfId="0" applyNumberFormat="1" applyFont="1" applyFill="1" applyBorder="1" applyAlignment="1">
      <alignment horizontal="center" vertical="center" wrapText="1"/>
    </xf>
    <xf numFmtId="0" fontId="80" fillId="0" borderId="2" xfId="0" applyNumberFormat="1" applyFont="1" applyFill="1" applyBorder="1" applyAlignment="1">
      <alignment horizontal="center" vertical="center" wrapText="1"/>
    </xf>
    <xf numFmtId="0" fontId="80" fillId="0" borderId="66" xfId="0" applyNumberFormat="1" applyFont="1" applyFill="1" applyBorder="1" applyAlignment="1">
      <alignment horizontal="center" vertical="center" wrapText="1"/>
    </xf>
    <xf numFmtId="4" fontId="71" fillId="0" borderId="0" xfId="2257" applyFont="1" applyAlignment="1"/>
    <xf numFmtId="4" fontId="71" fillId="0" borderId="0" xfId="2257" applyFont="1">
      <alignment vertical="center"/>
    </xf>
    <xf numFmtId="4" fontId="72" fillId="0" borderId="0" xfId="2257" applyFont="1" applyAlignment="1">
      <alignment horizontal="center"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66" fillId="0" borderId="0" xfId="2257" applyFont="1" applyAlignment="1">
      <alignment horizontal="center"/>
    </xf>
    <xf numFmtId="4" fontId="11" fillId="0" borderId="0" xfId="2257" applyFont="1">
      <alignment vertical="center"/>
    </xf>
    <xf numFmtId="0" fontId="83" fillId="0" borderId="0" xfId="797" applyFont="1" applyFill="1" applyAlignment="1">
      <alignment horizontal="center"/>
    </xf>
    <xf numFmtId="0" fontId="83" fillId="0" borderId="0" xfId="797" applyFont="1" applyFill="1" applyAlignment="1"/>
    <xf numFmtId="0" fontId="66" fillId="0" borderId="0" xfId="2257" applyNumberFormat="1" applyFont="1" applyAlignment="1"/>
    <xf numFmtId="4" fontId="11" fillId="0" borderId="34" xfId="2257" applyFont="1" applyBorder="1" applyAlignment="1">
      <alignment horizontal="center" vertical="center" wrapText="1"/>
    </xf>
    <xf numFmtId="4" fontId="11" fillId="0" borderId="35" xfId="2257" applyFont="1" applyBorder="1" applyAlignment="1">
      <alignment horizontal="center" vertical="center" wrapText="1"/>
    </xf>
    <xf numFmtId="4" fontId="11" fillId="0" borderId="36" xfId="2257" applyFont="1" applyBorder="1" applyAlignment="1">
      <alignment horizontal="center" vertical="center" wrapText="1"/>
    </xf>
    <xf numFmtId="4" fontId="11" fillId="0" borderId="37" xfId="2257" applyFont="1" applyBorder="1" applyAlignment="1">
      <alignment horizontal="center" vertical="center" wrapText="1"/>
    </xf>
    <xf numFmtId="3" fontId="11" fillId="0" borderId="20" xfId="2257" applyNumberFormat="1" applyFont="1" applyBorder="1" applyAlignment="1">
      <alignment horizontal="center" vertical="center" wrapText="1"/>
    </xf>
    <xf numFmtId="3" fontId="11" fillId="0" borderId="38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1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9" xfId="2257" applyFont="1" applyFill="1" applyBorder="1" applyAlignment="1">
      <alignment horizontal="left" vertical="center" wrapText="1"/>
    </xf>
    <xf numFmtId="4" fontId="71" fillId="25" borderId="40" xfId="2257" applyFont="1" applyFill="1" applyBorder="1" applyAlignment="1">
      <alignment horizontal="left" vertical="center" wrapText="1"/>
    </xf>
    <xf numFmtId="3" fontId="11" fillId="0" borderId="40" xfId="2257" applyNumberFormat="1" applyFont="1" applyBorder="1" applyAlignment="1">
      <alignment horizontal="center" vertical="center" wrapText="1"/>
    </xf>
    <xf numFmtId="4" fontId="11" fillId="0" borderId="40" xfId="2257" applyNumberFormat="1" applyFont="1" applyBorder="1" applyAlignment="1">
      <alignment horizontal="center" vertical="center" wrapText="1"/>
    </xf>
    <xf numFmtId="4" fontId="11" fillId="0" borderId="40" xfId="2257" applyFont="1" applyBorder="1" applyAlignment="1">
      <alignment horizontal="center" vertical="center" wrapText="1"/>
    </xf>
    <xf numFmtId="4" fontId="11" fillId="0" borderId="41" xfId="2257" applyNumberFormat="1" applyFont="1" applyBorder="1" applyAlignment="1">
      <alignment horizontal="center" vertical="center" wrapText="1"/>
    </xf>
    <xf numFmtId="4" fontId="66" fillId="0" borderId="42" xfId="2257" applyFont="1" applyBorder="1" applyAlignment="1">
      <alignment horizontal="center" vertical="top" wrapText="1"/>
    </xf>
    <xf numFmtId="4" fontId="66" fillId="0" borderId="14" xfId="2257" applyFont="1" applyBorder="1" applyAlignment="1">
      <alignment horizontal="center" vertical="top" wrapText="1"/>
    </xf>
    <xf numFmtId="4" fontId="66" fillId="0" borderId="38" xfId="2257" applyFont="1" applyBorder="1" applyAlignment="1">
      <alignment horizontal="center" vertical="top" wrapText="1"/>
    </xf>
    <xf numFmtId="4" fontId="66" fillId="0" borderId="20" xfId="2257" applyNumberFormat="1" applyFont="1" applyBorder="1" applyAlignment="1">
      <alignment horizontal="right" vertical="top" wrapText="1"/>
    </xf>
    <xf numFmtId="0" fontId="11" fillId="0" borderId="11" xfId="2258" applyFont="1" applyBorder="1"/>
    <xf numFmtId="0" fontId="11" fillId="0" borderId="0" xfId="2258" applyFont="1"/>
    <xf numFmtId="0" fontId="11" fillId="0" borderId="11" xfId="2258" applyFont="1" applyBorder="1" applyAlignment="1">
      <alignment horizontal="center"/>
    </xf>
    <xf numFmtId="0" fontId="11" fillId="0" borderId="0" xfId="2258" applyFont="1" applyBorder="1" applyAlignment="1">
      <alignment horizontal="center"/>
    </xf>
    <xf numFmtId="0" fontId="85" fillId="28" borderId="0" xfId="798" applyNumberFormat="1" applyFont="1" applyFill="1" applyAlignment="1">
      <alignment vertical="center" wrapText="1"/>
    </xf>
    <xf numFmtId="4" fontId="73" fillId="28" borderId="0" xfId="2257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68" xfId="797" applyNumberFormat="1" applyFont="1" applyFill="1" applyBorder="1" applyAlignment="1">
      <alignment horizontal="center" vertical="center" wrapText="1"/>
    </xf>
    <xf numFmtId="0" fontId="71" fillId="0" borderId="5" xfId="797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49" fontId="71" fillId="0" borderId="76" xfId="797" applyNumberFormat="1" applyFont="1" applyFill="1" applyBorder="1" applyAlignment="1">
      <alignment horizontal="center" vertical="center" wrapText="1"/>
    </xf>
    <xf numFmtId="49" fontId="71" fillId="28" borderId="7" xfId="797" applyNumberFormat="1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86" fillId="28" borderId="0" xfId="797" applyFont="1" applyFill="1"/>
    <xf numFmtId="0" fontId="11" fillId="28" borderId="0" xfId="797" applyFont="1" applyFill="1" applyAlignment="1">
      <alignment vertical="top"/>
    </xf>
    <xf numFmtId="49" fontId="71" fillId="28" borderId="104" xfId="797" applyNumberFormat="1" applyFont="1" applyFill="1" applyBorder="1" applyAlignment="1">
      <alignment horizontal="center" vertical="center" wrapText="1"/>
    </xf>
    <xf numFmtId="49" fontId="71" fillId="28" borderId="105" xfId="797" applyNumberFormat="1" applyFont="1" applyFill="1" applyBorder="1" applyAlignment="1">
      <alignment horizontal="center" vertical="center" wrapText="1"/>
    </xf>
    <xf numFmtId="49" fontId="71" fillId="28" borderId="106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107" xfId="797" applyFont="1" applyFill="1" applyBorder="1" applyAlignment="1">
      <alignment vertical="top"/>
    </xf>
    <xf numFmtId="49" fontId="71" fillId="28" borderId="88" xfId="797" applyNumberFormat="1" applyFont="1" applyFill="1" applyBorder="1" applyAlignment="1">
      <alignment horizontal="center" vertical="top" wrapText="1"/>
    </xf>
    <xf numFmtId="49" fontId="71" fillId="28" borderId="91" xfId="797" applyNumberFormat="1" applyFont="1" applyFill="1" applyBorder="1" applyAlignment="1">
      <alignment horizontal="left" vertical="top" wrapText="1"/>
    </xf>
    <xf numFmtId="192" fontId="87" fillId="28" borderId="91" xfId="797" applyNumberFormat="1" applyFont="1" applyFill="1" applyBorder="1" applyAlignment="1">
      <alignment horizontal="center" vertical="top"/>
    </xf>
    <xf numFmtId="0" fontId="71" fillId="28" borderId="91" xfId="797" applyNumberFormat="1" applyFont="1" applyFill="1" applyBorder="1" applyAlignment="1">
      <alignment horizontal="center" vertical="top"/>
    </xf>
    <xf numFmtId="0" fontId="71" fillId="28" borderId="91" xfId="797" applyFont="1" applyFill="1" applyBorder="1" applyAlignment="1">
      <alignment horizontal="center" vertical="top"/>
    </xf>
    <xf numFmtId="193" fontId="87" fillId="28" borderId="91" xfId="797" applyNumberFormat="1" applyFont="1" applyFill="1" applyBorder="1" applyAlignment="1">
      <alignment horizontal="center" vertical="top"/>
    </xf>
    <xf numFmtId="3" fontId="71" fillId="28" borderId="91" xfId="797" applyNumberFormat="1" applyFont="1" applyFill="1" applyBorder="1" applyAlignment="1">
      <alignment horizontal="center" vertical="top"/>
    </xf>
    <xf numFmtId="3" fontId="87" fillId="28" borderId="91" xfId="797" applyNumberFormat="1" applyFont="1" applyFill="1" applyBorder="1" applyAlignment="1">
      <alignment horizontal="center" vertical="top"/>
    </xf>
    <xf numFmtId="3" fontId="87" fillId="28" borderId="92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2" fillId="28" borderId="98" xfId="797" applyNumberFormat="1" applyFont="1" applyFill="1" applyBorder="1" applyAlignment="1">
      <alignment horizontal="center" vertical="top" wrapText="1"/>
    </xf>
    <xf numFmtId="0" fontId="72" fillId="28" borderId="94" xfId="797" applyNumberFormat="1" applyFont="1" applyFill="1" applyBorder="1" applyAlignment="1">
      <alignment horizontal="right" vertical="top" wrapText="1"/>
    </xf>
    <xf numFmtId="192" fontId="72" fillId="28" borderId="94" xfId="797" applyNumberFormat="1" applyFont="1" applyFill="1" applyBorder="1" applyAlignment="1">
      <alignment horizontal="center" vertical="top"/>
    </xf>
    <xf numFmtId="0" fontId="72" fillId="28" borderId="94" xfId="797" applyNumberFormat="1" applyFont="1" applyFill="1" applyBorder="1" applyAlignment="1">
      <alignment horizontal="center" vertical="top"/>
    </xf>
    <xf numFmtId="3" fontId="72" fillId="28" borderId="94" xfId="797" applyNumberFormat="1" applyFont="1" applyFill="1" applyBorder="1" applyAlignment="1">
      <alignment horizontal="center" vertical="top"/>
    </xf>
    <xf numFmtId="0" fontId="72" fillId="28" borderId="94" xfId="797" applyFont="1" applyFill="1" applyBorder="1" applyAlignment="1">
      <alignment horizontal="center" vertical="top"/>
    </xf>
    <xf numFmtId="193" fontId="72" fillId="28" borderId="94" xfId="797" applyNumberFormat="1" applyFont="1" applyFill="1" applyBorder="1" applyAlignment="1">
      <alignment horizontal="center" vertical="top"/>
    </xf>
    <xf numFmtId="3" fontId="72" fillId="28" borderId="97" xfId="797" applyNumberFormat="1" applyFont="1" applyFill="1" applyBorder="1" applyAlignment="1">
      <alignment horizontal="center" vertical="top" wrapText="1"/>
    </xf>
    <xf numFmtId="49" fontId="72" fillId="28" borderId="88" xfId="797" applyNumberFormat="1" applyFont="1" applyFill="1" applyBorder="1" applyAlignment="1">
      <alignment horizontal="center" vertical="top" wrapText="1"/>
    </xf>
    <xf numFmtId="0" fontId="72" fillId="28" borderId="91" xfId="797" applyNumberFormat="1" applyFont="1" applyFill="1" applyBorder="1" applyAlignment="1">
      <alignment horizontal="right" vertical="top" wrapText="1"/>
    </xf>
    <xf numFmtId="192" fontId="72" fillId="28" borderId="91" xfId="797" applyNumberFormat="1" applyFont="1" applyFill="1" applyBorder="1" applyAlignment="1">
      <alignment horizontal="center" vertical="top"/>
    </xf>
    <xf numFmtId="0" fontId="72" fillId="28" borderId="91" xfId="797" applyNumberFormat="1" applyFont="1" applyFill="1" applyBorder="1" applyAlignment="1">
      <alignment horizontal="center" vertical="top"/>
    </xf>
    <xf numFmtId="3" fontId="72" fillId="28" borderId="91" xfId="797" applyNumberFormat="1" applyFont="1" applyFill="1" applyBorder="1" applyAlignment="1">
      <alignment horizontal="center" vertical="top"/>
    </xf>
    <xf numFmtId="0" fontId="72" fillId="28" borderId="91" xfId="797" applyFont="1" applyFill="1" applyBorder="1" applyAlignment="1">
      <alignment horizontal="center" vertical="top"/>
    </xf>
    <xf numFmtId="193" fontId="72" fillId="28" borderId="91" xfId="797" applyNumberFormat="1" applyFont="1" applyFill="1" applyBorder="1" applyAlignment="1">
      <alignment horizontal="center" vertical="top"/>
    </xf>
    <xf numFmtId="3" fontId="72" fillId="28" borderId="92" xfId="797" applyNumberFormat="1" applyFont="1" applyFill="1" applyBorder="1" applyAlignment="1">
      <alignment horizontal="center" vertical="top" wrapText="1"/>
    </xf>
    <xf numFmtId="49" fontId="72" fillId="0" borderId="88" xfId="797" applyNumberFormat="1" applyFont="1" applyFill="1" applyBorder="1" applyAlignment="1">
      <alignment horizontal="center" vertical="top" wrapText="1"/>
    </xf>
    <xf numFmtId="0" fontId="72" fillId="0" borderId="91" xfId="797" applyNumberFormat="1" applyFont="1" applyFill="1" applyBorder="1" applyAlignment="1">
      <alignment horizontal="right" vertical="top" wrapText="1"/>
    </xf>
    <xf numFmtId="192" fontId="72" fillId="0" borderId="91" xfId="797" applyNumberFormat="1" applyFont="1" applyFill="1" applyBorder="1" applyAlignment="1">
      <alignment horizontal="center" vertical="top"/>
    </xf>
    <xf numFmtId="0" fontId="72" fillId="0" borderId="91" xfId="797" applyNumberFormat="1" applyFont="1" applyFill="1" applyBorder="1" applyAlignment="1">
      <alignment horizontal="center" vertical="top"/>
    </xf>
    <xf numFmtId="3" fontId="72" fillId="0" borderId="91" xfId="797" applyNumberFormat="1" applyFont="1" applyFill="1" applyBorder="1" applyAlignment="1">
      <alignment horizontal="center" vertical="top"/>
    </xf>
    <xf numFmtId="0" fontId="72" fillId="0" borderId="91" xfId="797" applyFont="1" applyFill="1" applyBorder="1" applyAlignment="1">
      <alignment horizontal="center" vertical="top"/>
    </xf>
    <xf numFmtId="193" fontId="72" fillId="0" borderId="91" xfId="797" applyNumberFormat="1" applyFont="1" applyFill="1" applyBorder="1" applyAlignment="1">
      <alignment horizontal="center" vertical="top"/>
    </xf>
    <xf numFmtId="3" fontId="72" fillId="0" borderId="92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2" fillId="0" borderId="32" xfId="797" applyNumberFormat="1" applyFont="1" applyFill="1" applyBorder="1" applyAlignment="1">
      <alignment horizontal="center" vertical="top" wrapText="1"/>
    </xf>
    <xf numFmtId="0" fontId="72" fillId="0" borderId="33" xfId="797" applyNumberFormat="1" applyFont="1" applyFill="1" applyBorder="1" applyAlignment="1">
      <alignment horizontal="right" vertical="top" wrapText="1"/>
    </xf>
    <xf numFmtId="192" fontId="72" fillId="0" borderId="33" xfId="797" applyNumberFormat="1" applyFont="1" applyFill="1" applyBorder="1" applyAlignment="1">
      <alignment horizontal="center" vertical="top"/>
    </xf>
    <xf numFmtId="0" fontId="72" fillId="0" borderId="33" xfId="797" applyNumberFormat="1" applyFont="1" applyFill="1" applyBorder="1" applyAlignment="1">
      <alignment horizontal="center" vertical="top"/>
    </xf>
    <xf numFmtId="3" fontId="72" fillId="0" borderId="33" xfId="797" applyNumberFormat="1" applyFont="1" applyFill="1" applyBorder="1" applyAlignment="1">
      <alignment horizontal="center" vertical="top"/>
    </xf>
    <xf numFmtId="0" fontId="71" fillId="0" borderId="91" xfId="797" applyFont="1" applyFill="1" applyBorder="1" applyAlignment="1">
      <alignment horizontal="center" vertical="top"/>
    </xf>
    <xf numFmtId="193" fontId="87" fillId="0" borderId="91" xfId="797" applyNumberFormat="1" applyFont="1" applyFill="1" applyBorder="1" applyAlignment="1">
      <alignment horizontal="center" vertical="top"/>
    </xf>
    <xf numFmtId="3" fontId="71" fillId="0" borderId="91" xfId="797" applyNumberFormat="1" applyFont="1" applyFill="1" applyBorder="1" applyAlignment="1">
      <alignment horizontal="center" vertical="top"/>
    </xf>
    <xf numFmtId="3" fontId="87" fillId="0" borderId="91" xfId="797" applyNumberFormat="1" applyFont="1" applyFill="1" applyBorder="1" applyAlignment="1">
      <alignment horizontal="center" vertical="top"/>
    </xf>
    <xf numFmtId="3" fontId="87" fillId="0" borderId="92" xfId="797" applyNumberFormat="1" applyFont="1" applyFill="1" applyBorder="1" applyAlignment="1">
      <alignment horizontal="center" vertical="top" wrapText="1"/>
    </xf>
    <xf numFmtId="0" fontId="66" fillId="0" borderId="108" xfId="797" applyFont="1" applyFill="1" applyBorder="1" applyAlignment="1">
      <alignment horizontal="center" vertical="top" wrapText="1"/>
    </xf>
    <xf numFmtId="0" fontId="66" fillId="0" borderId="109" xfId="797" applyFont="1" applyFill="1" applyBorder="1" applyAlignment="1">
      <alignment horizontal="left" vertical="top"/>
    </xf>
    <xf numFmtId="192" fontId="66" fillId="0" borderId="109" xfId="797" applyNumberFormat="1" applyFont="1" applyFill="1" applyBorder="1" applyAlignment="1">
      <alignment horizontal="center" vertical="top" wrapText="1"/>
    </xf>
    <xf numFmtId="0" fontId="66" fillId="0" borderId="109" xfId="797" applyNumberFormat="1" applyFont="1" applyFill="1" applyBorder="1" applyAlignment="1">
      <alignment horizontal="center" vertical="top" wrapText="1"/>
    </xf>
    <xf numFmtId="3" fontId="66" fillId="0" borderId="109" xfId="797" applyNumberFormat="1" applyFont="1" applyFill="1" applyBorder="1" applyAlignment="1">
      <alignment horizontal="center" vertical="top" wrapText="1"/>
    </xf>
    <xf numFmtId="0" fontId="66" fillId="0" borderId="109" xfId="797" applyFont="1" applyFill="1" applyBorder="1" applyAlignment="1">
      <alignment horizontal="center" vertical="top" wrapText="1"/>
    </xf>
    <xf numFmtId="3" fontId="83" fillId="0" borderId="110" xfId="797" applyNumberFormat="1" applyFont="1" applyFill="1" applyBorder="1" applyAlignment="1">
      <alignment horizontal="center" vertical="top" wrapText="1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9"/>
    <cellStyle name="Обычный 34 3" xfId="2260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1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Z62"/>
  <sheetViews>
    <sheetView showGridLines="0" tabSelected="1" view="pageBreakPreview" zoomScale="70" zoomScaleSheetLayoutView="70" workbookViewId="0">
      <pane xSplit="2" topLeftCell="M1" activePane="topRight" state="frozen"/>
      <selection activeCell="A8" sqref="A8"/>
      <selection pane="topRight" activeCell="B4" sqref="B4:B7"/>
    </sheetView>
  </sheetViews>
  <sheetFormatPr defaultColWidth="8.85546875" defaultRowHeight="12.75" x14ac:dyDescent="0.2"/>
  <cols>
    <col min="1" max="1" width="14.85546875" style="98" customWidth="1"/>
    <col min="2" max="2" width="49.42578125" style="98" customWidth="1"/>
    <col min="3" max="4" width="10.28515625" style="98" customWidth="1"/>
    <col min="5" max="5" width="10" style="98" customWidth="1"/>
    <col min="6" max="6" width="10.42578125" style="98" customWidth="1"/>
    <col min="7" max="7" width="10.28515625" style="98" customWidth="1"/>
    <col min="8" max="8" width="9.85546875" style="98" customWidth="1"/>
    <col min="9" max="9" width="11.140625" style="98" customWidth="1"/>
    <col min="10" max="10" width="11.7109375" style="98" customWidth="1"/>
    <col min="11" max="11" width="10.42578125" style="98" customWidth="1"/>
    <col min="12" max="12" width="10.140625" style="98" customWidth="1"/>
    <col min="13" max="13" width="15.42578125" style="289" customWidth="1"/>
    <col min="14" max="14" width="11.42578125" style="289" customWidth="1"/>
    <col min="15" max="15" width="12.5703125" style="289" customWidth="1"/>
    <col min="16" max="16" width="11.42578125" style="289" customWidth="1"/>
    <col min="17" max="17" width="12.7109375" style="289" customWidth="1"/>
    <col min="18" max="18" width="11.5703125" style="98" customWidth="1"/>
    <col min="19" max="19" width="14.28515625" style="289" customWidth="1"/>
    <col min="20" max="20" width="15" style="98" customWidth="1"/>
    <col min="21" max="21" width="14.5703125" style="98" customWidth="1"/>
    <col min="22" max="22" width="15.7109375" style="289" customWidth="1"/>
    <col min="23" max="23" width="11.140625" style="98" customWidth="1"/>
    <col min="24" max="24" width="11.28515625" style="98" customWidth="1"/>
    <col min="25" max="25" width="19.5703125" style="98" customWidth="1"/>
    <col min="26" max="26" width="10.140625" style="98" bestFit="1" customWidth="1"/>
    <col min="27" max="16384" width="8.85546875" style="1"/>
  </cols>
  <sheetData>
    <row r="1" spans="1:25" ht="13.5" x14ac:dyDescent="0.2">
      <c r="B1" s="99" t="s">
        <v>48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100"/>
      <c r="U1" s="100"/>
      <c r="V1" s="101"/>
      <c r="W1" s="100"/>
      <c r="X1" s="100"/>
      <c r="Y1" s="102" t="s">
        <v>408</v>
      </c>
    </row>
    <row r="2" spans="1:25" ht="13.5" customHeight="1" x14ac:dyDescent="0.2">
      <c r="B2" s="2" t="s">
        <v>36</v>
      </c>
      <c r="C2" s="103" t="str">
        <f>'Приложение №3 к форме 8.3'!C3:J3</f>
        <v>Обустройство Северо-Покурского месторождения. Кусты скважин № 100, 101, 102, 103, 104, 105, 24 бис.</v>
      </c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</row>
    <row r="3" spans="1:25" ht="13.5" thickBot="1" x14ac:dyDescent="0.25">
      <c r="B3" s="2" t="s">
        <v>37</v>
      </c>
      <c r="C3" s="104" t="str">
        <f>'Приложение №3 к форме 8.3'!C4</f>
        <v>Высоконапорный водовод т.вр. К.2,36 - К.102.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</row>
    <row r="4" spans="1:25" ht="12.75" customHeight="1" x14ac:dyDescent="0.2">
      <c r="A4" s="351" t="s">
        <v>1</v>
      </c>
      <c r="B4" s="354" t="s">
        <v>49</v>
      </c>
      <c r="C4" s="357" t="s">
        <v>50</v>
      </c>
      <c r="D4" s="360" t="s">
        <v>43</v>
      </c>
      <c r="E4" s="363" t="s">
        <v>51</v>
      </c>
      <c r="F4" s="364"/>
      <c r="G4" s="364"/>
      <c r="H4" s="364"/>
      <c r="I4" s="364"/>
      <c r="J4" s="364"/>
      <c r="K4" s="364"/>
      <c r="L4" s="365"/>
      <c r="M4" s="363" t="s">
        <v>2</v>
      </c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5"/>
    </row>
    <row r="5" spans="1:25" ht="12.75" customHeight="1" x14ac:dyDescent="0.2">
      <c r="A5" s="352"/>
      <c r="B5" s="355"/>
      <c r="C5" s="358"/>
      <c r="D5" s="361"/>
      <c r="E5" s="368" t="s">
        <v>52</v>
      </c>
      <c r="F5" s="376" t="s">
        <v>3</v>
      </c>
      <c r="G5" s="377"/>
      <c r="H5" s="377"/>
      <c r="I5" s="377"/>
      <c r="J5" s="377"/>
      <c r="K5" s="377"/>
      <c r="L5" s="378"/>
      <c r="M5" s="379" t="s">
        <v>53</v>
      </c>
      <c r="N5" s="381" t="s">
        <v>3</v>
      </c>
      <c r="O5" s="382"/>
      <c r="P5" s="382"/>
      <c r="Q5" s="383"/>
      <c r="R5" s="369" t="s">
        <v>54</v>
      </c>
      <c r="S5" s="384" t="s">
        <v>4</v>
      </c>
      <c r="T5" s="369" t="s">
        <v>55</v>
      </c>
      <c r="U5" s="369" t="s">
        <v>56</v>
      </c>
      <c r="V5" s="384" t="s">
        <v>5</v>
      </c>
      <c r="W5" s="369" t="s">
        <v>57</v>
      </c>
      <c r="X5" s="369" t="s">
        <v>58</v>
      </c>
      <c r="Y5" s="387" t="s">
        <v>59</v>
      </c>
    </row>
    <row r="6" spans="1:25" ht="44.25" customHeight="1" x14ac:dyDescent="0.2">
      <c r="A6" s="352"/>
      <c r="B6" s="355"/>
      <c r="C6" s="358"/>
      <c r="D6" s="361"/>
      <c r="E6" s="368"/>
      <c r="F6" s="386" t="s">
        <v>60</v>
      </c>
      <c r="G6" s="366" t="s">
        <v>61</v>
      </c>
      <c r="H6" s="366" t="s">
        <v>62</v>
      </c>
      <c r="I6" s="366" t="s">
        <v>63</v>
      </c>
      <c r="J6" s="366" t="s">
        <v>64</v>
      </c>
      <c r="K6" s="366" t="s">
        <v>57</v>
      </c>
      <c r="L6" s="371" t="s">
        <v>58</v>
      </c>
      <c r="M6" s="380"/>
      <c r="N6" s="373" t="s">
        <v>65</v>
      </c>
      <c r="O6" s="374"/>
      <c r="P6" s="375" t="s">
        <v>66</v>
      </c>
      <c r="Q6" s="375"/>
      <c r="R6" s="370"/>
      <c r="S6" s="385"/>
      <c r="T6" s="370"/>
      <c r="U6" s="370"/>
      <c r="V6" s="385"/>
      <c r="W6" s="370"/>
      <c r="X6" s="370"/>
      <c r="Y6" s="388"/>
    </row>
    <row r="7" spans="1:25" ht="83.25" customHeight="1" thickBot="1" x14ac:dyDescent="0.25">
      <c r="A7" s="353"/>
      <c r="B7" s="356"/>
      <c r="C7" s="359"/>
      <c r="D7" s="362"/>
      <c r="E7" s="368"/>
      <c r="F7" s="366"/>
      <c r="G7" s="367"/>
      <c r="H7" s="367"/>
      <c r="I7" s="367"/>
      <c r="J7" s="367"/>
      <c r="K7" s="367"/>
      <c r="L7" s="372"/>
      <c r="M7" s="380"/>
      <c r="N7" s="3" t="s">
        <v>366</v>
      </c>
      <c r="O7" s="3" t="s">
        <v>67</v>
      </c>
      <c r="P7" s="3" t="s">
        <v>366</v>
      </c>
      <c r="Q7" s="3" t="s">
        <v>67</v>
      </c>
      <c r="R7" s="370"/>
      <c r="S7" s="385"/>
      <c r="T7" s="370"/>
      <c r="U7" s="370"/>
      <c r="V7" s="385"/>
      <c r="W7" s="370"/>
      <c r="X7" s="370"/>
      <c r="Y7" s="388"/>
    </row>
    <row r="8" spans="1:25" ht="13.5" thickBot="1" x14ac:dyDescent="0.25">
      <c r="A8" s="4">
        <v>1</v>
      </c>
      <c r="B8" s="5">
        <f t="shared" ref="B8:Y8" si="0">A8+1</f>
        <v>2</v>
      </c>
      <c r="C8" s="6">
        <f t="shared" si="0"/>
        <v>3</v>
      </c>
      <c r="D8" s="7">
        <f t="shared" si="0"/>
        <v>4</v>
      </c>
      <c r="E8" s="8">
        <f t="shared" si="0"/>
        <v>5</v>
      </c>
      <c r="F8" s="9">
        <f t="shared" si="0"/>
        <v>6</v>
      </c>
      <c r="G8" s="9">
        <f t="shared" si="0"/>
        <v>7</v>
      </c>
      <c r="H8" s="9">
        <f t="shared" si="0"/>
        <v>8</v>
      </c>
      <c r="I8" s="9">
        <f t="shared" si="0"/>
        <v>9</v>
      </c>
      <c r="J8" s="9">
        <f t="shared" si="0"/>
        <v>10</v>
      </c>
      <c r="K8" s="9">
        <f t="shared" si="0"/>
        <v>11</v>
      </c>
      <c r="L8" s="10">
        <f t="shared" si="0"/>
        <v>12</v>
      </c>
      <c r="M8" s="11">
        <f t="shared" si="0"/>
        <v>13</v>
      </c>
      <c r="N8" s="12">
        <f t="shared" si="0"/>
        <v>14</v>
      </c>
      <c r="O8" s="12">
        <f t="shared" si="0"/>
        <v>15</v>
      </c>
      <c r="P8" s="12">
        <f t="shared" si="0"/>
        <v>16</v>
      </c>
      <c r="Q8" s="12">
        <f t="shared" si="0"/>
        <v>17</v>
      </c>
      <c r="R8" s="13">
        <f t="shared" si="0"/>
        <v>18</v>
      </c>
      <c r="S8" s="12">
        <f t="shared" si="0"/>
        <v>19</v>
      </c>
      <c r="T8" s="13">
        <f t="shared" si="0"/>
        <v>20</v>
      </c>
      <c r="U8" s="13">
        <f t="shared" si="0"/>
        <v>21</v>
      </c>
      <c r="V8" s="12">
        <f t="shared" si="0"/>
        <v>22</v>
      </c>
      <c r="W8" s="13">
        <f t="shared" si="0"/>
        <v>23</v>
      </c>
      <c r="X8" s="13">
        <f t="shared" si="0"/>
        <v>24</v>
      </c>
      <c r="Y8" s="14">
        <f t="shared" si="0"/>
        <v>25</v>
      </c>
    </row>
    <row r="9" spans="1:25" ht="13.5" thickBot="1" x14ac:dyDescent="0.25">
      <c r="A9" s="106"/>
      <c r="B9" s="15" t="s">
        <v>68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8"/>
      <c r="N9" s="108"/>
      <c r="O9" s="109"/>
      <c r="P9" s="108"/>
      <c r="Q9" s="109"/>
      <c r="R9" s="107"/>
      <c r="S9" s="108"/>
      <c r="T9" s="110"/>
      <c r="U9" s="107"/>
      <c r="V9" s="108"/>
      <c r="W9" s="107"/>
      <c r="X9" s="107"/>
      <c r="Y9" s="111"/>
    </row>
    <row r="10" spans="1:25" x14ac:dyDescent="0.2">
      <c r="A10" s="112" t="s">
        <v>36</v>
      </c>
      <c r="B10" s="391" t="str">
        <f>C2</f>
        <v>Обустройство Северо-Покурского месторождения. Кусты скважин № 100, 101, 102, 103, 104, 105, 24 бис.</v>
      </c>
      <c r="C10" s="391"/>
      <c r="D10" s="391"/>
      <c r="E10" s="391"/>
      <c r="F10" s="391"/>
      <c r="G10" s="391"/>
      <c r="H10" s="391"/>
      <c r="I10" s="391"/>
      <c r="J10" s="391"/>
      <c r="K10" s="391"/>
      <c r="L10" s="391"/>
      <c r="M10" s="113"/>
      <c r="N10" s="113"/>
      <c r="O10" s="114"/>
      <c r="P10" s="113"/>
      <c r="Q10" s="114"/>
      <c r="R10" s="115"/>
      <c r="S10" s="113"/>
      <c r="T10" s="116"/>
      <c r="U10" s="115"/>
      <c r="V10" s="113"/>
      <c r="W10" s="115"/>
      <c r="X10" s="115"/>
      <c r="Y10" s="117"/>
    </row>
    <row r="11" spans="1:25" ht="13.5" thickBot="1" x14ac:dyDescent="0.25">
      <c r="A11" s="118" t="s">
        <v>37</v>
      </c>
      <c r="B11" s="392" t="str">
        <f>C3</f>
        <v>Высоконапорный водовод т.вр. К.2,36 - К.102.</v>
      </c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119"/>
      <c r="N11" s="119"/>
      <c r="O11" s="120"/>
      <c r="P11" s="119"/>
      <c r="Q11" s="120"/>
      <c r="R11" s="121"/>
      <c r="S11" s="119"/>
      <c r="T11" s="122"/>
      <c r="U11" s="121"/>
      <c r="V11" s="119"/>
      <c r="W11" s="121"/>
      <c r="X11" s="121"/>
      <c r="Y11" s="123"/>
    </row>
    <row r="12" spans="1:25" x14ac:dyDescent="0.2">
      <c r="A12" s="305" t="s">
        <v>352</v>
      </c>
      <c r="B12" s="95" t="s">
        <v>351</v>
      </c>
      <c r="C12" s="406" t="s">
        <v>19</v>
      </c>
      <c r="D12" s="409">
        <v>1.5226</v>
      </c>
      <c r="E12" s="310">
        <f>F12+G12+H12+K12+L12</f>
        <v>14418</v>
      </c>
      <c r="F12" s="311">
        <v>0</v>
      </c>
      <c r="G12" s="312">
        <v>0</v>
      </c>
      <c r="H12" s="312">
        <v>11333</v>
      </c>
      <c r="I12" s="312">
        <v>0</v>
      </c>
      <c r="J12" s="312">
        <v>2340</v>
      </c>
      <c r="K12" s="312">
        <v>2016</v>
      </c>
      <c r="L12" s="313">
        <v>1069</v>
      </c>
      <c r="M12" s="334">
        <f>N12+O12+P12+Q12</f>
        <v>0</v>
      </c>
      <c r="N12" s="331"/>
      <c r="O12" s="125"/>
      <c r="P12" s="124"/>
      <c r="Q12" s="327"/>
      <c r="R12" s="324"/>
      <c r="S12" s="322">
        <v>0</v>
      </c>
      <c r="T12" s="126"/>
      <c r="U12" s="126"/>
      <c r="V12" s="322">
        <v>54.09</v>
      </c>
      <c r="W12" s="126"/>
      <c r="X12" s="127"/>
      <c r="Y12" s="128"/>
    </row>
    <row r="13" spans="1:25" ht="25.5" x14ac:dyDescent="0.2">
      <c r="A13" s="306" t="s">
        <v>354</v>
      </c>
      <c r="B13" s="96" t="s">
        <v>353</v>
      </c>
      <c r="C13" s="407"/>
      <c r="D13" s="410"/>
      <c r="E13" s="314">
        <f>F13+G13+H13+K13+L13</f>
        <v>180025</v>
      </c>
      <c r="F13" s="315">
        <v>0</v>
      </c>
      <c r="G13" s="316">
        <v>32183</v>
      </c>
      <c r="H13" s="316">
        <v>82601</v>
      </c>
      <c r="I13" s="316">
        <v>0</v>
      </c>
      <c r="J13" s="316">
        <v>18253</v>
      </c>
      <c r="K13" s="316">
        <v>42502</v>
      </c>
      <c r="L13" s="317">
        <v>22739</v>
      </c>
      <c r="M13" s="168">
        <f>N13+O13+P13+Q13</f>
        <v>0</v>
      </c>
      <c r="N13" s="332"/>
      <c r="O13" s="130"/>
      <c r="P13" s="129"/>
      <c r="Q13" s="328"/>
      <c r="R13" s="325"/>
      <c r="S13" s="323">
        <v>1242.3900000000001</v>
      </c>
      <c r="T13" s="131"/>
      <c r="U13" s="131"/>
      <c r="V13" s="323">
        <v>440.5</v>
      </c>
      <c r="W13" s="131"/>
      <c r="X13" s="132"/>
      <c r="Y13" s="133"/>
    </row>
    <row r="14" spans="1:25" x14ac:dyDescent="0.2">
      <c r="A14" s="307" t="s">
        <v>356</v>
      </c>
      <c r="B14" s="96" t="s">
        <v>355</v>
      </c>
      <c r="C14" s="407"/>
      <c r="D14" s="410"/>
      <c r="E14" s="314">
        <f t="shared" ref="E14:E20" si="1">F14+G14+H14+K14+L14</f>
        <v>28353</v>
      </c>
      <c r="F14" s="315">
        <v>0</v>
      </c>
      <c r="G14" s="316">
        <v>3561</v>
      </c>
      <c r="H14" s="316">
        <v>15637</v>
      </c>
      <c r="I14" s="316">
        <v>0</v>
      </c>
      <c r="J14" s="316">
        <v>3508</v>
      </c>
      <c r="K14" s="316">
        <v>5965</v>
      </c>
      <c r="L14" s="317">
        <v>3190</v>
      </c>
      <c r="M14" s="168">
        <f>N14+O14+P14+Q14</f>
        <v>0</v>
      </c>
      <c r="N14" s="332"/>
      <c r="O14" s="130"/>
      <c r="P14" s="129"/>
      <c r="Q14" s="328"/>
      <c r="R14" s="325"/>
      <c r="S14" s="323">
        <v>138.83000000000001</v>
      </c>
      <c r="T14" s="131"/>
      <c r="U14" s="131"/>
      <c r="V14" s="323">
        <v>84.14</v>
      </c>
      <c r="W14" s="131"/>
      <c r="X14" s="132"/>
      <c r="Y14" s="133"/>
    </row>
    <row r="15" spans="1:25" x14ac:dyDescent="0.2">
      <c r="A15" s="307" t="s">
        <v>367</v>
      </c>
      <c r="B15" s="96" t="s">
        <v>368</v>
      </c>
      <c r="C15" s="407"/>
      <c r="D15" s="410"/>
      <c r="E15" s="314">
        <f t="shared" si="1"/>
        <v>1505206</v>
      </c>
      <c r="F15" s="315">
        <v>1017077</v>
      </c>
      <c r="G15" s="316">
        <v>57903</v>
      </c>
      <c r="H15" s="316">
        <v>270021</v>
      </c>
      <c r="I15" s="316">
        <v>3094</v>
      </c>
      <c r="J15" s="316">
        <v>36361</v>
      </c>
      <c r="K15" s="316">
        <v>106585</v>
      </c>
      <c r="L15" s="317">
        <v>53620</v>
      </c>
      <c r="M15" s="168">
        <f t="shared" ref="M15:M20" si="2">N15+O15+P15+Q15</f>
        <v>0</v>
      </c>
      <c r="N15" s="332"/>
      <c r="O15" s="130"/>
      <c r="P15" s="129"/>
      <c r="Q15" s="328"/>
      <c r="R15" s="325"/>
      <c r="S15" s="323">
        <v>1945.71</v>
      </c>
      <c r="T15" s="131"/>
      <c r="U15" s="131"/>
      <c r="V15" s="323">
        <v>874.87</v>
      </c>
      <c r="W15" s="131"/>
      <c r="X15" s="132"/>
      <c r="Y15" s="133"/>
    </row>
    <row r="16" spans="1:25" x14ac:dyDescent="0.2">
      <c r="A16" s="307" t="s">
        <v>357</v>
      </c>
      <c r="B16" s="96" t="s">
        <v>362</v>
      </c>
      <c r="C16" s="407"/>
      <c r="D16" s="410"/>
      <c r="E16" s="314">
        <f t="shared" si="1"/>
        <v>465996</v>
      </c>
      <c r="F16" s="315">
        <v>167049</v>
      </c>
      <c r="G16" s="316">
        <v>8821</v>
      </c>
      <c r="H16" s="316">
        <v>235823</v>
      </c>
      <c r="I16" s="316">
        <v>0</v>
      </c>
      <c r="J16" s="316">
        <v>18303</v>
      </c>
      <c r="K16" s="316">
        <v>35188</v>
      </c>
      <c r="L16" s="317">
        <v>19115</v>
      </c>
      <c r="M16" s="168">
        <f t="shared" si="2"/>
        <v>0</v>
      </c>
      <c r="N16" s="332"/>
      <c r="O16" s="130"/>
      <c r="P16" s="129"/>
      <c r="Q16" s="328"/>
      <c r="R16" s="325"/>
      <c r="S16" s="323">
        <v>279.62</v>
      </c>
      <c r="T16" s="131"/>
      <c r="U16" s="131"/>
      <c r="V16" s="323">
        <v>402.94</v>
      </c>
      <c r="W16" s="131"/>
      <c r="X16" s="132"/>
      <c r="Y16" s="133"/>
    </row>
    <row r="17" spans="1:25" x14ac:dyDescent="0.2">
      <c r="A17" s="307" t="s">
        <v>358</v>
      </c>
      <c r="B17" s="96" t="s">
        <v>363</v>
      </c>
      <c r="C17" s="407"/>
      <c r="D17" s="410"/>
      <c r="E17" s="314">
        <f t="shared" si="1"/>
        <v>8552</v>
      </c>
      <c r="F17" s="315">
        <v>5090</v>
      </c>
      <c r="G17" s="316">
        <v>894</v>
      </c>
      <c r="H17" s="316">
        <v>351</v>
      </c>
      <c r="I17" s="316">
        <v>196</v>
      </c>
      <c r="J17" s="316">
        <v>20</v>
      </c>
      <c r="K17" s="316">
        <v>1355</v>
      </c>
      <c r="L17" s="317">
        <v>862</v>
      </c>
      <c r="M17" s="168">
        <f t="shared" si="2"/>
        <v>0</v>
      </c>
      <c r="N17" s="332"/>
      <c r="O17" s="130"/>
      <c r="P17" s="129"/>
      <c r="Q17" s="328"/>
      <c r="R17" s="325"/>
      <c r="S17" s="323">
        <v>30.24</v>
      </c>
      <c r="T17" s="131"/>
      <c r="U17" s="131"/>
      <c r="V17" s="323">
        <v>0.48</v>
      </c>
      <c r="W17" s="131"/>
      <c r="X17" s="132"/>
      <c r="Y17" s="133"/>
    </row>
    <row r="18" spans="1:25" ht="25.5" x14ac:dyDescent="0.2">
      <c r="A18" s="307" t="s">
        <v>359</v>
      </c>
      <c r="B18" s="96" t="s">
        <v>364</v>
      </c>
      <c r="C18" s="407"/>
      <c r="D18" s="410"/>
      <c r="E18" s="314">
        <f t="shared" si="1"/>
        <v>24025</v>
      </c>
      <c r="F18" s="315">
        <v>15984</v>
      </c>
      <c r="G18" s="316">
        <v>2154</v>
      </c>
      <c r="H18" s="316">
        <v>1924</v>
      </c>
      <c r="I18" s="316">
        <v>0</v>
      </c>
      <c r="J18" s="316">
        <v>191</v>
      </c>
      <c r="K18" s="316">
        <v>2309</v>
      </c>
      <c r="L18" s="317">
        <v>1654</v>
      </c>
      <c r="M18" s="168">
        <f t="shared" si="2"/>
        <v>0</v>
      </c>
      <c r="N18" s="332"/>
      <c r="O18" s="130"/>
      <c r="P18" s="129"/>
      <c r="Q18" s="328"/>
      <c r="R18" s="325"/>
      <c r="S18" s="323">
        <v>76.680000000000007</v>
      </c>
      <c r="T18" s="131"/>
      <c r="U18" s="131"/>
      <c r="V18" s="323">
        <v>4.33</v>
      </c>
      <c r="W18" s="131"/>
      <c r="X18" s="132"/>
      <c r="Y18" s="133"/>
    </row>
    <row r="19" spans="1:25" x14ac:dyDescent="0.2">
      <c r="A19" s="307" t="s">
        <v>360</v>
      </c>
      <c r="B19" s="96" t="s">
        <v>363</v>
      </c>
      <c r="C19" s="407"/>
      <c r="D19" s="410"/>
      <c r="E19" s="314">
        <f t="shared" si="1"/>
        <v>17156</v>
      </c>
      <c r="F19" s="315">
        <v>10180</v>
      </c>
      <c r="G19" s="316">
        <v>1788</v>
      </c>
      <c r="H19" s="316">
        <v>742</v>
      </c>
      <c r="I19" s="316">
        <v>392</v>
      </c>
      <c r="J19" s="316">
        <v>48</v>
      </c>
      <c r="K19" s="316">
        <v>2718</v>
      </c>
      <c r="L19" s="317">
        <v>1728</v>
      </c>
      <c r="M19" s="168">
        <f t="shared" si="2"/>
        <v>0</v>
      </c>
      <c r="N19" s="332"/>
      <c r="O19" s="130"/>
      <c r="P19" s="129"/>
      <c r="Q19" s="328"/>
      <c r="R19" s="325"/>
      <c r="S19" s="323">
        <v>60.48</v>
      </c>
      <c r="T19" s="131"/>
      <c r="U19" s="131"/>
      <c r="V19" s="323">
        <v>1.1399999999999999</v>
      </c>
      <c r="W19" s="131"/>
      <c r="X19" s="132"/>
      <c r="Y19" s="133"/>
    </row>
    <row r="20" spans="1:25" ht="26.25" thickBot="1" x14ac:dyDescent="0.25">
      <c r="A20" s="307" t="s">
        <v>361</v>
      </c>
      <c r="B20" s="97" t="s">
        <v>365</v>
      </c>
      <c r="C20" s="408"/>
      <c r="D20" s="411"/>
      <c r="E20" s="314">
        <f t="shared" si="1"/>
        <v>4067</v>
      </c>
      <c r="F20" s="308">
        <v>2179</v>
      </c>
      <c r="G20" s="318">
        <v>46</v>
      </c>
      <c r="H20" s="318">
        <v>1615</v>
      </c>
      <c r="I20" s="318">
        <v>882</v>
      </c>
      <c r="J20" s="309">
        <v>119</v>
      </c>
      <c r="K20" s="318">
        <v>149</v>
      </c>
      <c r="L20" s="319">
        <v>78</v>
      </c>
      <c r="M20" s="335">
        <f t="shared" si="2"/>
        <v>0</v>
      </c>
      <c r="N20" s="333"/>
      <c r="O20" s="134"/>
      <c r="P20" s="134"/>
      <c r="Q20" s="329"/>
      <c r="R20" s="326"/>
      <c r="S20" s="135">
        <v>1.96</v>
      </c>
      <c r="T20" s="136"/>
      <c r="U20" s="136"/>
      <c r="V20" s="135">
        <v>2.98</v>
      </c>
      <c r="W20" s="136"/>
      <c r="X20" s="137"/>
      <c r="Y20" s="138"/>
    </row>
    <row r="21" spans="1:25" ht="12.75" customHeight="1" thickBot="1" x14ac:dyDescent="0.25">
      <c r="A21" s="139"/>
      <c r="B21" s="140" t="s">
        <v>42</v>
      </c>
      <c r="C21" s="141"/>
      <c r="D21" s="140"/>
      <c r="E21" s="142">
        <f>SUM(E12:E20)</f>
        <v>2247798</v>
      </c>
      <c r="F21" s="143">
        <f>SUM(F12:F20)</f>
        <v>1217559</v>
      </c>
      <c r="G21" s="144">
        <f>SUM(G12:G20)</f>
        <v>107350</v>
      </c>
      <c r="H21" s="144">
        <f t="shared" ref="H21:L21" si="3">SUM(H12:H20)</f>
        <v>620047</v>
      </c>
      <c r="I21" s="144">
        <f t="shared" si="3"/>
        <v>4564</v>
      </c>
      <c r="J21" s="144">
        <f t="shared" si="3"/>
        <v>79143</v>
      </c>
      <c r="K21" s="144">
        <f>SUM(K12:K20)</f>
        <v>198787</v>
      </c>
      <c r="L21" s="145">
        <f t="shared" si="3"/>
        <v>104055</v>
      </c>
      <c r="M21" s="336">
        <f>O21+Q21</f>
        <v>4668278</v>
      </c>
      <c r="N21" s="146">
        <f>SUM(N20:N20)</f>
        <v>0</v>
      </c>
      <c r="O21" s="147">
        <f>'Приложение №3 к форме 8.3'!G132</f>
        <v>4090513</v>
      </c>
      <c r="P21" s="147">
        <f>SUM(P20:P20)</f>
        <v>0</v>
      </c>
      <c r="Q21" s="330">
        <f>'Приложение №3 к форме 8.3'!J132</f>
        <v>577765</v>
      </c>
      <c r="R21" s="146"/>
      <c r="S21" s="148">
        <f>SUM(S12:S20)</f>
        <v>3775.91</v>
      </c>
      <c r="T21" s="147"/>
      <c r="U21" s="147"/>
      <c r="V21" s="148">
        <f>SUM(V12:V20)</f>
        <v>1865.47</v>
      </c>
      <c r="W21" s="147"/>
      <c r="X21" s="149"/>
      <c r="Y21" s="150"/>
    </row>
    <row r="22" spans="1:25" x14ac:dyDescent="0.2">
      <c r="A22" s="151"/>
      <c r="B22" s="152" t="s">
        <v>6</v>
      </c>
      <c r="C22" s="153"/>
      <c r="D22" s="154"/>
      <c r="E22" s="155"/>
      <c r="F22" s="156"/>
      <c r="G22" s="157"/>
      <c r="H22" s="157"/>
      <c r="I22" s="157"/>
      <c r="J22" s="157"/>
      <c r="K22" s="157"/>
      <c r="L22" s="158"/>
      <c r="M22" s="159"/>
      <c r="N22" s="160"/>
      <c r="O22" s="161"/>
      <c r="P22" s="160"/>
      <c r="Q22" s="161"/>
      <c r="R22" s="162"/>
      <c r="S22" s="161"/>
      <c r="T22" s="162"/>
      <c r="U22" s="162"/>
      <c r="V22" s="161"/>
      <c r="W22" s="162"/>
      <c r="X22" s="163"/>
      <c r="Y22" s="16"/>
    </row>
    <row r="23" spans="1:25" x14ac:dyDescent="0.2">
      <c r="A23" s="164"/>
      <c r="B23" s="165" t="s">
        <v>7</v>
      </c>
      <c r="C23" s="166"/>
      <c r="D23" s="167"/>
      <c r="E23" s="168"/>
      <c r="F23" s="169"/>
      <c r="G23" s="170"/>
      <c r="H23" s="170"/>
      <c r="I23" s="170"/>
      <c r="J23" s="170"/>
      <c r="K23" s="170"/>
      <c r="L23" s="171"/>
      <c r="M23" s="172"/>
      <c r="N23" s="173"/>
      <c r="O23" s="174"/>
      <c r="P23" s="173"/>
      <c r="Q23" s="174"/>
      <c r="R23" s="175"/>
      <c r="S23" s="174"/>
      <c r="T23" s="175"/>
      <c r="U23" s="175"/>
      <c r="V23" s="174"/>
      <c r="W23" s="175"/>
      <c r="X23" s="176"/>
      <c r="Y23" s="17"/>
    </row>
    <row r="24" spans="1:25" x14ac:dyDescent="0.2">
      <c r="A24" s="164"/>
      <c r="B24" s="165"/>
      <c r="C24" s="166"/>
      <c r="D24" s="167"/>
      <c r="E24" s="168"/>
      <c r="F24" s="169"/>
      <c r="G24" s="170"/>
      <c r="H24" s="170"/>
      <c r="I24" s="170"/>
      <c r="J24" s="170"/>
      <c r="K24" s="170"/>
      <c r="L24" s="171"/>
      <c r="M24" s="172"/>
      <c r="N24" s="173"/>
      <c r="O24" s="174"/>
      <c r="P24" s="173"/>
      <c r="Q24" s="174"/>
      <c r="R24" s="175"/>
      <c r="S24" s="174"/>
      <c r="T24" s="175"/>
      <c r="U24" s="175"/>
      <c r="V24" s="174"/>
      <c r="W24" s="175"/>
      <c r="X24" s="176"/>
      <c r="Y24" s="18"/>
    </row>
    <row r="25" spans="1:25" x14ac:dyDescent="0.2">
      <c r="A25" s="164"/>
      <c r="B25" s="165" t="s">
        <v>9</v>
      </c>
      <c r="C25" s="166"/>
      <c r="D25" s="167"/>
      <c r="E25" s="168"/>
      <c r="F25" s="169"/>
      <c r="G25" s="170"/>
      <c r="H25" s="170"/>
      <c r="I25" s="170"/>
      <c r="J25" s="170"/>
      <c r="K25" s="170"/>
      <c r="L25" s="171"/>
      <c r="M25" s="172"/>
      <c r="N25" s="173"/>
      <c r="O25" s="174"/>
      <c r="P25" s="173"/>
      <c r="Q25" s="174"/>
      <c r="R25" s="175"/>
      <c r="S25" s="174"/>
      <c r="T25" s="175"/>
      <c r="U25" s="175"/>
      <c r="V25" s="174"/>
      <c r="W25" s="175"/>
      <c r="X25" s="176"/>
      <c r="Y25" s="17"/>
    </row>
    <row r="26" spans="1:25" x14ac:dyDescent="0.2">
      <c r="A26" s="164"/>
      <c r="B26" s="177"/>
      <c r="C26" s="178"/>
      <c r="D26" s="167"/>
      <c r="E26" s="168"/>
      <c r="F26" s="169"/>
      <c r="G26" s="170"/>
      <c r="H26" s="170"/>
      <c r="I26" s="170"/>
      <c r="J26" s="170"/>
      <c r="K26" s="170"/>
      <c r="L26" s="171"/>
      <c r="M26" s="172"/>
      <c r="N26" s="179"/>
      <c r="O26" s="174"/>
      <c r="P26" s="179"/>
      <c r="Q26" s="174"/>
      <c r="R26" s="175"/>
      <c r="S26" s="174"/>
      <c r="T26" s="175"/>
      <c r="U26" s="175"/>
      <c r="V26" s="174"/>
      <c r="W26" s="175"/>
      <c r="X26" s="176"/>
      <c r="Y26" s="18"/>
    </row>
    <row r="27" spans="1:25" x14ac:dyDescent="0.2">
      <c r="A27" s="164"/>
      <c r="B27" s="180" t="s">
        <v>69</v>
      </c>
      <c r="C27" s="181"/>
      <c r="D27" s="167"/>
      <c r="E27" s="168"/>
      <c r="F27" s="169"/>
      <c r="G27" s="170"/>
      <c r="H27" s="170"/>
      <c r="I27" s="170"/>
      <c r="J27" s="170"/>
      <c r="K27" s="170"/>
      <c r="L27" s="171"/>
      <c r="M27" s="172"/>
      <c r="N27" s="182"/>
      <c r="O27" s="174"/>
      <c r="P27" s="182"/>
      <c r="Q27" s="174"/>
      <c r="R27" s="175"/>
      <c r="S27" s="174"/>
      <c r="T27" s="175"/>
      <c r="U27" s="175"/>
      <c r="V27" s="174"/>
      <c r="W27" s="175"/>
      <c r="X27" s="176"/>
      <c r="Y27" s="17"/>
    </row>
    <row r="28" spans="1:25" x14ac:dyDescent="0.2">
      <c r="A28" s="164"/>
      <c r="B28" s="183" t="s">
        <v>70</v>
      </c>
      <c r="C28" s="184"/>
      <c r="D28" s="167"/>
      <c r="E28" s="168">
        <f>E21*D57</f>
        <v>142735</v>
      </c>
      <c r="F28" s="169"/>
      <c r="G28" s="170"/>
      <c r="H28" s="170"/>
      <c r="I28" s="170"/>
      <c r="J28" s="170"/>
      <c r="K28" s="170"/>
      <c r="L28" s="171"/>
      <c r="M28" s="172"/>
      <c r="N28" s="185"/>
      <c r="O28" s="174"/>
      <c r="P28" s="185"/>
      <c r="Q28" s="174"/>
      <c r="R28" s="175"/>
      <c r="S28" s="174"/>
      <c r="T28" s="175"/>
      <c r="U28" s="175"/>
      <c r="V28" s="174"/>
      <c r="W28" s="175"/>
      <c r="X28" s="176"/>
      <c r="Y28" s="19"/>
    </row>
    <row r="29" spans="1:25" ht="26.25" customHeight="1" x14ac:dyDescent="0.2">
      <c r="A29" s="164"/>
      <c r="B29" s="186" t="s">
        <v>71</v>
      </c>
      <c r="C29" s="184"/>
      <c r="D29" s="167"/>
      <c r="E29" s="168"/>
      <c r="F29" s="169"/>
      <c r="G29" s="170"/>
      <c r="H29" s="170"/>
      <c r="I29" s="170"/>
      <c r="J29" s="170"/>
      <c r="K29" s="170"/>
      <c r="L29" s="171"/>
      <c r="M29" s="172"/>
      <c r="N29" s="185"/>
      <c r="O29" s="174"/>
      <c r="P29" s="185"/>
      <c r="Q29" s="174"/>
      <c r="R29" s="175"/>
      <c r="S29" s="174"/>
      <c r="T29" s="175"/>
      <c r="U29" s="175"/>
      <c r="V29" s="174"/>
      <c r="W29" s="175"/>
      <c r="X29" s="176"/>
      <c r="Y29" s="19"/>
    </row>
    <row r="30" spans="1:25" x14ac:dyDescent="0.2">
      <c r="A30" s="164"/>
      <c r="B30" s="186" t="s">
        <v>72</v>
      </c>
      <c r="C30" s="184"/>
      <c r="D30" s="167"/>
      <c r="E30" s="168"/>
      <c r="F30" s="169"/>
      <c r="G30" s="170"/>
      <c r="H30" s="170"/>
      <c r="I30" s="170"/>
      <c r="J30" s="170"/>
      <c r="K30" s="170"/>
      <c r="L30" s="171"/>
      <c r="M30" s="172"/>
      <c r="N30" s="185"/>
      <c r="O30" s="174"/>
      <c r="P30" s="185"/>
      <c r="Q30" s="174"/>
      <c r="R30" s="175"/>
      <c r="S30" s="174"/>
      <c r="T30" s="175"/>
      <c r="U30" s="175"/>
      <c r="V30" s="174"/>
      <c r="W30" s="175"/>
      <c r="X30" s="176"/>
      <c r="Y30" s="20"/>
    </row>
    <row r="31" spans="1:25" x14ac:dyDescent="0.2">
      <c r="A31" s="164"/>
      <c r="B31" s="21" t="s">
        <v>73</v>
      </c>
      <c r="C31" s="22"/>
      <c r="D31" s="167"/>
      <c r="E31" s="168"/>
      <c r="F31" s="169"/>
      <c r="G31" s="170"/>
      <c r="H31" s="170"/>
      <c r="I31" s="170"/>
      <c r="J31" s="170"/>
      <c r="K31" s="170"/>
      <c r="L31" s="171"/>
      <c r="M31" s="172"/>
      <c r="N31" s="185"/>
      <c r="O31" s="174"/>
      <c r="P31" s="185"/>
      <c r="Q31" s="174"/>
      <c r="R31" s="175"/>
      <c r="S31" s="174"/>
      <c r="T31" s="175"/>
      <c r="U31" s="175"/>
      <c r="V31" s="174"/>
      <c r="W31" s="175"/>
      <c r="X31" s="176"/>
      <c r="Y31" s="20"/>
    </row>
    <row r="32" spans="1:25" ht="77.25" customHeight="1" x14ac:dyDescent="0.2">
      <c r="A32" s="164"/>
      <c r="B32" s="21" t="s">
        <v>74</v>
      </c>
      <c r="C32" s="22"/>
      <c r="D32" s="167"/>
      <c r="E32" s="168"/>
      <c r="F32" s="169"/>
      <c r="G32" s="170"/>
      <c r="H32" s="170"/>
      <c r="I32" s="170"/>
      <c r="J32" s="170"/>
      <c r="K32" s="170"/>
      <c r="L32" s="171"/>
      <c r="M32" s="172"/>
      <c r="N32" s="185"/>
      <c r="O32" s="174"/>
      <c r="P32" s="185"/>
      <c r="Q32" s="174"/>
      <c r="R32" s="175"/>
      <c r="S32" s="174"/>
      <c r="T32" s="175"/>
      <c r="U32" s="175"/>
      <c r="V32" s="174"/>
      <c r="W32" s="175"/>
      <c r="X32" s="176"/>
      <c r="Y32" s="20"/>
    </row>
    <row r="33" spans="1:25" x14ac:dyDescent="0.2">
      <c r="A33" s="164"/>
      <c r="B33" s="21" t="s">
        <v>75</v>
      </c>
      <c r="C33" s="22"/>
      <c r="D33" s="167"/>
      <c r="E33" s="168"/>
      <c r="F33" s="169"/>
      <c r="G33" s="170"/>
      <c r="H33" s="170"/>
      <c r="I33" s="170"/>
      <c r="J33" s="170"/>
      <c r="K33" s="170"/>
      <c r="L33" s="171"/>
      <c r="M33" s="172"/>
      <c r="N33" s="185"/>
      <c r="O33" s="174"/>
      <c r="P33" s="185"/>
      <c r="Q33" s="174"/>
      <c r="R33" s="175"/>
      <c r="S33" s="174"/>
      <c r="T33" s="175"/>
      <c r="U33" s="175"/>
      <c r="V33" s="174"/>
      <c r="W33" s="175"/>
      <c r="X33" s="176"/>
      <c r="Y33" s="20"/>
    </row>
    <row r="34" spans="1:25" x14ac:dyDescent="0.2">
      <c r="A34" s="164"/>
      <c r="B34" s="21" t="s">
        <v>76</v>
      </c>
      <c r="C34" s="22"/>
      <c r="D34" s="167"/>
      <c r="E34" s="168"/>
      <c r="F34" s="169"/>
      <c r="G34" s="170"/>
      <c r="H34" s="170"/>
      <c r="I34" s="170"/>
      <c r="J34" s="170"/>
      <c r="K34" s="170"/>
      <c r="L34" s="171"/>
      <c r="M34" s="172"/>
      <c r="N34" s="185"/>
      <c r="O34" s="174"/>
      <c r="P34" s="185"/>
      <c r="Q34" s="174"/>
      <c r="R34" s="175"/>
      <c r="S34" s="174"/>
      <c r="T34" s="175"/>
      <c r="U34" s="175"/>
      <c r="V34" s="174"/>
      <c r="W34" s="175"/>
      <c r="X34" s="176"/>
      <c r="Y34" s="20"/>
    </row>
    <row r="35" spans="1:25" x14ac:dyDescent="0.2">
      <c r="A35" s="164"/>
      <c r="B35" s="165" t="s">
        <v>10</v>
      </c>
      <c r="C35" s="166"/>
      <c r="D35" s="167"/>
      <c r="E35" s="168">
        <f>E21+E28+E29</f>
        <v>2390533</v>
      </c>
      <c r="F35" s="169"/>
      <c r="G35" s="170"/>
      <c r="H35" s="170"/>
      <c r="I35" s="170"/>
      <c r="J35" s="170"/>
      <c r="K35" s="170"/>
      <c r="L35" s="171"/>
      <c r="M35" s="172"/>
      <c r="N35" s="173"/>
      <c r="O35" s="174"/>
      <c r="P35" s="173"/>
      <c r="Q35" s="174"/>
      <c r="R35" s="175"/>
      <c r="S35" s="174"/>
      <c r="T35" s="175"/>
      <c r="U35" s="175"/>
      <c r="V35" s="174"/>
      <c r="W35" s="175"/>
      <c r="X35" s="176"/>
      <c r="Y35" s="17"/>
    </row>
    <row r="36" spans="1:25" x14ac:dyDescent="0.2">
      <c r="A36" s="164"/>
      <c r="B36" s="165"/>
      <c r="C36" s="166"/>
      <c r="D36" s="167"/>
      <c r="E36" s="168"/>
      <c r="F36" s="169"/>
      <c r="G36" s="170"/>
      <c r="H36" s="170"/>
      <c r="I36" s="170"/>
      <c r="J36" s="170"/>
      <c r="K36" s="170"/>
      <c r="L36" s="171"/>
      <c r="M36" s="172"/>
      <c r="N36" s="173"/>
      <c r="O36" s="174"/>
      <c r="P36" s="173"/>
      <c r="Q36" s="174"/>
      <c r="R36" s="175"/>
      <c r="S36" s="174"/>
      <c r="T36" s="175"/>
      <c r="U36" s="175"/>
      <c r="V36" s="174"/>
      <c r="W36" s="175"/>
      <c r="X36" s="176"/>
      <c r="Y36" s="19"/>
    </row>
    <row r="37" spans="1:25" x14ac:dyDescent="0.2">
      <c r="A37" s="164"/>
      <c r="B37" s="165" t="s">
        <v>11</v>
      </c>
      <c r="C37" s="184"/>
      <c r="D37" s="167"/>
      <c r="E37" s="187"/>
      <c r="F37" s="169"/>
      <c r="G37" s="170"/>
      <c r="H37" s="170"/>
      <c r="I37" s="170"/>
      <c r="J37" s="170"/>
      <c r="K37" s="170"/>
      <c r="L37" s="171"/>
      <c r="M37" s="172"/>
      <c r="N37" s="185"/>
      <c r="O37" s="174"/>
      <c r="P37" s="185"/>
      <c r="Q37" s="174"/>
      <c r="R37" s="175"/>
      <c r="S37" s="174"/>
      <c r="T37" s="175"/>
      <c r="U37" s="175"/>
      <c r="V37" s="174"/>
      <c r="W37" s="175"/>
      <c r="X37" s="176"/>
      <c r="Y37" s="19"/>
    </row>
    <row r="38" spans="1:25" ht="1.5" customHeight="1" thickBot="1" x14ac:dyDescent="0.25">
      <c r="A38" s="188"/>
      <c r="B38" s="189"/>
      <c r="C38" s="190"/>
      <c r="D38" s="191"/>
      <c r="E38" s="192"/>
      <c r="F38" s="193"/>
      <c r="G38" s="194"/>
      <c r="H38" s="194"/>
      <c r="I38" s="194"/>
      <c r="J38" s="194"/>
      <c r="K38" s="194"/>
      <c r="L38" s="195"/>
      <c r="M38" s="196"/>
      <c r="N38" s="197"/>
      <c r="O38" s="198"/>
      <c r="P38" s="197"/>
      <c r="Q38" s="198"/>
      <c r="R38" s="199"/>
      <c r="S38" s="198"/>
      <c r="T38" s="199"/>
      <c r="U38" s="199"/>
      <c r="V38" s="198"/>
      <c r="W38" s="199"/>
      <c r="X38" s="200"/>
      <c r="Y38" s="23"/>
    </row>
    <row r="39" spans="1:25" x14ac:dyDescent="0.2">
      <c r="A39" s="201"/>
      <c r="B39" s="202" t="s">
        <v>12</v>
      </c>
      <c r="C39" s="203"/>
      <c r="D39" s="204"/>
      <c r="E39" s="205"/>
      <c r="F39" s="206"/>
      <c r="G39" s="207"/>
      <c r="H39" s="207"/>
      <c r="I39" s="207"/>
      <c r="J39" s="207"/>
      <c r="K39" s="207"/>
      <c r="L39" s="208"/>
      <c r="M39" s="209"/>
      <c r="N39" s="210"/>
      <c r="O39" s="211"/>
      <c r="P39" s="210"/>
      <c r="Q39" s="211"/>
      <c r="R39" s="212"/>
      <c r="S39" s="211"/>
      <c r="T39" s="212"/>
      <c r="U39" s="212"/>
      <c r="V39" s="211"/>
      <c r="W39" s="212"/>
      <c r="X39" s="213"/>
      <c r="Y39" s="214"/>
    </row>
    <row r="40" spans="1:25" x14ac:dyDescent="0.2">
      <c r="A40" s="201"/>
      <c r="B40" s="215" t="s">
        <v>13</v>
      </c>
      <c r="C40" s="216">
        <v>0.18</v>
      </c>
      <c r="D40" s="217"/>
      <c r="E40" s="218"/>
      <c r="F40" s="219"/>
      <c r="G40" s="220"/>
      <c r="H40" s="220"/>
      <c r="I40" s="220"/>
      <c r="J40" s="220"/>
      <c r="K40" s="220"/>
      <c r="L40" s="221"/>
      <c r="M40" s="222"/>
      <c r="N40" s="223"/>
      <c r="O40" s="223"/>
      <c r="P40" s="224"/>
      <c r="Q40" s="223"/>
      <c r="R40" s="225"/>
      <c r="S40" s="223"/>
      <c r="T40" s="225"/>
      <c r="U40" s="225"/>
      <c r="V40" s="223"/>
      <c r="W40" s="225"/>
      <c r="X40" s="226"/>
      <c r="Y40" s="227"/>
    </row>
    <row r="41" spans="1:25" ht="13.5" thickBot="1" x14ac:dyDescent="0.25">
      <c r="A41" s="228"/>
      <c r="B41" s="229" t="s">
        <v>14</v>
      </c>
      <c r="C41" s="230"/>
      <c r="D41" s="231"/>
      <c r="E41" s="232"/>
      <c r="F41" s="233"/>
      <c r="G41" s="234"/>
      <c r="H41" s="234"/>
      <c r="I41" s="234"/>
      <c r="J41" s="234"/>
      <c r="K41" s="234"/>
      <c r="L41" s="235"/>
      <c r="M41" s="236"/>
      <c r="N41" s="237"/>
      <c r="O41" s="238"/>
      <c r="P41" s="237"/>
      <c r="Q41" s="238"/>
      <c r="R41" s="239"/>
      <c r="S41" s="238"/>
      <c r="T41" s="239"/>
      <c r="U41" s="239"/>
      <c r="V41" s="238"/>
      <c r="W41" s="239"/>
      <c r="X41" s="240"/>
      <c r="Y41" s="241"/>
    </row>
    <row r="42" spans="1:25" ht="13.5" x14ac:dyDescent="0.2">
      <c r="A42" s="164"/>
      <c r="B42" s="242" t="s">
        <v>38</v>
      </c>
      <c r="C42" s="243"/>
      <c r="D42" s="244"/>
      <c r="E42" s="245"/>
      <c r="F42" s="246"/>
      <c r="G42" s="247"/>
      <c r="H42" s="247"/>
      <c r="I42" s="247"/>
      <c r="J42" s="247"/>
      <c r="K42" s="247"/>
      <c r="L42" s="248"/>
      <c r="M42" s="249"/>
      <c r="N42" s="250"/>
      <c r="O42" s="251"/>
      <c r="P42" s="250"/>
      <c r="Q42" s="251"/>
      <c r="R42" s="252"/>
      <c r="S42" s="251"/>
      <c r="T42" s="252"/>
      <c r="U42" s="252"/>
      <c r="V42" s="251"/>
      <c r="W42" s="252"/>
      <c r="X42" s="253"/>
      <c r="Y42" s="254"/>
    </row>
    <row r="43" spans="1:25" ht="14.25" thickBot="1" x14ac:dyDescent="0.25">
      <c r="A43" s="255"/>
      <c r="B43" s="242" t="s">
        <v>39</v>
      </c>
      <c r="C43" s="256"/>
      <c r="D43" s="257"/>
      <c r="E43" s="258"/>
      <c r="F43" s="259"/>
      <c r="G43" s="260"/>
      <c r="H43" s="260"/>
      <c r="I43" s="260"/>
      <c r="J43" s="260"/>
      <c r="K43" s="260"/>
      <c r="L43" s="261"/>
      <c r="M43" s="262"/>
      <c r="N43" s="263"/>
      <c r="O43" s="264"/>
      <c r="P43" s="263"/>
      <c r="Q43" s="264"/>
      <c r="R43" s="265"/>
      <c r="S43" s="264"/>
      <c r="T43" s="265"/>
      <c r="U43" s="265"/>
      <c r="V43" s="264"/>
      <c r="W43" s="265"/>
      <c r="X43" s="320"/>
      <c r="Y43" s="266"/>
    </row>
    <row r="44" spans="1:25" ht="0.75" customHeight="1" thickBot="1" x14ac:dyDescent="0.25">
      <c r="A44" s="188"/>
      <c r="B44" s="267"/>
      <c r="C44" s="268"/>
      <c r="D44" s="269"/>
      <c r="E44" s="267"/>
      <c r="F44" s="270"/>
      <c r="G44" s="271"/>
      <c r="H44" s="271"/>
      <c r="I44" s="271"/>
      <c r="J44" s="271"/>
      <c r="K44" s="271"/>
      <c r="L44" s="272"/>
      <c r="M44" s="273"/>
      <c r="N44" s="274"/>
      <c r="O44" s="275"/>
      <c r="P44" s="274"/>
      <c r="Q44" s="275"/>
      <c r="R44" s="276"/>
      <c r="S44" s="275"/>
      <c r="T44" s="276"/>
      <c r="U44" s="276"/>
      <c r="V44" s="275"/>
      <c r="W44" s="276"/>
      <c r="X44" s="277"/>
      <c r="Y44" s="278"/>
    </row>
    <row r="45" spans="1:25" ht="36" customHeight="1" x14ac:dyDescent="0.2">
      <c r="A45" s="279"/>
      <c r="B45" s="280"/>
      <c r="C45" s="281"/>
      <c r="D45" s="281"/>
      <c r="E45" s="281"/>
      <c r="F45" s="281"/>
      <c r="G45" s="281"/>
      <c r="H45" s="281"/>
      <c r="I45" s="281"/>
      <c r="J45" s="281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V45" s="393"/>
      <c r="W45" s="393"/>
      <c r="X45" s="393"/>
      <c r="Y45" s="393"/>
    </row>
    <row r="46" spans="1:25" ht="12.75" customHeight="1" x14ac:dyDescent="0.2">
      <c r="B46" s="394"/>
      <c r="C46" s="395"/>
      <c r="D46" s="398" t="s">
        <v>77</v>
      </c>
      <c r="E46" s="400" t="s">
        <v>40</v>
      </c>
      <c r="F46" s="401"/>
      <c r="G46" s="401"/>
      <c r="H46" s="282"/>
      <c r="I46" s="282"/>
      <c r="K46" s="402"/>
      <c r="L46" s="402"/>
      <c r="M46" s="402"/>
      <c r="N46" s="402"/>
      <c r="O46" s="402"/>
      <c r="P46" s="402"/>
      <c r="Q46" s="402"/>
      <c r="R46" s="402"/>
      <c r="S46" s="402"/>
      <c r="T46" s="402"/>
      <c r="U46" s="402"/>
      <c r="V46" s="402"/>
      <c r="W46" s="402"/>
      <c r="X46" s="402"/>
      <c r="Y46" s="402"/>
    </row>
    <row r="47" spans="1:25" ht="19.5" customHeight="1" x14ac:dyDescent="0.2">
      <c r="B47" s="396"/>
      <c r="C47" s="397"/>
      <c r="D47" s="399"/>
      <c r="E47" s="24">
        <v>2015</v>
      </c>
      <c r="F47" s="24">
        <v>2016</v>
      </c>
      <c r="G47" s="25">
        <v>2017</v>
      </c>
      <c r="H47" s="321"/>
      <c r="I47" s="321"/>
      <c r="J47" s="321"/>
      <c r="K47" s="402"/>
      <c r="L47" s="402"/>
      <c r="M47" s="402"/>
      <c r="N47" s="402"/>
      <c r="O47" s="402"/>
      <c r="P47" s="402"/>
      <c r="Q47" s="402"/>
      <c r="R47" s="402"/>
      <c r="S47" s="402"/>
      <c r="T47" s="402"/>
      <c r="U47" s="402"/>
      <c r="V47" s="402"/>
      <c r="W47" s="402"/>
      <c r="X47" s="402"/>
      <c r="Y47" s="402"/>
    </row>
    <row r="48" spans="1:25" ht="29.25" customHeight="1" x14ac:dyDescent="0.2">
      <c r="B48" s="403" t="s">
        <v>78</v>
      </c>
      <c r="C48" s="404"/>
      <c r="D48" s="283"/>
      <c r="E48" s="284"/>
      <c r="F48" s="284"/>
      <c r="G48" s="284"/>
      <c r="H48" s="285"/>
      <c r="I48" s="285"/>
      <c r="J48" s="285"/>
      <c r="K48" s="286"/>
      <c r="L48" s="285"/>
      <c r="M48" s="287"/>
      <c r="N48" s="287"/>
      <c r="O48" s="288"/>
      <c r="P48" s="287"/>
      <c r="Q48" s="287"/>
    </row>
    <row r="49" spans="1:25" ht="13.5" x14ac:dyDescent="0.2">
      <c r="A49" s="279"/>
      <c r="B49" s="290"/>
      <c r="C49" s="291"/>
      <c r="D49" s="291"/>
      <c r="E49" s="291"/>
      <c r="F49" s="279"/>
      <c r="G49" s="279"/>
      <c r="H49" s="279"/>
      <c r="I49" s="279"/>
      <c r="J49" s="279"/>
      <c r="K49" s="279"/>
      <c r="L49" s="279"/>
      <c r="M49" s="292"/>
      <c r="N49" s="292"/>
      <c r="O49" s="292"/>
      <c r="P49" s="292"/>
      <c r="Q49" s="293"/>
      <c r="R49" s="294"/>
      <c r="S49" s="288"/>
      <c r="T49" s="294"/>
      <c r="U49" s="294"/>
      <c r="V49" s="288"/>
      <c r="W49" s="286"/>
      <c r="X49" s="295"/>
    </row>
    <row r="50" spans="1:25" ht="13.5" x14ac:dyDescent="0.2">
      <c r="A50" s="296" t="s">
        <v>41</v>
      </c>
      <c r="B50" s="296"/>
      <c r="C50" s="296"/>
      <c r="D50" s="296"/>
      <c r="E50" s="296"/>
      <c r="F50" s="279"/>
      <c r="G50" s="279"/>
      <c r="H50" s="279"/>
      <c r="I50" s="279"/>
      <c r="J50" s="279"/>
      <c r="K50" s="297"/>
      <c r="L50" s="297"/>
      <c r="M50" s="298"/>
      <c r="N50" s="298"/>
      <c r="O50" s="292"/>
      <c r="P50" s="292"/>
      <c r="Q50" s="293"/>
      <c r="R50" s="294"/>
      <c r="S50" s="288"/>
      <c r="T50" s="294"/>
      <c r="U50" s="294"/>
      <c r="V50" s="288"/>
      <c r="W50" s="286"/>
      <c r="X50" s="295"/>
    </row>
    <row r="51" spans="1:25" ht="14.25" thickBot="1" x14ac:dyDescent="0.25">
      <c r="A51" s="296"/>
      <c r="B51" s="296"/>
      <c r="C51" s="296"/>
      <c r="D51" s="296"/>
      <c r="E51" s="296"/>
      <c r="F51" s="279"/>
      <c r="G51" s="279"/>
      <c r="H51" s="279"/>
      <c r="I51" s="279"/>
      <c r="J51" s="279"/>
      <c r="K51" s="297"/>
      <c r="L51" s="297"/>
      <c r="M51" s="298"/>
      <c r="N51" s="298"/>
      <c r="O51" s="292"/>
      <c r="P51" s="292"/>
      <c r="Q51" s="293"/>
      <c r="R51" s="294"/>
      <c r="S51" s="288"/>
      <c r="T51" s="294"/>
      <c r="U51" s="294"/>
      <c r="V51" s="288"/>
      <c r="W51" s="286"/>
      <c r="X51" s="295"/>
    </row>
    <row r="52" spans="1:25" ht="13.5" x14ac:dyDescent="0.2">
      <c r="A52" s="299"/>
      <c r="B52" s="300"/>
      <c r="C52" s="300"/>
      <c r="D52" s="301" t="s">
        <v>15</v>
      </c>
      <c r="E52" s="405"/>
      <c r="F52" s="405"/>
      <c r="G52" s="405"/>
      <c r="H52" s="405"/>
      <c r="I52" s="405"/>
      <c r="J52" s="405"/>
      <c r="K52" s="297"/>
      <c r="L52" s="297"/>
      <c r="M52" s="298"/>
      <c r="N52" s="302"/>
      <c r="O52" s="303"/>
      <c r="P52" s="293"/>
    </row>
    <row r="53" spans="1:25" ht="13.5" x14ac:dyDescent="0.2">
      <c r="A53" s="26">
        <v>1</v>
      </c>
      <c r="B53" s="27" t="s">
        <v>79</v>
      </c>
      <c r="C53" s="28" t="s">
        <v>80</v>
      </c>
      <c r="D53" s="29">
        <f>R21/S21</f>
        <v>0</v>
      </c>
      <c r="E53" s="321"/>
      <c r="F53" s="321"/>
      <c r="G53" s="321"/>
      <c r="H53" s="321"/>
      <c r="I53" s="321"/>
      <c r="J53" s="321"/>
      <c r="K53" s="297"/>
      <c r="L53" s="297"/>
      <c r="M53" s="298"/>
      <c r="N53" s="302"/>
      <c r="O53" s="303"/>
      <c r="P53" s="293"/>
    </row>
    <row r="54" spans="1:25" ht="15.75" customHeight="1" x14ac:dyDescent="0.2">
      <c r="A54" s="26">
        <v>2</v>
      </c>
      <c r="B54" s="27" t="s">
        <v>16</v>
      </c>
      <c r="C54" s="28"/>
      <c r="D54" s="30"/>
      <c r="E54" s="389"/>
      <c r="F54" s="390"/>
      <c r="G54" s="390"/>
      <c r="H54" s="390"/>
      <c r="I54" s="390"/>
      <c r="J54" s="31"/>
      <c r="K54" s="297"/>
      <c r="L54" s="297"/>
      <c r="M54" s="298"/>
      <c r="N54" s="302"/>
      <c r="O54" s="303"/>
      <c r="P54" s="293"/>
    </row>
    <row r="55" spans="1:25" ht="13.5" customHeight="1" x14ac:dyDescent="0.2">
      <c r="A55" s="26">
        <v>3</v>
      </c>
      <c r="B55" s="27" t="s">
        <v>81</v>
      </c>
      <c r="C55" s="28"/>
      <c r="D55" s="32"/>
      <c r="E55" s="389"/>
      <c r="F55" s="390"/>
      <c r="G55" s="390"/>
      <c r="H55" s="390"/>
      <c r="I55" s="390"/>
      <c r="J55" s="294"/>
      <c r="K55" s="297"/>
      <c r="L55" s="297"/>
      <c r="M55" s="298"/>
      <c r="N55" s="302"/>
      <c r="O55" s="303"/>
      <c r="P55" s="293"/>
    </row>
    <row r="56" spans="1:25" ht="13.5" x14ac:dyDescent="0.2">
      <c r="A56" s="26">
        <v>4</v>
      </c>
      <c r="B56" s="27" t="s">
        <v>6</v>
      </c>
      <c r="C56" s="28" t="s">
        <v>0</v>
      </c>
      <c r="D56" s="33">
        <v>3.5000000000000003E-2</v>
      </c>
      <c r="E56" s="286"/>
      <c r="F56" s="286"/>
      <c r="G56" s="294"/>
      <c r="H56" s="294"/>
      <c r="I56" s="294"/>
      <c r="J56" s="294"/>
      <c r="K56" s="297"/>
      <c r="L56" s="297"/>
      <c r="M56" s="298"/>
      <c r="N56" s="302"/>
      <c r="O56" s="303"/>
      <c r="P56" s="293"/>
    </row>
    <row r="57" spans="1:25" ht="13.5" x14ac:dyDescent="0.2">
      <c r="A57" s="26">
        <v>5</v>
      </c>
      <c r="B57" s="27" t="s">
        <v>8</v>
      </c>
      <c r="C57" s="28" t="s">
        <v>0</v>
      </c>
      <c r="D57" s="34">
        <v>6.3500000000000001E-2</v>
      </c>
      <c r="E57" s="286"/>
      <c r="F57" s="286"/>
      <c r="G57" s="294"/>
      <c r="H57" s="294"/>
      <c r="I57" s="294"/>
      <c r="J57" s="294"/>
      <c r="K57" s="294"/>
      <c r="L57" s="294"/>
      <c r="M57" s="288"/>
      <c r="N57" s="293"/>
      <c r="O57" s="303"/>
      <c r="P57" s="293"/>
    </row>
    <row r="58" spans="1:25" ht="13.5" x14ac:dyDescent="0.2">
      <c r="A58" s="26">
        <v>6</v>
      </c>
      <c r="B58" s="27" t="s">
        <v>11</v>
      </c>
      <c r="C58" s="28" t="s">
        <v>0</v>
      </c>
      <c r="D58" s="33">
        <v>1.4999999999999999E-2</v>
      </c>
      <c r="E58" s="286"/>
      <c r="F58" s="286"/>
      <c r="G58" s="294"/>
      <c r="H58" s="294"/>
      <c r="I58" s="294"/>
      <c r="J58" s="294"/>
      <c r="K58" s="294"/>
      <c r="L58" s="294"/>
      <c r="M58" s="288"/>
      <c r="N58" s="293"/>
      <c r="O58" s="303"/>
      <c r="P58" s="293"/>
    </row>
    <row r="59" spans="1:25" ht="25.5" x14ac:dyDescent="0.2">
      <c r="A59" s="26">
        <v>7</v>
      </c>
      <c r="B59" s="35" t="s">
        <v>82</v>
      </c>
      <c r="C59" s="28" t="s">
        <v>0</v>
      </c>
      <c r="D59" s="33">
        <v>1.4999999999999999E-2</v>
      </c>
      <c r="E59" s="286"/>
      <c r="F59" s="286"/>
      <c r="G59" s="294"/>
      <c r="H59" s="294"/>
      <c r="I59" s="294"/>
      <c r="J59" s="294"/>
      <c r="K59" s="294"/>
      <c r="L59" s="294"/>
      <c r="M59" s="288"/>
      <c r="N59" s="293"/>
      <c r="O59" s="303"/>
      <c r="P59" s="293"/>
    </row>
    <row r="60" spans="1:25" ht="13.5" x14ac:dyDescent="0.2">
      <c r="A60" s="26">
        <v>8</v>
      </c>
      <c r="B60" s="27" t="s">
        <v>17</v>
      </c>
      <c r="C60" s="28" t="s">
        <v>0</v>
      </c>
      <c r="D60" s="34">
        <f>(K21/(G21+J21))*0.85</f>
        <v>0.90600000000000003</v>
      </c>
      <c r="E60" s="389"/>
      <c r="F60" s="390"/>
      <c r="G60" s="390"/>
      <c r="H60" s="390"/>
      <c r="I60" s="390"/>
      <c r="J60" s="294"/>
      <c r="K60" s="294"/>
      <c r="L60" s="294"/>
      <c r="M60" s="288"/>
      <c r="N60" s="293"/>
      <c r="O60" s="303"/>
      <c r="P60" s="293"/>
    </row>
    <row r="61" spans="1:25" ht="14.25" thickBot="1" x14ac:dyDescent="0.25">
      <c r="A61" s="36">
        <v>9</v>
      </c>
      <c r="B61" s="37" t="s">
        <v>18</v>
      </c>
      <c r="C61" s="38" t="s">
        <v>0</v>
      </c>
      <c r="D61" s="39">
        <f>IF(L21*0.8/(G21+J21)&gt;=0.5,0.5,L21*0.8/(G21+J21))</f>
        <v>0.45</v>
      </c>
      <c r="E61" s="389"/>
      <c r="F61" s="390"/>
      <c r="G61" s="390"/>
      <c r="H61" s="390"/>
      <c r="I61" s="390"/>
      <c r="J61" s="294"/>
      <c r="K61" s="294"/>
      <c r="L61" s="294"/>
      <c r="M61" s="288"/>
      <c r="N61" s="293"/>
      <c r="O61" s="303"/>
      <c r="P61" s="293"/>
    </row>
    <row r="62" spans="1:25" ht="13.5" x14ac:dyDescent="0.2">
      <c r="A62" s="304"/>
      <c r="B62" s="296"/>
      <c r="C62" s="304"/>
      <c r="D62" s="279"/>
      <c r="E62" s="279"/>
      <c r="P62" s="292"/>
      <c r="Q62" s="293"/>
      <c r="R62" s="286"/>
      <c r="S62" s="293"/>
      <c r="T62" s="294"/>
      <c r="U62" s="294"/>
      <c r="V62" s="288"/>
      <c r="W62" s="294"/>
      <c r="X62" s="294"/>
      <c r="Y62" s="286"/>
    </row>
  </sheetData>
  <sheetProtection insertRows="0" deleteRows="0"/>
  <protectedRanges>
    <protectedRange sqref="N21:X21 E14:E20 D54:D55 E52:Y73 A62:D73 H45:Y51 A2:B3 D2:S3 C3 N20:Q20 B14:D19 F14:L19 B10:B13 E10:L13 C10:D11 C13:D13" name="Диапазон1"/>
    <protectedRange sqref="Y30:Y34" name="Диапазон1_1"/>
  </protectedRanges>
  <mergeCells count="42">
    <mergeCell ref="E61:I61"/>
    <mergeCell ref="B10:L10"/>
    <mergeCell ref="B11:L11"/>
    <mergeCell ref="K45:Y45"/>
    <mergeCell ref="B46:C47"/>
    <mergeCell ref="D46:D47"/>
    <mergeCell ref="E46:G46"/>
    <mergeCell ref="K46:Y47"/>
    <mergeCell ref="B48:C48"/>
    <mergeCell ref="E52:J52"/>
    <mergeCell ref="E54:I54"/>
    <mergeCell ref="E55:I55"/>
    <mergeCell ref="E60:I60"/>
    <mergeCell ref="C12:C20"/>
    <mergeCell ref="D12:D20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" right="0" top="0" bottom="0" header="0" footer="0"/>
  <pageSetup paperSize="9" scale="42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F17" sqref="F17:H17"/>
    </sheetView>
  </sheetViews>
  <sheetFormatPr defaultRowHeight="12.75" x14ac:dyDescent="0.2"/>
  <cols>
    <col min="1" max="1" width="29.7109375" style="457" customWidth="1"/>
    <col min="2" max="2" width="25.140625" style="457" customWidth="1"/>
    <col min="3" max="3" width="7.140625" style="457" customWidth="1"/>
    <col min="4" max="4" width="10.7109375" style="457" customWidth="1"/>
    <col min="5" max="5" width="9.7109375" style="457" customWidth="1"/>
    <col min="6" max="6" width="8.28515625" style="457" customWidth="1"/>
    <col min="7" max="7" width="8.42578125" style="457" customWidth="1"/>
    <col min="8" max="9" width="10" style="457" customWidth="1"/>
    <col min="10" max="10" width="13.140625" style="457" customWidth="1"/>
    <col min="11" max="16384" width="9.140625" style="457"/>
  </cols>
  <sheetData>
    <row r="1" spans="1:16" s="452" customFormat="1" ht="12" x14ac:dyDescent="0.2">
      <c r="A1" s="451" t="s">
        <v>375</v>
      </c>
      <c r="B1" s="451"/>
      <c r="C1" s="451"/>
      <c r="D1" s="451"/>
      <c r="E1" s="451"/>
      <c r="I1" s="453" t="s">
        <v>376</v>
      </c>
      <c r="J1" s="453"/>
    </row>
    <row r="2" spans="1:16" s="455" customFormat="1" x14ac:dyDescent="0.2">
      <c r="A2" s="454" t="s">
        <v>377</v>
      </c>
    </row>
    <row r="3" spans="1:16" x14ac:dyDescent="0.2">
      <c r="A3" s="456" t="s">
        <v>378</v>
      </c>
      <c r="B3" s="456"/>
      <c r="C3" s="456"/>
      <c r="D3" s="456"/>
      <c r="E3" s="456"/>
      <c r="F3" s="456"/>
      <c r="G3" s="456"/>
      <c r="H3" s="456"/>
      <c r="I3" s="456"/>
      <c r="J3" s="456"/>
    </row>
    <row r="4" spans="1:16" ht="15" customHeight="1" x14ac:dyDescent="0.2">
      <c r="A4" s="458" t="s">
        <v>36</v>
      </c>
      <c r="B4" s="458"/>
      <c r="C4" s="458"/>
      <c r="D4" s="458"/>
      <c r="E4" s="458"/>
      <c r="F4" s="458"/>
      <c r="G4" s="458"/>
      <c r="H4" s="458"/>
      <c r="I4" s="458"/>
      <c r="J4" s="458"/>
      <c r="K4" s="459"/>
      <c r="L4" s="459"/>
      <c r="M4" s="459"/>
      <c r="N4" s="460"/>
      <c r="O4" s="460"/>
      <c r="P4" s="460"/>
    </row>
    <row r="5" spans="1:16" ht="15" customHeight="1" thickBot="1" x14ac:dyDescent="0.25">
      <c r="A5" s="458" t="s">
        <v>37</v>
      </c>
      <c r="B5" s="458"/>
      <c r="C5" s="458"/>
      <c r="D5" s="458"/>
      <c r="E5" s="458"/>
      <c r="F5" s="458"/>
      <c r="G5" s="458"/>
      <c r="H5" s="458"/>
      <c r="I5" s="458"/>
      <c r="J5" s="458"/>
      <c r="K5" s="459"/>
      <c r="L5" s="459"/>
      <c r="M5" s="459"/>
    </row>
    <row r="6" spans="1:16" ht="20.25" customHeight="1" x14ac:dyDescent="0.2">
      <c r="A6" s="461" t="s">
        <v>379</v>
      </c>
      <c r="B6" s="461" t="s">
        <v>380</v>
      </c>
      <c r="C6" s="461" t="s">
        <v>381</v>
      </c>
      <c r="D6" s="461" t="s">
        <v>382</v>
      </c>
      <c r="E6" s="461" t="s">
        <v>383</v>
      </c>
      <c r="F6" s="461" t="s">
        <v>384</v>
      </c>
      <c r="G6" s="462" t="s">
        <v>385</v>
      </c>
      <c r="H6" s="461" t="s">
        <v>90</v>
      </c>
      <c r="I6" s="461" t="s">
        <v>386</v>
      </c>
      <c r="J6" s="461" t="s">
        <v>387</v>
      </c>
    </row>
    <row r="7" spans="1:16" ht="68.25" customHeight="1" thickBot="1" x14ac:dyDescent="0.25">
      <c r="A7" s="463"/>
      <c r="B7" s="463"/>
      <c r="C7" s="463"/>
      <c r="D7" s="463"/>
      <c r="E7" s="463"/>
      <c r="F7" s="463"/>
      <c r="G7" s="464"/>
      <c r="H7" s="463"/>
      <c r="I7" s="463"/>
      <c r="J7" s="463"/>
    </row>
    <row r="8" spans="1:16" ht="13.5" thickBot="1" x14ac:dyDescent="0.25">
      <c r="A8" s="465">
        <v>1</v>
      </c>
      <c r="B8" s="465">
        <v>2</v>
      </c>
      <c r="C8" s="465">
        <v>3</v>
      </c>
      <c r="D8" s="465">
        <v>4</v>
      </c>
      <c r="E8" s="465">
        <v>5</v>
      </c>
      <c r="F8" s="466">
        <v>6</v>
      </c>
      <c r="G8" s="466">
        <v>7</v>
      </c>
      <c r="H8" s="465">
        <v>8</v>
      </c>
      <c r="I8" s="465">
        <v>9</v>
      </c>
      <c r="J8" s="466">
        <v>10</v>
      </c>
    </row>
    <row r="9" spans="1:16" ht="12.75" customHeight="1" x14ac:dyDescent="0.2">
      <c r="A9" s="467"/>
      <c r="B9" s="468"/>
      <c r="C9" s="469"/>
      <c r="D9" s="469"/>
      <c r="E9" s="469"/>
      <c r="F9" s="470"/>
      <c r="G9" s="469"/>
      <c r="H9" s="470"/>
      <c r="I9" s="469"/>
      <c r="J9" s="471"/>
    </row>
    <row r="10" spans="1:16" x14ac:dyDescent="0.2">
      <c r="A10" s="472"/>
      <c r="B10" s="473"/>
      <c r="C10" s="474"/>
      <c r="D10" s="474"/>
      <c r="E10" s="474"/>
      <c r="F10" s="475"/>
      <c r="G10" s="474"/>
      <c r="H10" s="475"/>
      <c r="I10" s="474"/>
      <c r="J10" s="476"/>
    </row>
    <row r="11" spans="1:16" s="452" customFormat="1" x14ac:dyDescent="0.2">
      <c r="A11" s="472"/>
      <c r="B11" s="473"/>
      <c r="C11" s="474"/>
      <c r="D11" s="474"/>
      <c r="E11" s="474"/>
      <c r="F11" s="475"/>
      <c r="G11" s="474"/>
      <c r="H11" s="475"/>
      <c r="I11" s="474"/>
      <c r="J11" s="476"/>
    </row>
    <row r="12" spans="1:16" s="452" customFormat="1" ht="26.25" customHeight="1" x14ac:dyDescent="0.2">
      <c r="A12" s="477"/>
      <c r="B12" s="478"/>
      <c r="C12" s="474"/>
      <c r="D12" s="474"/>
      <c r="E12" s="474"/>
      <c r="F12" s="475"/>
      <c r="G12" s="479"/>
      <c r="H12" s="475"/>
      <c r="I12" s="474"/>
      <c r="J12" s="476"/>
    </row>
    <row r="13" spans="1:16" s="452" customFormat="1" ht="26.25" customHeight="1" thickBot="1" x14ac:dyDescent="0.25">
      <c r="A13" s="480"/>
      <c r="B13" s="481"/>
      <c r="C13" s="482"/>
      <c r="D13" s="482"/>
      <c r="E13" s="482"/>
      <c r="F13" s="483"/>
      <c r="G13" s="484"/>
      <c r="H13" s="483"/>
      <c r="I13" s="482"/>
      <c r="J13" s="485"/>
    </row>
    <row r="14" spans="1:16" ht="13.5" thickBot="1" x14ac:dyDescent="0.25">
      <c r="A14" s="486" t="s">
        <v>388</v>
      </c>
      <c r="B14" s="487"/>
      <c r="C14" s="487"/>
      <c r="D14" s="487"/>
      <c r="E14" s="487"/>
      <c r="F14" s="487"/>
      <c r="G14" s="487"/>
      <c r="H14" s="487"/>
      <c r="I14" s="488"/>
      <c r="J14" s="489">
        <f>SUM(J9:J13)</f>
        <v>0</v>
      </c>
    </row>
    <row r="17" spans="1:8" ht="12.75" customHeight="1" x14ac:dyDescent="0.2">
      <c r="A17" s="490" t="s">
        <v>389</v>
      </c>
      <c r="B17" s="491"/>
      <c r="C17" s="492" t="s">
        <v>390</v>
      </c>
      <c r="D17" s="492"/>
      <c r="E17" s="491"/>
      <c r="F17" s="492" t="s">
        <v>391</v>
      </c>
      <c r="G17" s="492"/>
      <c r="H17" s="492"/>
    </row>
    <row r="18" spans="1:8" x14ac:dyDescent="0.2">
      <c r="A18" s="491"/>
      <c r="B18" s="491"/>
      <c r="C18" s="491"/>
      <c r="D18" s="491"/>
      <c r="E18" s="491"/>
      <c r="F18" s="493" t="s">
        <v>392</v>
      </c>
      <c r="G18" s="493"/>
      <c r="H18" s="493"/>
    </row>
    <row r="19" spans="1:8" x14ac:dyDescent="0.2">
      <c r="G19" s="494"/>
    </row>
    <row r="20" spans="1:8" x14ac:dyDescent="0.2">
      <c r="G20" s="494"/>
    </row>
    <row r="21" spans="1:8" x14ac:dyDescent="0.2">
      <c r="G21" s="494"/>
    </row>
    <row r="22" spans="1:8" x14ac:dyDescent="0.2">
      <c r="G22" s="494"/>
    </row>
    <row r="23" spans="1:8" x14ac:dyDescent="0.2">
      <c r="G23" s="494"/>
    </row>
    <row r="24" spans="1:8" x14ac:dyDescent="0.2">
      <c r="G24" s="494"/>
    </row>
    <row r="25" spans="1:8" x14ac:dyDescent="0.2">
      <c r="G25" s="494"/>
    </row>
    <row r="26" spans="1:8" x14ac:dyDescent="0.2">
      <c r="G26" s="495"/>
    </row>
  </sheetData>
  <mergeCells count="18">
    <mergeCell ref="F18:H18"/>
    <mergeCell ref="G6:G7"/>
    <mergeCell ref="H6:H7"/>
    <mergeCell ref="I6:I7"/>
    <mergeCell ref="J6:J7"/>
    <mergeCell ref="A14:I14"/>
    <mergeCell ref="C17:D17"/>
    <mergeCell ref="F17:H17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F16" sqref="F16"/>
    </sheetView>
  </sheetViews>
  <sheetFormatPr defaultRowHeight="12.75" x14ac:dyDescent="0.2"/>
  <cols>
    <col min="1" max="1" width="3.5703125" style="496" customWidth="1"/>
    <col min="2" max="2" width="39.140625" style="496" customWidth="1"/>
    <col min="3" max="4" width="11.7109375" style="498" customWidth="1"/>
    <col min="5" max="5" width="6.140625" style="498" customWidth="1"/>
    <col min="6" max="6" width="9.140625" style="498"/>
    <col min="7" max="7" width="7.85546875" style="498" customWidth="1"/>
    <col min="8" max="8" width="6.28515625" style="498" customWidth="1"/>
    <col min="9" max="9" width="7" style="498" customWidth="1"/>
    <col min="10" max="10" width="6.7109375" style="498" customWidth="1"/>
    <col min="11" max="11" width="9.85546875" style="498" customWidth="1"/>
    <col min="12" max="12" width="7.42578125" style="498" customWidth="1"/>
    <col min="13" max="13" width="10.85546875" style="498" customWidth="1"/>
    <col min="14" max="16384" width="9.140625" style="496"/>
  </cols>
  <sheetData>
    <row r="1" spans="1:14" x14ac:dyDescent="0.2">
      <c r="A1" s="454" t="s">
        <v>393</v>
      </c>
      <c r="C1" s="497"/>
      <c r="D1" s="497"/>
      <c r="K1" s="499" t="s">
        <v>394</v>
      </c>
      <c r="L1" s="499"/>
      <c r="M1" s="499"/>
    </row>
    <row r="2" spans="1:14" s="455" customFormat="1" x14ac:dyDescent="0.2">
      <c r="A2" s="454" t="s">
        <v>377</v>
      </c>
    </row>
    <row r="5" spans="1:14" x14ac:dyDescent="0.2">
      <c r="A5" s="500" t="s">
        <v>395</v>
      </c>
      <c r="B5" s="500"/>
      <c r="C5" s="500"/>
      <c r="D5" s="500"/>
      <c r="E5" s="500"/>
      <c r="F5" s="500"/>
      <c r="G5" s="500"/>
      <c r="H5" s="500"/>
      <c r="I5" s="500"/>
      <c r="J5" s="500"/>
      <c r="K5" s="500"/>
      <c r="L5" s="500"/>
      <c r="M5" s="500"/>
    </row>
    <row r="6" spans="1:14" x14ac:dyDescent="0.2">
      <c r="A6" s="458" t="s">
        <v>36</v>
      </c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9"/>
    </row>
    <row r="7" spans="1:14" ht="13.5" thickBot="1" x14ac:dyDescent="0.25">
      <c r="A7" s="458" t="s">
        <v>37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459"/>
    </row>
    <row r="8" spans="1:14" x14ac:dyDescent="0.2">
      <c r="A8" s="501" t="s">
        <v>20</v>
      </c>
      <c r="B8" s="502" t="s">
        <v>396</v>
      </c>
      <c r="C8" s="503" t="s">
        <v>397</v>
      </c>
      <c r="D8" s="503" t="s">
        <v>398</v>
      </c>
      <c r="E8" s="502" t="s">
        <v>386</v>
      </c>
      <c r="F8" s="502" t="s">
        <v>21</v>
      </c>
      <c r="G8" s="502" t="s">
        <v>399</v>
      </c>
      <c r="H8" s="502" t="s">
        <v>400</v>
      </c>
      <c r="I8" s="502"/>
      <c r="J8" s="502"/>
      <c r="K8" s="502" t="s">
        <v>401</v>
      </c>
      <c r="L8" s="502"/>
      <c r="M8" s="504" t="s">
        <v>402</v>
      </c>
    </row>
    <row r="9" spans="1:14" s="511" customFormat="1" ht="42" customHeight="1" x14ac:dyDescent="0.25">
      <c r="A9" s="505"/>
      <c r="B9" s="506"/>
      <c r="C9" s="507"/>
      <c r="D9" s="507"/>
      <c r="E9" s="506"/>
      <c r="F9" s="506"/>
      <c r="G9" s="506"/>
      <c r="H9" s="508" t="s">
        <v>403</v>
      </c>
      <c r="I9" s="508" t="s">
        <v>404</v>
      </c>
      <c r="J9" s="508" t="s">
        <v>34</v>
      </c>
      <c r="K9" s="508" t="s">
        <v>405</v>
      </c>
      <c r="L9" s="508" t="s">
        <v>406</v>
      </c>
      <c r="M9" s="509"/>
      <c r="N9" s="510"/>
    </row>
    <row r="10" spans="1:14" s="516" customFormat="1" ht="13.5" thickBot="1" x14ac:dyDescent="0.25">
      <c r="A10" s="512" t="s">
        <v>22</v>
      </c>
      <c r="B10" s="513" t="s">
        <v>23</v>
      </c>
      <c r="C10" s="513" t="s">
        <v>24</v>
      </c>
      <c r="D10" s="513" t="s">
        <v>25</v>
      </c>
      <c r="E10" s="513" t="s">
        <v>26</v>
      </c>
      <c r="F10" s="513" t="s">
        <v>27</v>
      </c>
      <c r="G10" s="513" t="s">
        <v>28</v>
      </c>
      <c r="H10" s="513" t="s">
        <v>29</v>
      </c>
      <c r="I10" s="513" t="s">
        <v>35</v>
      </c>
      <c r="J10" s="513" t="s">
        <v>30</v>
      </c>
      <c r="K10" s="513" t="s">
        <v>31</v>
      </c>
      <c r="L10" s="513" t="s">
        <v>32</v>
      </c>
      <c r="M10" s="514" t="s">
        <v>33</v>
      </c>
      <c r="N10" s="515"/>
    </row>
    <row r="11" spans="1:14" s="526" customFormat="1" ht="13.5" thickTop="1" x14ac:dyDescent="0.2">
      <c r="A11" s="517"/>
      <c r="B11" s="518"/>
      <c r="C11" s="519"/>
      <c r="D11" s="520"/>
      <c r="E11" s="520"/>
      <c r="F11" s="521"/>
      <c r="G11" s="521"/>
      <c r="H11" s="522"/>
      <c r="I11" s="522"/>
      <c r="J11" s="522"/>
      <c r="K11" s="523"/>
      <c r="L11" s="524"/>
      <c r="M11" s="525"/>
      <c r="N11" s="511"/>
    </row>
    <row r="12" spans="1:14" s="526" customFormat="1" x14ac:dyDescent="0.2">
      <c r="A12" s="527"/>
      <c r="B12" s="528"/>
      <c r="C12" s="529"/>
      <c r="D12" s="530"/>
      <c r="E12" s="531"/>
      <c r="F12" s="532"/>
      <c r="G12" s="532"/>
      <c r="H12" s="533"/>
      <c r="I12" s="533"/>
      <c r="J12" s="533"/>
      <c r="K12" s="531"/>
      <c r="L12" s="531"/>
      <c r="M12" s="534"/>
      <c r="N12" s="516"/>
    </row>
    <row r="13" spans="1:14" s="526" customFormat="1" x14ac:dyDescent="0.2">
      <c r="A13" s="535"/>
      <c r="B13" s="536"/>
      <c r="C13" s="537"/>
      <c r="D13" s="538"/>
      <c r="E13" s="539"/>
      <c r="F13" s="540"/>
      <c r="G13" s="540"/>
      <c r="H13" s="541"/>
      <c r="I13" s="541"/>
      <c r="J13" s="541"/>
      <c r="K13" s="539"/>
      <c r="L13" s="539"/>
      <c r="M13" s="542"/>
    </row>
    <row r="14" spans="1:14" s="526" customFormat="1" x14ac:dyDescent="0.2">
      <c r="A14" s="535"/>
      <c r="B14" s="536"/>
      <c r="C14" s="537"/>
      <c r="D14" s="538"/>
      <c r="E14" s="539"/>
      <c r="F14" s="540"/>
      <c r="G14" s="540"/>
      <c r="H14" s="541"/>
      <c r="I14" s="541"/>
      <c r="J14" s="541"/>
      <c r="K14" s="539"/>
      <c r="L14" s="539"/>
      <c r="M14" s="542"/>
    </row>
    <row r="15" spans="1:14" s="526" customFormat="1" x14ac:dyDescent="0.2">
      <c r="A15" s="535"/>
      <c r="B15" s="536"/>
      <c r="C15" s="537"/>
      <c r="D15" s="538"/>
      <c r="E15" s="539"/>
      <c r="F15" s="540"/>
      <c r="G15" s="540"/>
      <c r="H15" s="541"/>
      <c r="I15" s="541"/>
      <c r="J15" s="541"/>
      <c r="K15" s="539"/>
      <c r="L15" s="539"/>
      <c r="M15" s="542"/>
    </row>
    <row r="16" spans="1:14" s="526" customFormat="1" x14ac:dyDescent="0.2">
      <c r="A16" s="535"/>
      <c r="B16" s="536"/>
      <c r="C16" s="537"/>
      <c r="D16" s="538"/>
      <c r="E16" s="539"/>
      <c r="F16" s="540"/>
      <c r="G16" s="540"/>
      <c r="H16" s="541"/>
      <c r="I16" s="541"/>
      <c r="J16" s="541"/>
      <c r="K16" s="539"/>
      <c r="L16" s="539"/>
      <c r="M16" s="542"/>
    </row>
    <row r="17" spans="1:18" s="552" customFormat="1" x14ac:dyDescent="0.2">
      <c r="A17" s="543"/>
      <c r="B17" s="544"/>
      <c r="C17" s="545"/>
      <c r="D17" s="546"/>
      <c r="E17" s="547"/>
      <c r="F17" s="548"/>
      <c r="G17" s="548"/>
      <c r="H17" s="549"/>
      <c r="I17" s="549"/>
      <c r="J17" s="549"/>
      <c r="K17" s="547"/>
      <c r="L17" s="547"/>
      <c r="M17" s="550"/>
      <c r="N17" s="551"/>
      <c r="O17" s="551"/>
      <c r="P17" s="551"/>
      <c r="Q17" s="551"/>
      <c r="R17" s="551"/>
    </row>
    <row r="18" spans="1:18" s="553" customFormat="1" x14ac:dyDescent="0.2">
      <c r="A18" s="543"/>
      <c r="B18" s="544"/>
      <c r="C18" s="545"/>
      <c r="D18" s="546"/>
      <c r="E18" s="547"/>
      <c r="F18" s="548"/>
      <c r="G18" s="548"/>
      <c r="H18" s="549"/>
      <c r="I18" s="549"/>
      <c r="J18" s="549"/>
      <c r="K18" s="547"/>
      <c r="L18" s="547"/>
      <c r="M18" s="550"/>
      <c r="N18" s="551"/>
      <c r="O18" s="496"/>
      <c r="P18" s="496"/>
      <c r="Q18" s="496"/>
      <c r="R18" s="496"/>
    </row>
    <row r="19" spans="1:18" ht="13.5" thickBot="1" x14ac:dyDescent="0.25">
      <c r="A19" s="554"/>
      <c r="B19" s="555"/>
      <c r="C19" s="556"/>
      <c r="D19" s="557"/>
      <c r="E19" s="558"/>
      <c r="F19" s="559"/>
      <c r="G19" s="559"/>
      <c r="H19" s="560"/>
      <c r="I19" s="560"/>
      <c r="J19" s="560"/>
      <c r="K19" s="561"/>
      <c r="L19" s="562"/>
      <c r="M19" s="563"/>
      <c r="N19" s="551"/>
    </row>
    <row r="20" spans="1:18" ht="14.25" thickTop="1" thickBot="1" x14ac:dyDescent="0.25">
      <c r="A20" s="564"/>
      <c r="B20" s="565" t="s">
        <v>407</v>
      </c>
      <c r="C20" s="566"/>
      <c r="D20" s="567"/>
      <c r="E20" s="568"/>
      <c r="F20" s="569"/>
      <c r="G20" s="569"/>
      <c r="H20" s="569"/>
      <c r="I20" s="569"/>
      <c r="J20" s="569"/>
      <c r="K20" s="569"/>
      <c r="L20" s="568"/>
      <c r="M20" s="570">
        <f>SUM(M11:M19)</f>
        <v>0</v>
      </c>
    </row>
    <row r="21" spans="1:18" ht="13.5" thickTop="1" x14ac:dyDescent="0.2">
      <c r="J21" s="571"/>
      <c r="K21" s="572"/>
      <c r="M21" s="573"/>
    </row>
    <row r="22" spans="1:18" s="491" customFormat="1" x14ac:dyDescent="0.2">
      <c r="B22" s="490" t="s">
        <v>389</v>
      </c>
      <c r="D22" s="492" t="s">
        <v>390</v>
      </c>
      <c r="E22" s="492"/>
      <c r="G22" s="492" t="s">
        <v>391</v>
      </c>
      <c r="H22" s="492"/>
      <c r="I22" s="492"/>
    </row>
    <row r="23" spans="1:18" s="491" customFormat="1" x14ac:dyDescent="0.2">
      <c r="G23" s="493" t="s">
        <v>392</v>
      </c>
      <c r="H23" s="493"/>
      <c r="I23" s="493"/>
    </row>
    <row r="24" spans="1:18" s="491" customFormat="1" x14ac:dyDescent="0.2"/>
    <row r="25" spans="1:18" x14ac:dyDescent="0.2">
      <c r="J25" s="571"/>
      <c r="K25" s="572"/>
      <c r="M25" s="573"/>
    </row>
    <row r="26" spans="1:18" x14ac:dyDescent="0.2">
      <c r="K26" s="574"/>
      <c r="M26" s="573"/>
    </row>
    <row r="27" spans="1:18" x14ac:dyDescent="0.2">
      <c r="K27" s="575"/>
    </row>
    <row r="28" spans="1:18" x14ac:dyDescent="0.2">
      <c r="K28" s="576"/>
    </row>
    <row r="29" spans="1:18" x14ac:dyDescent="0.2">
      <c r="K29" s="576"/>
    </row>
    <row r="30" spans="1:18" x14ac:dyDescent="0.2">
      <c r="K30" s="576"/>
    </row>
    <row r="31" spans="1:18" x14ac:dyDescent="0.2">
      <c r="K31" s="576"/>
    </row>
    <row r="32" spans="1:18" x14ac:dyDescent="0.2">
      <c r="K32" s="576"/>
    </row>
    <row r="33" spans="11:11" x14ac:dyDescent="0.2">
      <c r="K33" s="576"/>
    </row>
    <row r="34" spans="11:11" x14ac:dyDescent="0.2">
      <c r="K34" s="576"/>
    </row>
    <row r="35" spans="11:11" x14ac:dyDescent="0.2">
      <c r="K35" s="57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58"/>
  <sheetViews>
    <sheetView showGridLines="0" view="pageBreakPreview" zoomScale="75" zoomScaleNormal="100" zoomScaleSheetLayoutView="75" workbookViewId="0">
      <selection activeCell="F157" sqref="F157"/>
    </sheetView>
  </sheetViews>
  <sheetFormatPr defaultRowHeight="16.5" x14ac:dyDescent="0.2"/>
  <cols>
    <col min="1" max="1" width="7.42578125" style="51" customWidth="1"/>
    <col min="2" max="2" width="20" style="46" customWidth="1"/>
    <col min="3" max="3" width="69.42578125" style="49" customWidth="1"/>
    <col min="4" max="4" width="10.140625" style="48" customWidth="1"/>
    <col min="5" max="5" width="12" style="47" customWidth="1"/>
    <col min="6" max="6" width="12.5703125" style="46" customWidth="1"/>
    <col min="7" max="7" width="13.140625" style="46" customWidth="1"/>
    <col min="8" max="8" width="12.5703125" style="45" customWidth="1"/>
    <col min="9" max="9" width="12.140625" style="46" customWidth="1"/>
    <col min="10" max="10" width="13.28515625" style="46" customWidth="1"/>
    <col min="11" max="16384" width="9.140625" style="40"/>
  </cols>
  <sheetData>
    <row r="1" spans="1:10" x14ac:dyDescent="0.2">
      <c r="B1" s="50"/>
      <c r="J1" s="44" t="s">
        <v>171</v>
      </c>
    </row>
    <row r="2" spans="1:10" x14ac:dyDescent="0.2">
      <c r="A2" s="421" t="s">
        <v>83</v>
      </c>
      <c r="B2" s="421"/>
      <c r="C2" s="421"/>
      <c r="D2" s="421"/>
      <c r="E2" s="421"/>
      <c r="F2" s="421"/>
      <c r="G2" s="421"/>
      <c r="H2" s="421"/>
      <c r="I2" s="421"/>
      <c r="J2" s="421"/>
    </row>
    <row r="3" spans="1:10" x14ac:dyDescent="0.2">
      <c r="B3" s="43" t="s">
        <v>36</v>
      </c>
      <c r="C3" s="422" t="s">
        <v>174</v>
      </c>
      <c r="D3" s="423"/>
      <c r="E3" s="423"/>
      <c r="F3" s="423"/>
      <c r="G3" s="423"/>
      <c r="H3" s="423"/>
      <c r="I3" s="423"/>
      <c r="J3" s="423"/>
    </row>
    <row r="4" spans="1:10" x14ac:dyDescent="0.2">
      <c r="B4" s="42" t="s">
        <v>37</v>
      </c>
      <c r="C4" s="41" t="s">
        <v>173</v>
      </c>
      <c r="D4" s="41"/>
      <c r="E4" s="41"/>
      <c r="F4" s="41"/>
      <c r="G4" s="41"/>
      <c r="H4" s="41"/>
      <c r="I4" s="41"/>
      <c r="J4" s="41"/>
    </row>
    <row r="5" spans="1:10" ht="17.25" thickBot="1" x14ac:dyDescent="0.25"/>
    <row r="6" spans="1:10" x14ac:dyDescent="0.2">
      <c r="A6" s="424" t="s">
        <v>20</v>
      </c>
      <c r="B6" s="427" t="s">
        <v>84</v>
      </c>
      <c r="C6" s="430" t="s">
        <v>85</v>
      </c>
      <c r="D6" s="433" t="s">
        <v>44</v>
      </c>
      <c r="E6" s="436" t="s">
        <v>86</v>
      </c>
      <c r="F6" s="430"/>
      <c r="G6" s="430"/>
      <c r="H6" s="430"/>
      <c r="I6" s="430"/>
      <c r="J6" s="437"/>
    </row>
    <row r="7" spans="1:10" x14ac:dyDescent="0.2">
      <c r="A7" s="425"/>
      <c r="B7" s="428"/>
      <c r="C7" s="431"/>
      <c r="D7" s="434"/>
      <c r="E7" s="438" t="s">
        <v>88</v>
      </c>
      <c r="F7" s="431"/>
      <c r="G7" s="431"/>
      <c r="H7" s="431" t="s">
        <v>87</v>
      </c>
      <c r="I7" s="431"/>
      <c r="J7" s="439"/>
    </row>
    <row r="8" spans="1:10" ht="33.75" thickBot="1" x14ac:dyDescent="0.25">
      <c r="A8" s="426"/>
      <c r="B8" s="429"/>
      <c r="C8" s="432"/>
      <c r="D8" s="435"/>
      <c r="E8" s="52" t="s">
        <v>43</v>
      </c>
      <c r="F8" s="339" t="s">
        <v>89</v>
      </c>
      <c r="G8" s="339" t="s">
        <v>90</v>
      </c>
      <c r="H8" s="340" t="s">
        <v>43</v>
      </c>
      <c r="I8" s="339" t="s">
        <v>91</v>
      </c>
      <c r="J8" s="53" t="s">
        <v>90</v>
      </c>
    </row>
    <row r="9" spans="1:10" ht="17.25" thickBot="1" x14ac:dyDescent="0.25">
      <c r="A9" s="54"/>
      <c r="B9" s="55">
        <v>1</v>
      </c>
      <c r="C9" s="56">
        <v>2</v>
      </c>
      <c r="D9" s="57">
        <v>3</v>
      </c>
      <c r="E9" s="58">
        <v>4</v>
      </c>
      <c r="F9" s="55">
        <v>5</v>
      </c>
      <c r="G9" s="55">
        <v>6</v>
      </c>
      <c r="H9" s="56">
        <v>7</v>
      </c>
      <c r="I9" s="55">
        <v>8</v>
      </c>
      <c r="J9" s="59">
        <v>9</v>
      </c>
    </row>
    <row r="10" spans="1:10" x14ac:dyDescent="0.2">
      <c r="A10" s="337">
        <v>1</v>
      </c>
      <c r="B10" s="72" t="s">
        <v>175</v>
      </c>
      <c r="C10" s="73" t="s">
        <v>176</v>
      </c>
      <c r="D10" s="74" t="s">
        <v>45</v>
      </c>
      <c r="E10" s="348"/>
      <c r="F10" s="343"/>
      <c r="G10" s="60">
        <f t="shared" ref="G10" si="0">E10*F10</f>
        <v>0</v>
      </c>
      <c r="H10" s="72">
        <v>6.9999999999999999E-4</v>
      </c>
      <c r="I10" s="76">
        <v>42902.83</v>
      </c>
      <c r="J10" s="60">
        <f t="shared" ref="J10" si="1">H10*I10</f>
        <v>30</v>
      </c>
    </row>
    <row r="11" spans="1:10" x14ac:dyDescent="0.2">
      <c r="A11" s="338">
        <v>2</v>
      </c>
      <c r="B11" s="72" t="s">
        <v>114</v>
      </c>
      <c r="C11" s="73" t="s">
        <v>115</v>
      </c>
      <c r="D11" s="74" t="s">
        <v>45</v>
      </c>
      <c r="E11" s="346"/>
      <c r="F11" s="76"/>
      <c r="G11" s="61">
        <f t="shared" ref="G11:G74" si="2">E11*F11</f>
        <v>0</v>
      </c>
      <c r="H11" s="72">
        <v>8.6E-3</v>
      </c>
      <c r="I11" s="76">
        <v>74018.14</v>
      </c>
      <c r="J11" s="61">
        <f t="shared" ref="J11:J74" si="3">H11*I11</f>
        <v>637</v>
      </c>
    </row>
    <row r="12" spans="1:10" x14ac:dyDescent="0.2">
      <c r="A12" s="338">
        <v>3</v>
      </c>
      <c r="B12" s="72" t="s">
        <v>177</v>
      </c>
      <c r="C12" s="73" t="s">
        <v>178</v>
      </c>
      <c r="D12" s="74" t="s">
        <v>45</v>
      </c>
      <c r="E12" s="346"/>
      <c r="F12" s="76"/>
      <c r="G12" s="61">
        <f t="shared" si="2"/>
        <v>0</v>
      </c>
      <c r="H12" s="72">
        <v>3.5000000000000001E-3</v>
      </c>
      <c r="I12" s="76">
        <v>106862.34</v>
      </c>
      <c r="J12" s="61">
        <f t="shared" si="3"/>
        <v>374</v>
      </c>
    </row>
    <row r="13" spans="1:10" x14ac:dyDescent="0.2">
      <c r="A13" s="345">
        <v>4</v>
      </c>
      <c r="B13" s="72" t="s">
        <v>92</v>
      </c>
      <c r="C13" s="73" t="s">
        <v>116</v>
      </c>
      <c r="D13" s="74" t="s">
        <v>46</v>
      </c>
      <c r="E13" s="346"/>
      <c r="F13" s="76"/>
      <c r="G13" s="61">
        <f t="shared" si="2"/>
        <v>0</v>
      </c>
      <c r="H13" s="72">
        <v>0.45250000000000001</v>
      </c>
      <c r="I13" s="76">
        <v>47.09</v>
      </c>
      <c r="J13" s="61">
        <f t="shared" si="3"/>
        <v>21</v>
      </c>
    </row>
    <row r="14" spans="1:10" x14ac:dyDescent="0.2">
      <c r="A14" s="345">
        <v>5</v>
      </c>
      <c r="B14" s="72" t="s">
        <v>117</v>
      </c>
      <c r="C14" s="73" t="s">
        <v>118</v>
      </c>
      <c r="D14" s="74" t="s">
        <v>45</v>
      </c>
      <c r="E14" s="346"/>
      <c r="F14" s="76"/>
      <c r="G14" s="61">
        <f t="shared" si="2"/>
        <v>0</v>
      </c>
      <c r="H14" s="72">
        <v>1E-3</v>
      </c>
      <c r="I14" s="76">
        <v>80297.03</v>
      </c>
      <c r="J14" s="61">
        <f t="shared" si="3"/>
        <v>80</v>
      </c>
    </row>
    <row r="15" spans="1:10" ht="33" x14ac:dyDescent="0.2">
      <c r="A15" s="345">
        <v>6</v>
      </c>
      <c r="B15" s="72" t="s">
        <v>179</v>
      </c>
      <c r="C15" s="73" t="s">
        <v>180</v>
      </c>
      <c r="D15" s="74" t="s">
        <v>45</v>
      </c>
      <c r="E15" s="346"/>
      <c r="F15" s="76"/>
      <c r="G15" s="61">
        <f t="shared" si="2"/>
        <v>0</v>
      </c>
      <c r="H15" s="72">
        <v>6.3E-3</v>
      </c>
      <c r="I15" s="76">
        <v>27503.38</v>
      </c>
      <c r="J15" s="61">
        <f t="shared" si="3"/>
        <v>173</v>
      </c>
    </row>
    <row r="16" spans="1:10" x14ac:dyDescent="0.2">
      <c r="A16" s="345">
        <v>7</v>
      </c>
      <c r="B16" s="72" t="s">
        <v>181</v>
      </c>
      <c r="C16" s="73" t="s">
        <v>163</v>
      </c>
      <c r="D16" s="74" t="s">
        <v>45</v>
      </c>
      <c r="E16" s="346"/>
      <c r="F16" s="76"/>
      <c r="G16" s="61">
        <f t="shared" si="2"/>
        <v>0</v>
      </c>
      <c r="H16" s="72">
        <v>6.9999999999999999E-4</v>
      </c>
      <c r="I16" s="76">
        <v>43739.62</v>
      </c>
      <c r="J16" s="61">
        <f t="shared" si="3"/>
        <v>31</v>
      </c>
    </row>
    <row r="17" spans="1:10" x14ac:dyDescent="0.2">
      <c r="A17" s="345">
        <v>8</v>
      </c>
      <c r="B17" s="72" t="s">
        <v>164</v>
      </c>
      <c r="C17" s="73" t="s">
        <v>165</v>
      </c>
      <c r="D17" s="74" t="s">
        <v>45</v>
      </c>
      <c r="E17" s="346"/>
      <c r="F17" s="76"/>
      <c r="G17" s="61">
        <f t="shared" si="2"/>
        <v>0</v>
      </c>
      <c r="H17" s="72">
        <v>6.0000000000000001E-3</v>
      </c>
      <c r="I17" s="76">
        <v>4093.86</v>
      </c>
      <c r="J17" s="61">
        <f t="shared" si="3"/>
        <v>25</v>
      </c>
    </row>
    <row r="18" spans="1:10" x14ac:dyDescent="0.2">
      <c r="A18" s="345">
        <v>9</v>
      </c>
      <c r="B18" s="72" t="s">
        <v>119</v>
      </c>
      <c r="C18" s="73" t="s">
        <v>120</v>
      </c>
      <c r="D18" s="74" t="s">
        <v>45</v>
      </c>
      <c r="E18" s="346"/>
      <c r="F18" s="76"/>
      <c r="G18" s="61">
        <f t="shared" si="2"/>
        <v>0</v>
      </c>
      <c r="H18" s="72">
        <v>0.27700000000000002</v>
      </c>
      <c r="I18" s="76">
        <v>34453.160000000003</v>
      </c>
      <c r="J18" s="61">
        <f t="shared" si="3"/>
        <v>9544</v>
      </c>
    </row>
    <row r="19" spans="1:10" x14ac:dyDescent="0.2">
      <c r="A19" s="345">
        <v>10</v>
      </c>
      <c r="B19" s="72" t="s">
        <v>182</v>
      </c>
      <c r="C19" s="73" t="s">
        <v>183</v>
      </c>
      <c r="D19" s="74" t="s">
        <v>45</v>
      </c>
      <c r="E19" s="346"/>
      <c r="F19" s="76"/>
      <c r="G19" s="61">
        <f t="shared" si="2"/>
        <v>0</v>
      </c>
      <c r="H19" s="72">
        <v>0.1168</v>
      </c>
      <c r="I19" s="76">
        <v>25993.4</v>
      </c>
      <c r="J19" s="61">
        <f t="shared" si="3"/>
        <v>3036</v>
      </c>
    </row>
    <row r="20" spans="1:10" ht="33" x14ac:dyDescent="0.2">
      <c r="A20" s="345">
        <v>11</v>
      </c>
      <c r="B20" s="72" t="s">
        <v>184</v>
      </c>
      <c r="C20" s="73" t="s">
        <v>185</v>
      </c>
      <c r="D20" s="74" t="s">
        <v>45</v>
      </c>
      <c r="E20" s="346"/>
      <c r="F20" s="76"/>
      <c r="G20" s="61">
        <f t="shared" si="2"/>
        <v>0</v>
      </c>
      <c r="H20" s="72">
        <v>2.9999999999999997E-4</v>
      </c>
      <c r="I20" s="76">
        <v>61533.79</v>
      </c>
      <c r="J20" s="61">
        <f t="shared" si="3"/>
        <v>18</v>
      </c>
    </row>
    <row r="21" spans="1:10" ht="33" x14ac:dyDescent="0.2">
      <c r="A21" s="345">
        <v>12</v>
      </c>
      <c r="B21" s="72" t="s">
        <v>186</v>
      </c>
      <c r="C21" s="73" t="s">
        <v>187</v>
      </c>
      <c r="D21" s="74" t="s">
        <v>45</v>
      </c>
      <c r="E21" s="346"/>
      <c r="F21" s="76"/>
      <c r="G21" s="61">
        <f t="shared" si="2"/>
        <v>0</v>
      </c>
      <c r="H21" s="72">
        <v>4.0000000000000002E-4</v>
      </c>
      <c r="I21" s="76">
        <v>49224.41</v>
      </c>
      <c r="J21" s="61">
        <f t="shared" si="3"/>
        <v>20</v>
      </c>
    </row>
    <row r="22" spans="1:10" ht="33" x14ac:dyDescent="0.2">
      <c r="A22" s="345">
        <v>13</v>
      </c>
      <c r="B22" s="72" t="s">
        <v>188</v>
      </c>
      <c r="C22" s="73" t="s">
        <v>189</v>
      </c>
      <c r="D22" s="74" t="s">
        <v>45</v>
      </c>
      <c r="E22" s="346"/>
      <c r="F22" s="76"/>
      <c r="G22" s="61">
        <f t="shared" si="2"/>
        <v>0</v>
      </c>
      <c r="H22" s="72">
        <v>1.44E-2</v>
      </c>
      <c r="I22" s="76">
        <v>45102.35</v>
      </c>
      <c r="J22" s="61">
        <f t="shared" si="3"/>
        <v>649</v>
      </c>
    </row>
    <row r="23" spans="1:10" x14ac:dyDescent="0.2">
      <c r="A23" s="345">
        <v>14</v>
      </c>
      <c r="B23" s="72" t="s">
        <v>121</v>
      </c>
      <c r="C23" s="73" t="s">
        <v>122</v>
      </c>
      <c r="D23" s="74" t="s">
        <v>45</v>
      </c>
      <c r="E23" s="346"/>
      <c r="F23" s="76"/>
      <c r="G23" s="61">
        <f t="shared" si="2"/>
        <v>0</v>
      </c>
      <c r="H23" s="72">
        <v>5.9999999999999995E-4</v>
      </c>
      <c r="I23" s="76">
        <v>54111.28</v>
      </c>
      <c r="J23" s="61">
        <f t="shared" si="3"/>
        <v>32</v>
      </c>
    </row>
    <row r="24" spans="1:10" x14ac:dyDescent="0.2">
      <c r="A24" s="345">
        <v>15</v>
      </c>
      <c r="B24" s="72" t="s">
        <v>190</v>
      </c>
      <c r="C24" s="73" t="s">
        <v>191</v>
      </c>
      <c r="D24" s="74" t="s">
        <v>45</v>
      </c>
      <c r="E24" s="346">
        <v>4.0000000000000002E-4</v>
      </c>
      <c r="F24" s="76">
        <v>40000</v>
      </c>
      <c r="G24" s="61">
        <f t="shared" si="2"/>
        <v>16</v>
      </c>
      <c r="H24" s="72" t="s">
        <v>374</v>
      </c>
      <c r="I24" s="76">
        <v>0</v>
      </c>
      <c r="J24" s="61">
        <f t="shared" si="3"/>
        <v>0</v>
      </c>
    </row>
    <row r="25" spans="1:10" x14ac:dyDescent="0.2">
      <c r="A25" s="345">
        <v>16</v>
      </c>
      <c r="B25" s="72" t="s">
        <v>93</v>
      </c>
      <c r="C25" s="73" t="s">
        <v>123</v>
      </c>
      <c r="D25" s="74" t="s">
        <v>45</v>
      </c>
      <c r="E25" s="346"/>
      <c r="F25" s="76"/>
      <c r="G25" s="61">
        <f t="shared" si="2"/>
        <v>0</v>
      </c>
      <c r="H25" s="72">
        <v>1.37E-2</v>
      </c>
      <c r="I25" s="76">
        <v>50275.42</v>
      </c>
      <c r="J25" s="61">
        <f t="shared" si="3"/>
        <v>689</v>
      </c>
    </row>
    <row r="26" spans="1:10" x14ac:dyDescent="0.2">
      <c r="A26" s="345">
        <v>17</v>
      </c>
      <c r="B26" s="72" t="s">
        <v>192</v>
      </c>
      <c r="C26" s="73" t="s">
        <v>193</v>
      </c>
      <c r="D26" s="74" t="s">
        <v>45</v>
      </c>
      <c r="E26" s="346"/>
      <c r="F26" s="76"/>
      <c r="G26" s="61">
        <f t="shared" si="2"/>
        <v>0</v>
      </c>
      <c r="H26" s="72">
        <v>3.2000000000000002E-3</v>
      </c>
      <c r="I26" s="76">
        <v>110000</v>
      </c>
      <c r="J26" s="61">
        <f t="shared" si="3"/>
        <v>352</v>
      </c>
    </row>
    <row r="27" spans="1:10" x14ac:dyDescent="0.2">
      <c r="A27" s="345">
        <v>18</v>
      </c>
      <c r="B27" s="72" t="s">
        <v>194</v>
      </c>
      <c r="C27" s="73" t="s">
        <v>195</v>
      </c>
      <c r="D27" s="74" t="s">
        <v>45</v>
      </c>
      <c r="E27" s="346"/>
      <c r="F27" s="76"/>
      <c r="G27" s="61">
        <f t="shared" si="2"/>
        <v>0</v>
      </c>
      <c r="H27" s="72">
        <v>5.0000000000000001E-4</v>
      </c>
      <c r="I27" s="76">
        <v>110000</v>
      </c>
      <c r="J27" s="61">
        <f t="shared" si="3"/>
        <v>55</v>
      </c>
    </row>
    <row r="28" spans="1:10" x14ac:dyDescent="0.2">
      <c r="A28" s="345">
        <v>19</v>
      </c>
      <c r="B28" s="72" t="s">
        <v>124</v>
      </c>
      <c r="C28" s="73" t="s">
        <v>125</v>
      </c>
      <c r="D28" s="74" t="s">
        <v>45</v>
      </c>
      <c r="E28" s="346"/>
      <c r="F28" s="76"/>
      <c r="G28" s="61">
        <f t="shared" si="2"/>
        <v>0</v>
      </c>
      <c r="H28" s="72">
        <v>6.1000000000000004E-3</v>
      </c>
      <c r="I28" s="76">
        <v>110000</v>
      </c>
      <c r="J28" s="61">
        <f t="shared" si="3"/>
        <v>671</v>
      </c>
    </row>
    <row r="29" spans="1:10" x14ac:dyDescent="0.2">
      <c r="A29" s="345">
        <v>20</v>
      </c>
      <c r="B29" s="72" t="s">
        <v>126</v>
      </c>
      <c r="C29" s="73" t="s">
        <v>127</v>
      </c>
      <c r="D29" s="74" t="s">
        <v>45</v>
      </c>
      <c r="E29" s="346"/>
      <c r="F29" s="76"/>
      <c r="G29" s="61">
        <f t="shared" si="2"/>
        <v>0</v>
      </c>
      <c r="H29" s="72">
        <v>1E-4</v>
      </c>
      <c r="I29" s="76">
        <v>110000</v>
      </c>
      <c r="J29" s="61">
        <f t="shared" si="3"/>
        <v>11</v>
      </c>
    </row>
    <row r="30" spans="1:10" x14ac:dyDescent="0.2">
      <c r="A30" s="345">
        <v>21</v>
      </c>
      <c r="B30" s="72" t="s">
        <v>196</v>
      </c>
      <c r="C30" s="73" t="s">
        <v>197</v>
      </c>
      <c r="D30" s="74" t="s">
        <v>46</v>
      </c>
      <c r="E30" s="346"/>
      <c r="F30" s="76"/>
      <c r="G30" s="61">
        <f t="shared" si="2"/>
        <v>0</v>
      </c>
      <c r="H30" s="72">
        <v>1.37E-2</v>
      </c>
      <c r="I30" s="76">
        <v>341.25</v>
      </c>
      <c r="J30" s="61">
        <f t="shared" si="3"/>
        <v>5</v>
      </c>
    </row>
    <row r="31" spans="1:10" x14ac:dyDescent="0.2">
      <c r="A31" s="345">
        <v>22</v>
      </c>
      <c r="B31" s="72" t="s">
        <v>128</v>
      </c>
      <c r="C31" s="73" t="s">
        <v>129</v>
      </c>
      <c r="D31" s="74" t="s">
        <v>47</v>
      </c>
      <c r="E31" s="346"/>
      <c r="F31" s="76"/>
      <c r="G31" s="61">
        <f t="shared" si="2"/>
        <v>0</v>
      </c>
      <c r="H31" s="72">
        <v>0.2</v>
      </c>
      <c r="I31" s="76">
        <v>106.76</v>
      </c>
      <c r="J31" s="61">
        <f t="shared" si="3"/>
        <v>21</v>
      </c>
    </row>
    <row r="32" spans="1:10" x14ac:dyDescent="0.2">
      <c r="A32" s="345">
        <v>23</v>
      </c>
      <c r="B32" s="72" t="s">
        <v>198</v>
      </c>
      <c r="C32" s="73" t="s">
        <v>199</v>
      </c>
      <c r="D32" s="74" t="s">
        <v>45</v>
      </c>
      <c r="E32" s="346"/>
      <c r="F32" s="76"/>
      <c r="G32" s="61">
        <f t="shared" si="2"/>
        <v>0</v>
      </c>
      <c r="H32" s="72">
        <v>3.3999999999999998E-3</v>
      </c>
      <c r="I32" s="76">
        <v>62985.94</v>
      </c>
      <c r="J32" s="61">
        <f t="shared" si="3"/>
        <v>214</v>
      </c>
    </row>
    <row r="33" spans="1:10" x14ac:dyDescent="0.2">
      <c r="A33" s="345">
        <v>24</v>
      </c>
      <c r="B33" s="72" t="s">
        <v>130</v>
      </c>
      <c r="C33" s="73" t="s">
        <v>131</v>
      </c>
      <c r="D33" s="74" t="s">
        <v>47</v>
      </c>
      <c r="E33" s="346"/>
      <c r="F33" s="76"/>
      <c r="G33" s="61">
        <f t="shared" si="2"/>
        <v>0</v>
      </c>
      <c r="H33" s="72">
        <v>1.86</v>
      </c>
      <c r="I33" s="76">
        <v>13.11</v>
      </c>
      <c r="J33" s="61">
        <f t="shared" si="3"/>
        <v>24</v>
      </c>
    </row>
    <row r="34" spans="1:10" x14ac:dyDescent="0.2">
      <c r="A34" s="345">
        <v>25</v>
      </c>
      <c r="B34" s="72" t="s">
        <v>200</v>
      </c>
      <c r="C34" s="73" t="s">
        <v>201</v>
      </c>
      <c r="D34" s="74" t="s">
        <v>45</v>
      </c>
      <c r="E34" s="346"/>
      <c r="F34" s="76"/>
      <c r="G34" s="61">
        <f t="shared" si="2"/>
        <v>0</v>
      </c>
      <c r="H34" s="72">
        <v>6.4000000000000003E-3</v>
      </c>
      <c r="I34" s="76">
        <v>92886</v>
      </c>
      <c r="J34" s="61">
        <f t="shared" si="3"/>
        <v>594</v>
      </c>
    </row>
    <row r="35" spans="1:10" x14ac:dyDescent="0.2">
      <c r="A35" s="345">
        <v>26</v>
      </c>
      <c r="B35" s="72" t="s">
        <v>166</v>
      </c>
      <c r="C35" s="73" t="s">
        <v>202</v>
      </c>
      <c r="D35" s="74" t="s">
        <v>45</v>
      </c>
      <c r="E35" s="346"/>
      <c r="F35" s="76"/>
      <c r="G35" s="61">
        <f t="shared" si="2"/>
        <v>0</v>
      </c>
      <c r="H35" s="72">
        <v>9.5999999999999992E-3</v>
      </c>
      <c r="I35" s="76">
        <v>47156.37</v>
      </c>
      <c r="J35" s="61">
        <f t="shared" si="3"/>
        <v>453</v>
      </c>
    </row>
    <row r="36" spans="1:10" ht="33" x14ac:dyDescent="0.2">
      <c r="A36" s="345">
        <v>27</v>
      </c>
      <c r="B36" s="72" t="s">
        <v>203</v>
      </c>
      <c r="C36" s="73" t="s">
        <v>204</v>
      </c>
      <c r="D36" s="74" t="s">
        <v>45</v>
      </c>
      <c r="E36" s="346"/>
      <c r="F36" s="76"/>
      <c r="G36" s="61">
        <f t="shared" si="2"/>
        <v>0</v>
      </c>
      <c r="H36" s="72">
        <v>1E-4</v>
      </c>
      <c r="I36" s="76">
        <v>125287.31</v>
      </c>
      <c r="J36" s="61">
        <f t="shared" si="3"/>
        <v>13</v>
      </c>
    </row>
    <row r="37" spans="1:10" x14ac:dyDescent="0.2">
      <c r="A37" s="345">
        <v>28</v>
      </c>
      <c r="B37" s="72" t="s">
        <v>205</v>
      </c>
      <c r="C37" s="73" t="s">
        <v>206</v>
      </c>
      <c r="D37" s="74" t="s">
        <v>45</v>
      </c>
      <c r="E37" s="346"/>
      <c r="F37" s="76"/>
      <c r="G37" s="61">
        <f t="shared" si="2"/>
        <v>0</v>
      </c>
      <c r="H37" s="72">
        <v>3.4200000000000001E-2</v>
      </c>
      <c r="I37" s="76">
        <v>36856.19</v>
      </c>
      <c r="J37" s="61">
        <f t="shared" si="3"/>
        <v>1260</v>
      </c>
    </row>
    <row r="38" spans="1:10" x14ac:dyDescent="0.2">
      <c r="A38" s="345">
        <v>29</v>
      </c>
      <c r="B38" s="72" t="s">
        <v>207</v>
      </c>
      <c r="C38" s="73" t="s">
        <v>208</v>
      </c>
      <c r="D38" s="74" t="s">
        <v>47</v>
      </c>
      <c r="E38" s="346"/>
      <c r="F38" s="76"/>
      <c r="G38" s="61">
        <f t="shared" si="2"/>
        <v>0</v>
      </c>
      <c r="H38" s="72">
        <v>7.3999999999999996E-2</v>
      </c>
      <c r="I38" s="76">
        <v>71.099999999999994</v>
      </c>
      <c r="J38" s="61">
        <f t="shared" si="3"/>
        <v>5</v>
      </c>
    </row>
    <row r="39" spans="1:10" x14ac:dyDescent="0.2">
      <c r="A39" s="345">
        <v>30</v>
      </c>
      <c r="B39" s="72" t="s">
        <v>209</v>
      </c>
      <c r="C39" s="73" t="s">
        <v>210</v>
      </c>
      <c r="D39" s="74" t="s">
        <v>47</v>
      </c>
      <c r="E39" s="346"/>
      <c r="F39" s="76"/>
      <c r="G39" s="61">
        <f t="shared" si="2"/>
        <v>0</v>
      </c>
      <c r="H39" s="72">
        <v>1.1000000000000001</v>
      </c>
      <c r="I39" s="76">
        <v>27.47</v>
      </c>
      <c r="J39" s="61">
        <f t="shared" si="3"/>
        <v>30</v>
      </c>
    </row>
    <row r="40" spans="1:10" x14ac:dyDescent="0.2">
      <c r="A40" s="345">
        <v>31</v>
      </c>
      <c r="B40" s="72" t="s">
        <v>211</v>
      </c>
      <c r="C40" s="73" t="s">
        <v>199</v>
      </c>
      <c r="D40" s="74" t="s">
        <v>47</v>
      </c>
      <c r="E40" s="346"/>
      <c r="F40" s="76"/>
      <c r="G40" s="61">
        <f t="shared" si="2"/>
        <v>0</v>
      </c>
      <c r="H40" s="72">
        <v>1.76</v>
      </c>
      <c r="I40" s="76">
        <v>66.14</v>
      </c>
      <c r="J40" s="61">
        <f t="shared" si="3"/>
        <v>116</v>
      </c>
    </row>
    <row r="41" spans="1:10" x14ac:dyDescent="0.2">
      <c r="A41" s="345">
        <v>32</v>
      </c>
      <c r="B41" s="72" t="s">
        <v>132</v>
      </c>
      <c r="C41" s="73" t="s">
        <v>133</v>
      </c>
      <c r="D41" s="74" t="s">
        <v>47</v>
      </c>
      <c r="E41" s="346"/>
      <c r="F41" s="76"/>
      <c r="G41" s="61">
        <f t="shared" si="2"/>
        <v>0</v>
      </c>
      <c r="H41" s="72">
        <v>0.1</v>
      </c>
      <c r="I41" s="76">
        <v>275.32</v>
      </c>
      <c r="J41" s="61">
        <f t="shared" si="3"/>
        <v>28</v>
      </c>
    </row>
    <row r="42" spans="1:10" x14ac:dyDescent="0.2">
      <c r="A42" s="345">
        <v>33</v>
      </c>
      <c r="B42" s="72" t="s">
        <v>94</v>
      </c>
      <c r="C42" s="73" t="s">
        <v>95</v>
      </c>
      <c r="D42" s="74" t="s">
        <v>47</v>
      </c>
      <c r="E42" s="346"/>
      <c r="F42" s="76"/>
      <c r="G42" s="61">
        <f t="shared" si="2"/>
        <v>0</v>
      </c>
      <c r="H42" s="72">
        <v>6.9800000000000001E-2</v>
      </c>
      <c r="I42" s="76">
        <v>29.69</v>
      </c>
      <c r="J42" s="61">
        <f t="shared" si="3"/>
        <v>2</v>
      </c>
    </row>
    <row r="43" spans="1:10" x14ac:dyDescent="0.2">
      <c r="A43" s="345">
        <v>34</v>
      </c>
      <c r="B43" s="72" t="s">
        <v>167</v>
      </c>
      <c r="C43" s="73" t="s">
        <v>168</v>
      </c>
      <c r="D43" s="74" t="s">
        <v>96</v>
      </c>
      <c r="E43" s="346"/>
      <c r="F43" s="76"/>
      <c r="G43" s="61">
        <f t="shared" si="2"/>
        <v>0</v>
      </c>
      <c r="H43" s="72">
        <v>0.89</v>
      </c>
      <c r="I43" s="76">
        <v>38.380000000000003</v>
      </c>
      <c r="J43" s="61">
        <f t="shared" si="3"/>
        <v>34</v>
      </c>
    </row>
    <row r="44" spans="1:10" x14ac:dyDescent="0.2">
      <c r="A44" s="345">
        <v>35</v>
      </c>
      <c r="B44" s="72" t="s">
        <v>212</v>
      </c>
      <c r="C44" s="73" t="s">
        <v>213</v>
      </c>
      <c r="D44" s="74" t="s">
        <v>45</v>
      </c>
      <c r="E44" s="346"/>
      <c r="F44" s="76"/>
      <c r="G44" s="61">
        <f t="shared" si="2"/>
        <v>0</v>
      </c>
      <c r="H44" s="72">
        <v>1E-4</v>
      </c>
      <c r="I44" s="76">
        <v>28036.01</v>
      </c>
      <c r="J44" s="61">
        <f t="shared" si="3"/>
        <v>3</v>
      </c>
    </row>
    <row r="45" spans="1:10" x14ac:dyDescent="0.2">
      <c r="A45" s="345">
        <v>36</v>
      </c>
      <c r="B45" s="72" t="s">
        <v>214</v>
      </c>
      <c r="C45" s="73" t="s">
        <v>215</v>
      </c>
      <c r="D45" s="74" t="s">
        <v>45</v>
      </c>
      <c r="E45" s="346"/>
      <c r="F45" s="76"/>
      <c r="G45" s="61">
        <f t="shared" si="2"/>
        <v>0</v>
      </c>
      <c r="H45" s="72">
        <v>8.0000000000000004E-4</v>
      </c>
      <c r="I45" s="76">
        <v>57392.21</v>
      </c>
      <c r="J45" s="61">
        <f t="shared" si="3"/>
        <v>46</v>
      </c>
    </row>
    <row r="46" spans="1:10" x14ac:dyDescent="0.2">
      <c r="A46" s="345">
        <v>37</v>
      </c>
      <c r="B46" s="72" t="s">
        <v>137</v>
      </c>
      <c r="C46" s="73" t="s">
        <v>138</v>
      </c>
      <c r="D46" s="74" t="s">
        <v>101</v>
      </c>
      <c r="E46" s="346"/>
      <c r="F46" s="76"/>
      <c r="G46" s="61">
        <f t="shared" si="2"/>
        <v>0</v>
      </c>
      <c r="H46" s="347">
        <v>2.0941999999999998</v>
      </c>
      <c r="I46" s="76">
        <v>142.84</v>
      </c>
      <c r="J46" s="61">
        <f t="shared" si="3"/>
        <v>299</v>
      </c>
    </row>
    <row r="47" spans="1:10" x14ac:dyDescent="0.2">
      <c r="A47" s="345">
        <v>38</v>
      </c>
      <c r="B47" s="72" t="s">
        <v>139</v>
      </c>
      <c r="C47" s="73" t="s">
        <v>140</v>
      </c>
      <c r="D47" s="74" t="s">
        <v>101</v>
      </c>
      <c r="E47" s="346"/>
      <c r="F47" s="76"/>
      <c r="G47" s="61">
        <f t="shared" si="2"/>
        <v>0</v>
      </c>
      <c r="H47" s="347">
        <v>5.3483999999999998</v>
      </c>
      <c r="I47" s="76">
        <v>322.39999999999998</v>
      </c>
      <c r="J47" s="61">
        <f t="shared" si="3"/>
        <v>1724</v>
      </c>
    </row>
    <row r="48" spans="1:10" ht="33" x14ac:dyDescent="0.2">
      <c r="A48" s="345">
        <v>39</v>
      </c>
      <c r="B48" s="72" t="s">
        <v>141</v>
      </c>
      <c r="C48" s="73" t="s">
        <v>142</v>
      </c>
      <c r="D48" s="74" t="s">
        <v>45</v>
      </c>
      <c r="E48" s="346"/>
      <c r="F48" s="76"/>
      <c r="G48" s="61">
        <f t="shared" si="2"/>
        <v>0</v>
      </c>
      <c r="H48" s="72">
        <v>0.52569999999999995</v>
      </c>
      <c r="I48" s="76">
        <v>110000</v>
      </c>
      <c r="J48" s="61">
        <f t="shared" si="3"/>
        <v>57827</v>
      </c>
    </row>
    <row r="49" spans="1:10" ht="33" x14ac:dyDescent="0.2">
      <c r="A49" s="345">
        <v>40</v>
      </c>
      <c r="B49" s="72" t="s">
        <v>143</v>
      </c>
      <c r="C49" s="73" t="s">
        <v>144</v>
      </c>
      <c r="D49" s="74" t="s">
        <v>45</v>
      </c>
      <c r="E49" s="346"/>
      <c r="F49" s="76"/>
      <c r="G49" s="61">
        <f t="shared" si="2"/>
        <v>0</v>
      </c>
      <c r="H49" s="72">
        <v>5.4800000000000001E-2</v>
      </c>
      <c r="I49" s="76">
        <v>110000</v>
      </c>
      <c r="J49" s="61">
        <f t="shared" si="3"/>
        <v>6028</v>
      </c>
    </row>
    <row r="50" spans="1:10" ht="33" x14ac:dyDescent="0.2">
      <c r="A50" s="345">
        <v>41</v>
      </c>
      <c r="B50" s="72" t="s">
        <v>145</v>
      </c>
      <c r="C50" s="73" t="s">
        <v>146</v>
      </c>
      <c r="D50" s="74" t="s">
        <v>45</v>
      </c>
      <c r="E50" s="346"/>
      <c r="F50" s="76"/>
      <c r="G50" s="61">
        <f t="shared" si="2"/>
        <v>0</v>
      </c>
      <c r="H50" s="72">
        <v>4.0000000000000001E-3</v>
      </c>
      <c r="I50" s="76">
        <v>110000</v>
      </c>
      <c r="J50" s="61">
        <f t="shared" si="3"/>
        <v>440</v>
      </c>
    </row>
    <row r="51" spans="1:10" x14ac:dyDescent="0.2">
      <c r="A51" s="345">
        <v>42</v>
      </c>
      <c r="B51" s="72" t="s">
        <v>169</v>
      </c>
      <c r="C51" s="73" t="s">
        <v>170</v>
      </c>
      <c r="D51" s="74" t="s">
        <v>101</v>
      </c>
      <c r="E51" s="346"/>
      <c r="F51" s="76"/>
      <c r="G51" s="61">
        <f t="shared" si="2"/>
        <v>0</v>
      </c>
      <c r="H51" s="347">
        <v>1.2</v>
      </c>
      <c r="I51" s="76">
        <v>3904</v>
      </c>
      <c r="J51" s="61">
        <f t="shared" si="3"/>
        <v>4685</v>
      </c>
    </row>
    <row r="52" spans="1:10" x14ac:dyDescent="0.2">
      <c r="A52" s="345">
        <v>43</v>
      </c>
      <c r="B52" s="72" t="s">
        <v>147</v>
      </c>
      <c r="C52" s="73" t="s">
        <v>148</v>
      </c>
      <c r="D52" s="74" t="s">
        <v>102</v>
      </c>
      <c r="E52" s="346"/>
      <c r="F52" s="76"/>
      <c r="G52" s="61">
        <f t="shared" si="2"/>
        <v>0</v>
      </c>
      <c r="H52" s="72">
        <v>77.44</v>
      </c>
      <c r="I52" s="76">
        <v>81</v>
      </c>
      <c r="J52" s="61">
        <f t="shared" si="3"/>
        <v>6273</v>
      </c>
    </row>
    <row r="53" spans="1:10" x14ac:dyDescent="0.2">
      <c r="A53" s="345">
        <v>44</v>
      </c>
      <c r="B53" s="72" t="s">
        <v>149</v>
      </c>
      <c r="C53" s="73" t="s">
        <v>134</v>
      </c>
      <c r="D53" s="74" t="s">
        <v>135</v>
      </c>
      <c r="E53" s="346"/>
      <c r="F53" s="76"/>
      <c r="G53" s="61">
        <f t="shared" si="2"/>
        <v>0</v>
      </c>
      <c r="H53" s="72">
        <v>5.4560000000000004</v>
      </c>
      <c r="I53" s="76">
        <v>322</v>
      </c>
      <c r="J53" s="61">
        <f t="shared" si="3"/>
        <v>1757</v>
      </c>
    </row>
    <row r="54" spans="1:10" x14ac:dyDescent="0.2">
      <c r="A54" s="345">
        <v>45</v>
      </c>
      <c r="B54" s="72" t="s">
        <v>150</v>
      </c>
      <c r="C54" s="73" t="s">
        <v>136</v>
      </c>
      <c r="D54" s="74" t="s">
        <v>135</v>
      </c>
      <c r="E54" s="346"/>
      <c r="F54" s="76"/>
      <c r="G54" s="61">
        <f t="shared" si="2"/>
        <v>0</v>
      </c>
      <c r="H54" s="72">
        <v>7.04</v>
      </c>
      <c r="I54" s="76">
        <v>59</v>
      </c>
      <c r="J54" s="61">
        <f t="shared" si="3"/>
        <v>415</v>
      </c>
    </row>
    <row r="55" spans="1:10" x14ac:dyDescent="0.2">
      <c r="A55" s="345">
        <v>46</v>
      </c>
      <c r="B55" s="72" t="s">
        <v>151</v>
      </c>
      <c r="C55" s="73" t="s">
        <v>152</v>
      </c>
      <c r="D55" s="74" t="s">
        <v>47</v>
      </c>
      <c r="E55" s="346"/>
      <c r="F55" s="76"/>
      <c r="G55" s="61">
        <f t="shared" si="2"/>
        <v>0</v>
      </c>
      <c r="H55" s="72">
        <v>5.58</v>
      </c>
      <c r="I55" s="76">
        <v>132</v>
      </c>
      <c r="J55" s="61">
        <f t="shared" si="3"/>
        <v>737</v>
      </c>
    </row>
    <row r="56" spans="1:10" ht="33" x14ac:dyDescent="0.2">
      <c r="A56" s="345">
        <v>47</v>
      </c>
      <c r="B56" s="72" t="s">
        <v>153</v>
      </c>
      <c r="C56" s="73" t="s">
        <v>154</v>
      </c>
      <c r="D56" s="74" t="s">
        <v>46</v>
      </c>
      <c r="E56" s="346"/>
      <c r="F56" s="76"/>
      <c r="G56" s="61">
        <f t="shared" si="2"/>
        <v>0</v>
      </c>
      <c r="H56" s="72">
        <v>33.285200000000003</v>
      </c>
      <c r="I56" s="76">
        <v>2365.3000000000002</v>
      </c>
      <c r="J56" s="61">
        <f t="shared" si="3"/>
        <v>78729</v>
      </c>
    </row>
    <row r="57" spans="1:10" ht="33" x14ac:dyDescent="0.2">
      <c r="A57" s="345">
        <v>48</v>
      </c>
      <c r="B57" s="72" t="s">
        <v>216</v>
      </c>
      <c r="C57" s="73" t="s">
        <v>217</v>
      </c>
      <c r="D57" s="74" t="s">
        <v>46</v>
      </c>
      <c r="E57" s="346"/>
      <c r="F57" s="76"/>
      <c r="G57" s="61">
        <f t="shared" si="2"/>
        <v>0</v>
      </c>
      <c r="H57" s="72">
        <v>2.0000000000000001E-4</v>
      </c>
      <c r="I57" s="76">
        <v>6864.18</v>
      </c>
      <c r="J57" s="61">
        <f t="shared" si="3"/>
        <v>1</v>
      </c>
    </row>
    <row r="58" spans="1:10" ht="33" x14ac:dyDescent="0.2">
      <c r="A58" s="345">
        <v>49</v>
      </c>
      <c r="B58" s="72" t="s">
        <v>218</v>
      </c>
      <c r="C58" s="73" t="s">
        <v>219</v>
      </c>
      <c r="D58" s="74" t="s">
        <v>46</v>
      </c>
      <c r="E58" s="346"/>
      <c r="F58" s="76"/>
      <c r="G58" s="61">
        <f t="shared" si="2"/>
        <v>0</v>
      </c>
      <c r="H58" s="72">
        <v>6.0000000000000001E-3</v>
      </c>
      <c r="I58" s="76">
        <v>6493.15</v>
      </c>
      <c r="J58" s="61">
        <f t="shared" si="3"/>
        <v>39</v>
      </c>
    </row>
    <row r="59" spans="1:10" ht="33" x14ac:dyDescent="0.2">
      <c r="A59" s="345">
        <v>50</v>
      </c>
      <c r="B59" s="72" t="s">
        <v>155</v>
      </c>
      <c r="C59" s="73" t="s">
        <v>156</v>
      </c>
      <c r="D59" s="74" t="s">
        <v>46</v>
      </c>
      <c r="E59" s="346"/>
      <c r="F59" s="76"/>
      <c r="G59" s="61">
        <f t="shared" si="2"/>
        <v>0</v>
      </c>
      <c r="H59" s="72">
        <v>2.3290000000000002</v>
      </c>
      <c r="I59" s="76">
        <v>5759.56</v>
      </c>
      <c r="J59" s="61">
        <f t="shared" si="3"/>
        <v>13414</v>
      </c>
    </row>
    <row r="60" spans="1:10" ht="33" x14ac:dyDescent="0.2">
      <c r="A60" s="345">
        <v>51</v>
      </c>
      <c r="B60" s="72" t="s">
        <v>172</v>
      </c>
      <c r="C60" s="73" t="s">
        <v>220</v>
      </c>
      <c r="D60" s="74" t="s">
        <v>46</v>
      </c>
      <c r="E60" s="346"/>
      <c r="F60" s="76"/>
      <c r="G60" s="61">
        <f t="shared" si="2"/>
        <v>0</v>
      </c>
      <c r="H60" s="72">
        <v>9.8599999999999993E-2</v>
      </c>
      <c r="I60" s="76">
        <v>2589.69</v>
      </c>
      <c r="J60" s="61">
        <f t="shared" si="3"/>
        <v>255</v>
      </c>
    </row>
    <row r="61" spans="1:10" ht="33" x14ac:dyDescent="0.2">
      <c r="A61" s="345">
        <v>52</v>
      </c>
      <c r="B61" s="72" t="s">
        <v>221</v>
      </c>
      <c r="C61" s="73" t="s">
        <v>222</v>
      </c>
      <c r="D61" s="74" t="s">
        <v>46</v>
      </c>
      <c r="E61" s="346"/>
      <c r="F61" s="76"/>
      <c r="G61" s="61">
        <f t="shared" si="2"/>
        <v>0</v>
      </c>
      <c r="H61" s="72">
        <v>0.10539999999999999</v>
      </c>
      <c r="I61" s="76">
        <v>4600.6899999999996</v>
      </c>
      <c r="J61" s="61">
        <f t="shared" si="3"/>
        <v>485</v>
      </c>
    </row>
    <row r="62" spans="1:10" x14ac:dyDescent="0.2">
      <c r="A62" s="345">
        <v>53</v>
      </c>
      <c r="B62" s="72" t="s">
        <v>223</v>
      </c>
      <c r="C62" s="73" t="s">
        <v>224</v>
      </c>
      <c r="D62" s="74" t="s">
        <v>46</v>
      </c>
      <c r="E62" s="346"/>
      <c r="F62" s="76"/>
      <c r="G62" s="61">
        <f t="shared" si="2"/>
        <v>0</v>
      </c>
      <c r="H62" s="72">
        <v>4.4999999999999997E-3</v>
      </c>
      <c r="I62" s="76">
        <v>13945.94</v>
      </c>
      <c r="J62" s="61">
        <f t="shared" si="3"/>
        <v>63</v>
      </c>
    </row>
    <row r="63" spans="1:10" ht="66" x14ac:dyDescent="0.2">
      <c r="A63" s="345">
        <v>54</v>
      </c>
      <c r="B63" s="72" t="s">
        <v>225</v>
      </c>
      <c r="C63" s="73" t="s">
        <v>226</v>
      </c>
      <c r="D63" s="74" t="s">
        <v>102</v>
      </c>
      <c r="E63" s="346"/>
      <c r="F63" s="76"/>
      <c r="G63" s="61">
        <f t="shared" si="2"/>
        <v>0</v>
      </c>
      <c r="H63" s="72">
        <v>5.5999999999999999E-3</v>
      </c>
      <c r="I63" s="76">
        <v>157.71</v>
      </c>
      <c r="J63" s="61">
        <f t="shared" si="3"/>
        <v>1</v>
      </c>
    </row>
    <row r="64" spans="1:10" ht="66" x14ac:dyDescent="0.2">
      <c r="A64" s="345">
        <v>55</v>
      </c>
      <c r="B64" s="72" t="s">
        <v>227</v>
      </c>
      <c r="C64" s="73" t="s">
        <v>228</v>
      </c>
      <c r="D64" s="74" t="s">
        <v>102</v>
      </c>
      <c r="E64" s="346"/>
      <c r="F64" s="76"/>
      <c r="G64" s="61">
        <f t="shared" si="2"/>
        <v>0</v>
      </c>
      <c r="H64" s="72">
        <v>5.5999999999999999E-3</v>
      </c>
      <c r="I64" s="76">
        <v>1236.67</v>
      </c>
      <c r="J64" s="61">
        <f t="shared" si="3"/>
        <v>7</v>
      </c>
    </row>
    <row r="65" spans="1:10" ht="66" x14ac:dyDescent="0.2">
      <c r="A65" s="345">
        <v>56</v>
      </c>
      <c r="B65" s="72" t="s">
        <v>229</v>
      </c>
      <c r="C65" s="73" t="s">
        <v>230</v>
      </c>
      <c r="D65" s="74" t="s">
        <v>102</v>
      </c>
      <c r="E65" s="346">
        <v>132.36000000000001</v>
      </c>
      <c r="F65" s="76">
        <v>1850</v>
      </c>
      <c r="G65" s="61">
        <f t="shared" si="2"/>
        <v>244866</v>
      </c>
      <c r="H65" s="72" t="s">
        <v>374</v>
      </c>
      <c r="I65" s="76">
        <v>0</v>
      </c>
      <c r="J65" s="61">
        <f t="shared" si="3"/>
        <v>0</v>
      </c>
    </row>
    <row r="66" spans="1:10" x14ac:dyDescent="0.2">
      <c r="A66" s="345">
        <v>57</v>
      </c>
      <c r="B66" s="72" t="s">
        <v>231</v>
      </c>
      <c r="C66" s="73" t="s">
        <v>232</v>
      </c>
      <c r="D66" s="74" t="s">
        <v>45</v>
      </c>
      <c r="E66" s="346"/>
      <c r="F66" s="76"/>
      <c r="G66" s="61">
        <f t="shared" si="2"/>
        <v>0</v>
      </c>
      <c r="H66" s="72">
        <v>6.5000000000000002E-2</v>
      </c>
      <c r="I66" s="76">
        <v>38605.71</v>
      </c>
      <c r="J66" s="61">
        <f t="shared" si="3"/>
        <v>2509</v>
      </c>
    </row>
    <row r="67" spans="1:10" ht="33" x14ac:dyDescent="0.2">
      <c r="A67" s="345">
        <v>58</v>
      </c>
      <c r="B67" s="72" t="s">
        <v>233</v>
      </c>
      <c r="C67" s="73" t="s">
        <v>234</v>
      </c>
      <c r="D67" s="74" t="s">
        <v>46</v>
      </c>
      <c r="E67" s="346"/>
      <c r="F67" s="76"/>
      <c r="G67" s="61">
        <f t="shared" si="2"/>
        <v>0</v>
      </c>
      <c r="H67" s="72">
        <v>0.78</v>
      </c>
      <c r="I67" s="76">
        <v>2189.9899999999998</v>
      </c>
      <c r="J67" s="61">
        <f t="shared" si="3"/>
        <v>1708</v>
      </c>
    </row>
    <row r="68" spans="1:10" x14ac:dyDescent="0.2">
      <c r="A68" s="345">
        <v>59</v>
      </c>
      <c r="B68" s="72" t="s">
        <v>235</v>
      </c>
      <c r="C68" s="73" t="s">
        <v>236</v>
      </c>
      <c r="D68" s="74" t="s">
        <v>237</v>
      </c>
      <c r="E68" s="346"/>
      <c r="F68" s="76"/>
      <c r="G68" s="61">
        <f t="shared" si="2"/>
        <v>0</v>
      </c>
      <c r="H68" s="72">
        <v>8.9999999999999998E-4</v>
      </c>
      <c r="I68" s="76">
        <v>31950.93</v>
      </c>
      <c r="J68" s="61">
        <f t="shared" si="3"/>
        <v>29</v>
      </c>
    </row>
    <row r="69" spans="1:10" ht="49.5" x14ac:dyDescent="0.2">
      <c r="A69" s="345">
        <v>60</v>
      </c>
      <c r="B69" s="72" t="s">
        <v>238</v>
      </c>
      <c r="C69" s="73" t="s">
        <v>239</v>
      </c>
      <c r="D69" s="74" t="s">
        <v>96</v>
      </c>
      <c r="E69" s="346"/>
      <c r="F69" s="76"/>
      <c r="G69" s="61">
        <f t="shared" si="2"/>
        <v>0</v>
      </c>
      <c r="H69" s="72">
        <v>8.7840000000000007</v>
      </c>
      <c r="I69" s="76">
        <v>484.18</v>
      </c>
      <c r="J69" s="61">
        <f t="shared" si="3"/>
        <v>4253</v>
      </c>
    </row>
    <row r="70" spans="1:10" x14ac:dyDescent="0.2">
      <c r="A70" s="345">
        <v>61</v>
      </c>
      <c r="B70" s="72" t="s">
        <v>97</v>
      </c>
      <c r="C70" s="73" t="s">
        <v>98</v>
      </c>
      <c r="D70" s="74" t="s">
        <v>45</v>
      </c>
      <c r="E70" s="346"/>
      <c r="F70" s="76"/>
      <c r="G70" s="61">
        <f t="shared" si="2"/>
        <v>0</v>
      </c>
      <c r="H70" s="72">
        <v>4.0000000000000001E-3</v>
      </c>
      <c r="I70" s="76">
        <v>60359.23</v>
      </c>
      <c r="J70" s="61">
        <f t="shared" si="3"/>
        <v>241</v>
      </c>
    </row>
    <row r="71" spans="1:10" x14ac:dyDescent="0.2">
      <c r="A71" s="345">
        <v>62</v>
      </c>
      <c r="B71" s="72" t="s">
        <v>99</v>
      </c>
      <c r="C71" s="73" t="s">
        <v>100</v>
      </c>
      <c r="D71" s="74" t="s">
        <v>45</v>
      </c>
      <c r="E71" s="346"/>
      <c r="F71" s="76"/>
      <c r="G71" s="61">
        <f t="shared" si="2"/>
        <v>0</v>
      </c>
      <c r="H71" s="72">
        <v>1.4E-3</v>
      </c>
      <c r="I71" s="76">
        <v>66708.31</v>
      </c>
      <c r="J71" s="61">
        <f t="shared" si="3"/>
        <v>93</v>
      </c>
    </row>
    <row r="72" spans="1:10" x14ac:dyDescent="0.2">
      <c r="A72" s="345">
        <v>63</v>
      </c>
      <c r="B72" s="72" t="s">
        <v>240</v>
      </c>
      <c r="C72" s="73" t="s">
        <v>241</v>
      </c>
      <c r="D72" s="74" t="s">
        <v>45</v>
      </c>
      <c r="E72" s="346"/>
      <c r="F72" s="76"/>
      <c r="G72" s="61">
        <f t="shared" si="2"/>
        <v>0</v>
      </c>
      <c r="H72" s="72">
        <v>6.9999999999999999E-4</v>
      </c>
      <c r="I72" s="76">
        <v>304236.24</v>
      </c>
      <c r="J72" s="61">
        <f t="shared" si="3"/>
        <v>213</v>
      </c>
    </row>
    <row r="73" spans="1:10" x14ac:dyDescent="0.2">
      <c r="A73" s="345">
        <v>64</v>
      </c>
      <c r="B73" s="72" t="s">
        <v>242</v>
      </c>
      <c r="C73" s="73" t="s">
        <v>243</v>
      </c>
      <c r="D73" s="74" t="s">
        <v>45</v>
      </c>
      <c r="E73" s="346"/>
      <c r="F73" s="76"/>
      <c r="G73" s="61">
        <f t="shared" si="2"/>
        <v>0</v>
      </c>
      <c r="H73" s="72">
        <v>9.7000000000000003E-3</v>
      </c>
      <c r="I73" s="76">
        <v>85497.45</v>
      </c>
      <c r="J73" s="61">
        <f t="shared" si="3"/>
        <v>829</v>
      </c>
    </row>
    <row r="74" spans="1:10" x14ac:dyDescent="0.2">
      <c r="A74" s="345">
        <v>65</v>
      </c>
      <c r="B74" s="72" t="s">
        <v>244</v>
      </c>
      <c r="C74" s="73" t="s">
        <v>245</v>
      </c>
      <c r="D74" s="74" t="s">
        <v>45</v>
      </c>
      <c r="E74" s="346"/>
      <c r="F74" s="76"/>
      <c r="G74" s="61">
        <f t="shared" si="2"/>
        <v>0</v>
      </c>
      <c r="H74" s="72">
        <v>1.1999999999999999E-3</v>
      </c>
      <c r="I74" s="76">
        <v>10175.24</v>
      </c>
      <c r="J74" s="61">
        <f t="shared" si="3"/>
        <v>12</v>
      </c>
    </row>
    <row r="75" spans="1:10" ht="66" x14ac:dyDescent="0.2">
      <c r="A75" s="345">
        <v>66</v>
      </c>
      <c r="B75" s="72" t="s">
        <v>246</v>
      </c>
      <c r="C75" s="73" t="s">
        <v>247</v>
      </c>
      <c r="D75" s="74" t="s">
        <v>45</v>
      </c>
      <c r="E75" s="346"/>
      <c r="F75" s="76"/>
      <c r="G75" s="61">
        <f t="shared" ref="G75:G131" si="4">E75*F75</f>
        <v>0</v>
      </c>
      <c r="H75" s="72">
        <v>6.9999999999999999E-4</v>
      </c>
      <c r="I75" s="76">
        <v>68427.88</v>
      </c>
      <c r="J75" s="61">
        <f t="shared" ref="J75:J131" si="5">H75*I75</f>
        <v>48</v>
      </c>
    </row>
    <row r="76" spans="1:10" x14ac:dyDescent="0.2">
      <c r="A76" s="345">
        <v>67</v>
      </c>
      <c r="B76" s="72" t="s">
        <v>248</v>
      </c>
      <c r="C76" s="73" t="s">
        <v>249</v>
      </c>
      <c r="D76" s="74" t="s">
        <v>45</v>
      </c>
      <c r="E76" s="346"/>
      <c r="F76" s="76"/>
      <c r="G76" s="61">
        <f t="shared" si="4"/>
        <v>0</v>
      </c>
      <c r="H76" s="72">
        <v>1.163</v>
      </c>
      <c r="I76" s="76">
        <v>75447.12</v>
      </c>
      <c r="J76" s="61">
        <f t="shared" si="5"/>
        <v>87745</v>
      </c>
    </row>
    <row r="77" spans="1:10" ht="33" x14ac:dyDescent="0.2">
      <c r="A77" s="345">
        <v>68</v>
      </c>
      <c r="B77" s="72" t="s">
        <v>250</v>
      </c>
      <c r="C77" s="73" t="s">
        <v>251</v>
      </c>
      <c r="D77" s="74" t="s">
        <v>46</v>
      </c>
      <c r="E77" s="346"/>
      <c r="F77" s="76"/>
      <c r="G77" s="61">
        <f t="shared" si="4"/>
        <v>0</v>
      </c>
      <c r="H77" s="72">
        <v>1.7299999999999999E-2</v>
      </c>
      <c r="I77" s="76">
        <v>1926.95</v>
      </c>
      <c r="J77" s="61">
        <f t="shared" si="5"/>
        <v>33</v>
      </c>
    </row>
    <row r="78" spans="1:10" x14ac:dyDescent="0.2">
      <c r="A78" s="345">
        <v>69</v>
      </c>
      <c r="B78" s="72" t="s">
        <v>157</v>
      </c>
      <c r="C78" s="73" t="s">
        <v>252</v>
      </c>
      <c r="D78" s="74" t="s">
        <v>46</v>
      </c>
      <c r="E78" s="346"/>
      <c r="F78" s="76"/>
      <c r="G78" s="61">
        <f t="shared" si="4"/>
        <v>0</v>
      </c>
      <c r="H78" s="72">
        <v>0.372</v>
      </c>
      <c r="I78" s="76">
        <v>174</v>
      </c>
      <c r="J78" s="61">
        <f t="shared" si="5"/>
        <v>65</v>
      </c>
    </row>
    <row r="79" spans="1:10" x14ac:dyDescent="0.2">
      <c r="A79" s="345">
        <v>70</v>
      </c>
      <c r="B79" s="72" t="s">
        <v>253</v>
      </c>
      <c r="C79" s="73" t="s">
        <v>254</v>
      </c>
      <c r="D79" s="74" t="s">
        <v>46</v>
      </c>
      <c r="E79" s="346"/>
      <c r="F79" s="76"/>
      <c r="G79" s="61">
        <f t="shared" si="4"/>
        <v>0</v>
      </c>
      <c r="H79" s="72">
        <v>62.863999999999997</v>
      </c>
      <c r="I79" s="76">
        <v>26.61</v>
      </c>
      <c r="J79" s="61">
        <f t="shared" si="5"/>
        <v>1673</v>
      </c>
    </row>
    <row r="80" spans="1:10" x14ac:dyDescent="0.2">
      <c r="A80" s="345">
        <v>71</v>
      </c>
      <c r="B80" s="72" t="s">
        <v>255</v>
      </c>
      <c r="C80" s="73" t="s">
        <v>256</v>
      </c>
      <c r="D80" s="74" t="s">
        <v>47</v>
      </c>
      <c r="E80" s="346"/>
      <c r="F80" s="76"/>
      <c r="G80" s="61">
        <f t="shared" si="4"/>
        <v>0</v>
      </c>
      <c r="H80" s="72">
        <v>0.312</v>
      </c>
      <c r="I80" s="76">
        <v>165.9</v>
      </c>
      <c r="J80" s="61">
        <f t="shared" si="5"/>
        <v>52</v>
      </c>
    </row>
    <row r="81" spans="1:10" ht="49.5" x14ac:dyDescent="0.2">
      <c r="A81" s="345">
        <v>72</v>
      </c>
      <c r="B81" s="72" t="s">
        <v>257</v>
      </c>
      <c r="C81" s="73" t="s">
        <v>258</v>
      </c>
      <c r="D81" s="74" t="s">
        <v>158</v>
      </c>
      <c r="E81" s="346"/>
      <c r="F81" s="76"/>
      <c r="G81" s="61">
        <f t="shared" si="4"/>
        <v>0</v>
      </c>
      <c r="H81" s="72">
        <v>4.1999999999999997E-3</v>
      </c>
      <c r="I81" s="76">
        <v>239.93</v>
      </c>
      <c r="J81" s="61">
        <f t="shared" si="5"/>
        <v>1</v>
      </c>
    </row>
    <row r="82" spans="1:10" x14ac:dyDescent="0.2">
      <c r="A82" s="345">
        <v>73</v>
      </c>
      <c r="B82" s="72" t="s">
        <v>259</v>
      </c>
      <c r="C82" s="73" t="s">
        <v>260</v>
      </c>
      <c r="D82" s="74" t="s">
        <v>47</v>
      </c>
      <c r="E82" s="346"/>
      <c r="F82" s="76"/>
      <c r="G82" s="61">
        <f t="shared" si="4"/>
        <v>0</v>
      </c>
      <c r="H82" s="72">
        <v>4.2000000000000003E-2</v>
      </c>
      <c r="I82" s="76">
        <v>117.37</v>
      </c>
      <c r="J82" s="61">
        <f t="shared" si="5"/>
        <v>5</v>
      </c>
    </row>
    <row r="83" spans="1:10" ht="33" x14ac:dyDescent="0.2">
      <c r="A83" s="345">
        <v>74</v>
      </c>
      <c r="B83" s="72" t="s">
        <v>159</v>
      </c>
      <c r="C83" s="73" t="s">
        <v>160</v>
      </c>
      <c r="D83" s="74" t="s">
        <v>158</v>
      </c>
      <c r="E83" s="346"/>
      <c r="F83" s="76"/>
      <c r="G83" s="61">
        <f t="shared" si="4"/>
        <v>0</v>
      </c>
      <c r="H83" s="72">
        <v>16.884</v>
      </c>
      <c r="I83" s="76">
        <v>5040</v>
      </c>
      <c r="J83" s="61">
        <f t="shared" si="5"/>
        <v>85095</v>
      </c>
    </row>
    <row r="84" spans="1:10" x14ac:dyDescent="0.2">
      <c r="A84" s="345">
        <v>75</v>
      </c>
      <c r="B84" s="72" t="s">
        <v>261</v>
      </c>
      <c r="C84" s="73" t="s">
        <v>262</v>
      </c>
      <c r="D84" s="74" t="s">
        <v>47</v>
      </c>
      <c r="E84" s="346"/>
      <c r="F84" s="76"/>
      <c r="G84" s="61">
        <f t="shared" si="4"/>
        <v>0</v>
      </c>
      <c r="H84" s="72">
        <v>0.33600000000000002</v>
      </c>
      <c r="I84" s="76">
        <v>470.4</v>
      </c>
      <c r="J84" s="61">
        <f t="shared" si="5"/>
        <v>158</v>
      </c>
    </row>
    <row r="85" spans="1:10" x14ac:dyDescent="0.2">
      <c r="A85" s="345">
        <v>76</v>
      </c>
      <c r="B85" s="72" t="s">
        <v>161</v>
      </c>
      <c r="C85" s="73" t="s">
        <v>95</v>
      </c>
      <c r="D85" s="74" t="s">
        <v>47</v>
      </c>
      <c r="E85" s="346"/>
      <c r="F85" s="76"/>
      <c r="G85" s="61">
        <f t="shared" si="4"/>
        <v>0</v>
      </c>
      <c r="H85" s="72">
        <v>36.131999999999998</v>
      </c>
      <c r="I85" s="76">
        <v>27.8</v>
      </c>
      <c r="J85" s="61">
        <f t="shared" si="5"/>
        <v>1004</v>
      </c>
    </row>
    <row r="86" spans="1:10" x14ac:dyDescent="0.2">
      <c r="A86" s="345">
        <v>77</v>
      </c>
      <c r="B86" s="72" t="s">
        <v>263</v>
      </c>
      <c r="C86" s="73" t="s">
        <v>264</v>
      </c>
      <c r="D86" s="74" t="s">
        <v>45</v>
      </c>
      <c r="E86" s="346"/>
      <c r="F86" s="76"/>
      <c r="G86" s="61">
        <f t="shared" si="4"/>
        <v>0</v>
      </c>
      <c r="H86" s="72">
        <v>2.64E-2</v>
      </c>
      <c r="I86" s="76">
        <v>132000</v>
      </c>
      <c r="J86" s="61">
        <f t="shared" si="5"/>
        <v>3485</v>
      </c>
    </row>
    <row r="87" spans="1:10" ht="36.75" customHeight="1" x14ac:dyDescent="0.2">
      <c r="A87" s="345">
        <v>78</v>
      </c>
      <c r="B87" s="72" t="s">
        <v>265</v>
      </c>
      <c r="C87" s="73" t="s">
        <v>266</v>
      </c>
      <c r="D87" s="74" t="s">
        <v>96</v>
      </c>
      <c r="E87" s="346">
        <v>320.49</v>
      </c>
      <c r="F87" s="76">
        <v>120</v>
      </c>
      <c r="G87" s="61">
        <f t="shared" si="4"/>
        <v>38459</v>
      </c>
      <c r="H87" s="72" t="s">
        <v>374</v>
      </c>
      <c r="I87" s="76">
        <v>0</v>
      </c>
      <c r="J87" s="61">
        <f t="shared" si="5"/>
        <v>0</v>
      </c>
    </row>
    <row r="88" spans="1:10" x14ac:dyDescent="0.2">
      <c r="A88" s="345">
        <v>79</v>
      </c>
      <c r="B88" s="72" t="s">
        <v>267</v>
      </c>
      <c r="C88" s="73" t="s">
        <v>268</v>
      </c>
      <c r="D88" s="74" t="s">
        <v>96</v>
      </c>
      <c r="E88" s="346">
        <v>150.75</v>
      </c>
      <c r="F88" s="76">
        <v>120</v>
      </c>
      <c r="G88" s="61">
        <f t="shared" si="4"/>
        <v>18090</v>
      </c>
      <c r="H88" s="72" t="s">
        <v>374</v>
      </c>
      <c r="I88" s="76">
        <v>0</v>
      </c>
      <c r="J88" s="61">
        <f t="shared" si="5"/>
        <v>0</v>
      </c>
    </row>
    <row r="89" spans="1:10" ht="33" x14ac:dyDescent="0.2">
      <c r="A89" s="345">
        <v>80</v>
      </c>
      <c r="B89" s="72" t="s">
        <v>269</v>
      </c>
      <c r="C89" s="73" t="s">
        <v>270</v>
      </c>
      <c r="D89" s="74" t="s">
        <v>101</v>
      </c>
      <c r="E89" s="346"/>
      <c r="F89" s="76"/>
      <c r="G89" s="61">
        <f t="shared" si="4"/>
        <v>0</v>
      </c>
      <c r="H89" s="72">
        <v>8</v>
      </c>
      <c r="I89" s="76">
        <v>1058.4000000000001</v>
      </c>
      <c r="J89" s="61">
        <f t="shared" si="5"/>
        <v>8467</v>
      </c>
    </row>
    <row r="90" spans="1:10" x14ac:dyDescent="0.2">
      <c r="A90" s="345">
        <v>81</v>
      </c>
      <c r="B90" s="72" t="s">
        <v>271</v>
      </c>
      <c r="C90" s="73" t="s">
        <v>272</v>
      </c>
      <c r="D90" s="74" t="s">
        <v>101</v>
      </c>
      <c r="E90" s="346"/>
      <c r="F90" s="76"/>
      <c r="G90" s="61">
        <f t="shared" si="4"/>
        <v>0</v>
      </c>
      <c r="H90" s="347">
        <v>62</v>
      </c>
      <c r="I90" s="76">
        <v>1121.4000000000001</v>
      </c>
      <c r="J90" s="61">
        <f t="shared" si="5"/>
        <v>69527</v>
      </c>
    </row>
    <row r="91" spans="1:10" ht="33" x14ac:dyDescent="0.2">
      <c r="A91" s="345">
        <v>82</v>
      </c>
      <c r="B91" s="72" t="s">
        <v>273</v>
      </c>
      <c r="C91" s="73" t="s">
        <v>274</v>
      </c>
      <c r="D91" s="74" t="s">
        <v>101</v>
      </c>
      <c r="E91" s="346">
        <v>186</v>
      </c>
      <c r="F91" s="76">
        <v>110</v>
      </c>
      <c r="G91" s="61">
        <f t="shared" si="4"/>
        <v>20460</v>
      </c>
      <c r="H91" s="72" t="s">
        <v>374</v>
      </c>
      <c r="I91" s="76">
        <v>0</v>
      </c>
      <c r="J91" s="61">
        <f t="shared" si="5"/>
        <v>0</v>
      </c>
    </row>
    <row r="92" spans="1:10" ht="33" x14ac:dyDescent="0.2">
      <c r="A92" s="345">
        <v>83</v>
      </c>
      <c r="B92" s="72" t="s">
        <v>275</v>
      </c>
      <c r="C92" s="73" t="s">
        <v>276</v>
      </c>
      <c r="D92" s="74" t="s">
        <v>102</v>
      </c>
      <c r="E92" s="346">
        <v>1545.0360000000001</v>
      </c>
      <c r="F92" s="76">
        <v>2255</v>
      </c>
      <c r="G92" s="61">
        <f t="shared" si="4"/>
        <v>3484056</v>
      </c>
      <c r="H92" s="72" t="s">
        <v>374</v>
      </c>
      <c r="I92" s="76">
        <v>0</v>
      </c>
      <c r="J92" s="61">
        <f t="shared" si="5"/>
        <v>0</v>
      </c>
    </row>
    <row r="93" spans="1:10" x14ac:dyDescent="0.2">
      <c r="A93" s="345">
        <v>84</v>
      </c>
      <c r="B93" s="72" t="s">
        <v>277</v>
      </c>
      <c r="C93" s="73" t="s">
        <v>278</v>
      </c>
      <c r="D93" s="74" t="s">
        <v>101</v>
      </c>
      <c r="E93" s="346"/>
      <c r="F93" s="76"/>
      <c r="G93" s="61">
        <f t="shared" si="4"/>
        <v>0</v>
      </c>
      <c r="H93" s="72">
        <v>1</v>
      </c>
      <c r="I93" s="76">
        <v>441</v>
      </c>
      <c r="J93" s="61">
        <f t="shared" si="5"/>
        <v>441</v>
      </c>
    </row>
    <row r="94" spans="1:10" x14ac:dyDescent="0.2">
      <c r="A94" s="345">
        <v>85</v>
      </c>
      <c r="B94" s="72" t="s">
        <v>369</v>
      </c>
      <c r="C94" s="73" t="s">
        <v>370</v>
      </c>
      <c r="D94" s="74" t="s">
        <v>101</v>
      </c>
      <c r="E94" s="346"/>
      <c r="F94" s="76"/>
      <c r="G94" s="61">
        <f t="shared" si="4"/>
        <v>0</v>
      </c>
      <c r="H94" s="72">
        <v>14</v>
      </c>
      <c r="I94" s="76">
        <v>2000</v>
      </c>
      <c r="J94" s="61">
        <f t="shared" si="5"/>
        <v>28000</v>
      </c>
    </row>
    <row r="95" spans="1:10" x14ac:dyDescent="0.2">
      <c r="A95" s="345">
        <v>86</v>
      </c>
      <c r="B95" s="72" t="s">
        <v>279</v>
      </c>
      <c r="C95" s="73" t="s">
        <v>280</v>
      </c>
      <c r="D95" s="74" t="s">
        <v>101</v>
      </c>
      <c r="E95" s="346"/>
      <c r="F95" s="76"/>
      <c r="G95" s="61">
        <f t="shared" si="4"/>
        <v>0</v>
      </c>
      <c r="H95" s="72">
        <v>18</v>
      </c>
      <c r="I95" s="76">
        <v>2478.21</v>
      </c>
      <c r="J95" s="61">
        <f t="shared" si="5"/>
        <v>44608</v>
      </c>
    </row>
    <row r="96" spans="1:10" x14ac:dyDescent="0.2">
      <c r="A96" s="345">
        <v>87</v>
      </c>
      <c r="B96" s="72" t="s">
        <v>281</v>
      </c>
      <c r="C96" s="73" t="s">
        <v>282</v>
      </c>
      <c r="D96" s="74" t="s">
        <v>45</v>
      </c>
      <c r="E96" s="346"/>
      <c r="F96" s="76"/>
      <c r="G96" s="61">
        <f t="shared" si="4"/>
        <v>0</v>
      </c>
      <c r="H96" s="72">
        <v>4.0000000000000002E-4</v>
      </c>
      <c r="I96" s="76">
        <v>230000</v>
      </c>
      <c r="J96" s="61">
        <f t="shared" si="5"/>
        <v>92</v>
      </c>
    </row>
    <row r="97" spans="1:10" x14ac:dyDescent="0.2">
      <c r="A97" s="345">
        <v>88</v>
      </c>
      <c r="B97" s="72" t="s">
        <v>283</v>
      </c>
      <c r="C97" s="73" t="s">
        <v>284</v>
      </c>
      <c r="D97" s="74" t="s">
        <v>45</v>
      </c>
      <c r="E97" s="346"/>
      <c r="F97" s="76"/>
      <c r="G97" s="61">
        <f t="shared" si="4"/>
        <v>0</v>
      </c>
      <c r="H97" s="72">
        <v>5.0000000000000001E-3</v>
      </c>
      <c r="I97" s="76">
        <v>68693.94</v>
      </c>
      <c r="J97" s="61">
        <f t="shared" si="5"/>
        <v>343</v>
      </c>
    </row>
    <row r="98" spans="1:10" x14ac:dyDescent="0.2">
      <c r="A98" s="345">
        <v>89</v>
      </c>
      <c r="B98" s="72" t="s">
        <v>283</v>
      </c>
      <c r="C98" s="73" t="s">
        <v>285</v>
      </c>
      <c r="D98" s="74" t="s">
        <v>45</v>
      </c>
      <c r="E98" s="346"/>
      <c r="F98" s="76"/>
      <c r="G98" s="61">
        <f t="shared" si="4"/>
        <v>0</v>
      </c>
      <c r="H98" s="72">
        <v>1.7999999999999999E-2</v>
      </c>
      <c r="I98" s="76">
        <v>68693.94</v>
      </c>
      <c r="J98" s="61">
        <f t="shared" si="5"/>
        <v>1236</v>
      </c>
    </row>
    <row r="99" spans="1:10" ht="33" x14ac:dyDescent="0.2">
      <c r="A99" s="345">
        <v>90</v>
      </c>
      <c r="B99" s="72" t="s">
        <v>286</v>
      </c>
      <c r="C99" s="73" t="s">
        <v>287</v>
      </c>
      <c r="D99" s="74" t="s">
        <v>101</v>
      </c>
      <c r="E99" s="346">
        <v>1</v>
      </c>
      <c r="F99" s="76">
        <v>24500</v>
      </c>
      <c r="G99" s="61">
        <f t="shared" si="4"/>
        <v>24500</v>
      </c>
      <c r="H99" s="72" t="s">
        <v>374</v>
      </c>
      <c r="I99" s="76">
        <v>0</v>
      </c>
      <c r="J99" s="61">
        <f t="shared" si="5"/>
        <v>0</v>
      </c>
    </row>
    <row r="100" spans="1:10" ht="33" x14ac:dyDescent="0.2">
      <c r="A100" s="345">
        <v>91</v>
      </c>
      <c r="B100" s="72" t="s">
        <v>288</v>
      </c>
      <c r="C100" s="73" t="s">
        <v>289</v>
      </c>
      <c r="D100" s="74" t="s">
        <v>101</v>
      </c>
      <c r="E100" s="346">
        <v>1</v>
      </c>
      <c r="F100" s="76">
        <v>39700</v>
      </c>
      <c r="G100" s="61">
        <f t="shared" si="4"/>
        <v>39700</v>
      </c>
      <c r="H100" s="72" t="s">
        <v>374</v>
      </c>
      <c r="I100" s="76">
        <v>0</v>
      </c>
      <c r="J100" s="61">
        <f t="shared" si="5"/>
        <v>0</v>
      </c>
    </row>
    <row r="101" spans="1:10" x14ac:dyDescent="0.2">
      <c r="A101" s="345">
        <v>92</v>
      </c>
      <c r="B101" s="72" t="s">
        <v>290</v>
      </c>
      <c r="C101" s="73" t="s">
        <v>291</v>
      </c>
      <c r="D101" s="74" t="s">
        <v>46</v>
      </c>
      <c r="E101" s="346"/>
      <c r="F101" s="76"/>
      <c r="G101" s="61">
        <f t="shared" si="4"/>
        <v>0</v>
      </c>
      <c r="H101" s="72">
        <v>0.19570000000000001</v>
      </c>
      <c r="I101" s="76">
        <v>47.09</v>
      </c>
      <c r="J101" s="61">
        <f t="shared" si="5"/>
        <v>9</v>
      </c>
    </row>
    <row r="102" spans="1:10" x14ac:dyDescent="0.2">
      <c r="A102" s="345">
        <v>93</v>
      </c>
      <c r="B102" s="72" t="s">
        <v>292</v>
      </c>
      <c r="C102" s="73" t="s">
        <v>293</v>
      </c>
      <c r="D102" s="74" t="s">
        <v>103</v>
      </c>
      <c r="E102" s="346"/>
      <c r="F102" s="76"/>
      <c r="G102" s="61">
        <f t="shared" si="4"/>
        <v>0</v>
      </c>
      <c r="H102" s="72">
        <v>2</v>
      </c>
      <c r="I102" s="76">
        <v>53.72</v>
      </c>
      <c r="J102" s="61">
        <f t="shared" si="5"/>
        <v>107</v>
      </c>
    </row>
    <row r="103" spans="1:10" x14ac:dyDescent="0.2">
      <c r="A103" s="345">
        <v>94</v>
      </c>
      <c r="B103" s="72" t="s">
        <v>294</v>
      </c>
      <c r="C103" s="73" t="s">
        <v>295</v>
      </c>
      <c r="D103" s="74" t="s">
        <v>45</v>
      </c>
      <c r="E103" s="346"/>
      <c r="F103" s="76"/>
      <c r="G103" s="61">
        <f t="shared" si="4"/>
        <v>0</v>
      </c>
      <c r="H103" s="72">
        <v>3.3999999999999998E-3</v>
      </c>
      <c r="I103" s="76">
        <v>110000</v>
      </c>
      <c r="J103" s="61">
        <f t="shared" si="5"/>
        <v>374</v>
      </c>
    </row>
    <row r="104" spans="1:10" x14ac:dyDescent="0.2">
      <c r="A104" s="345">
        <v>95</v>
      </c>
      <c r="B104" s="72" t="s">
        <v>296</v>
      </c>
      <c r="C104" s="73" t="s">
        <v>297</v>
      </c>
      <c r="D104" s="74" t="s">
        <v>45</v>
      </c>
      <c r="E104" s="346"/>
      <c r="F104" s="76"/>
      <c r="G104" s="61">
        <f t="shared" si="4"/>
        <v>0</v>
      </c>
      <c r="H104" s="72">
        <v>2.0000000000000001E-4</v>
      </c>
      <c r="I104" s="76">
        <v>110000</v>
      </c>
      <c r="J104" s="61">
        <f t="shared" si="5"/>
        <v>22</v>
      </c>
    </row>
    <row r="105" spans="1:10" x14ac:dyDescent="0.2">
      <c r="A105" s="345">
        <v>96</v>
      </c>
      <c r="B105" s="72" t="s">
        <v>298</v>
      </c>
      <c r="C105" s="73" t="s">
        <v>197</v>
      </c>
      <c r="D105" s="74" t="s">
        <v>46</v>
      </c>
      <c r="E105" s="346"/>
      <c r="F105" s="76"/>
      <c r="G105" s="61">
        <f t="shared" si="4"/>
        <v>0</v>
      </c>
      <c r="H105" s="72">
        <v>2.1499999999999998E-2</v>
      </c>
      <c r="I105" s="76">
        <v>341.25</v>
      </c>
      <c r="J105" s="61">
        <f t="shared" si="5"/>
        <v>7</v>
      </c>
    </row>
    <row r="106" spans="1:10" x14ac:dyDescent="0.2">
      <c r="A106" s="345">
        <v>97</v>
      </c>
      <c r="B106" s="72" t="s">
        <v>299</v>
      </c>
      <c r="C106" s="73" t="s">
        <v>300</v>
      </c>
      <c r="D106" s="74" t="s">
        <v>45</v>
      </c>
      <c r="E106" s="346"/>
      <c r="F106" s="76"/>
      <c r="G106" s="61">
        <f t="shared" si="4"/>
        <v>0</v>
      </c>
      <c r="H106" s="72">
        <v>3.0000000000000001E-3</v>
      </c>
      <c r="I106" s="76">
        <v>28470.26</v>
      </c>
      <c r="J106" s="61">
        <f t="shared" si="5"/>
        <v>85</v>
      </c>
    </row>
    <row r="107" spans="1:10" x14ac:dyDescent="0.2">
      <c r="A107" s="345">
        <v>98</v>
      </c>
      <c r="B107" s="72" t="s">
        <v>301</v>
      </c>
      <c r="C107" s="73" t="s">
        <v>302</v>
      </c>
      <c r="D107" s="74" t="s">
        <v>45</v>
      </c>
      <c r="E107" s="346"/>
      <c r="F107" s="76"/>
      <c r="G107" s="61">
        <f t="shared" si="4"/>
        <v>0</v>
      </c>
      <c r="H107" s="72">
        <v>1E-3</v>
      </c>
      <c r="I107" s="76">
        <v>28154.23</v>
      </c>
      <c r="J107" s="61">
        <f t="shared" si="5"/>
        <v>28</v>
      </c>
    </row>
    <row r="108" spans="1:10" x14ac:dyDescent="0.2">
      <c r="A108" s="345">
        <v>99</v>
      </c>
      <c r="B108" s="72" t="s">
        <v>303</v>
      </c>
      <c r="C108" s="73" t="s">
        <v>199</v>
      </c>
      <c r="D108" s="74" t="s">
        <v>45</v>
      </c>
      <c r="E108" s="346"/>
      <c r="F108" s="76"/>
      <c r="G108" s="61">
        <f t="shared" si="4"/>
        <v>0</v>
      </c>
      <c r="H108" s="72">
        <v>2.0000000000000001E-4</v>
      </c>
      <c r="I108" s="76">
        <v>62985.94</v>
      </c>
      <c r="J108" s="61">
        <f t="shared" si="5"/>
        <v>13</v>
      </c>
    </row>
    <row r="109" spans="1:10" x14ac:dyDescent="0.2">
      <c r="A109" s="345">
        <v>100</v>
      </c>
      <c r="B109" s="72" t="s">
        <v>304</v>
      </c>
      <c r="C109" s="73" t="s">
        <v>199</v>
      </c>
      <c r="D109" s="74" t="s">
        <v>47</v>
      </c>
      <c r="E109" s="346"/>
      <c r="F109" s="76"/>
      <c r="G109" s="61">
        <f t="shared" si="4"/>
        <v>0</v>
      </c>
      <c r="H109" s="72">
        <v>3</v>
      </c>
      <c r="I109" s="76">
        <v>66.14</v>
      </c>
      <c r="J109" s="61">
        <f t="shared" si="5"/>
        <v>198</v>
      </c>
    </row>
    <row r="110" spans="1:10" x14ac:dyDescent="0.2">
      <c r="A110" s="345">
        <v>101</v>
      </c>
      <c r="B110" s="72" t="s">
        <v>305</v>
      </c>
      <c r="C110" s="73" t="s">
        <v>306</v>
      </c>
      <c r="D110" s="74" t="s">
        <v>45</v>
      </c>
      <c r="E110" s="346">
        <v>0.16700000000000001</v>
      </c>
      <c r="F110" s="76">
        <v>37000</v>
      </c>
      <c r="G110" s="61">
        <f t="shared" si="4"/>
        <v>6179</v>
      </c>
      <c r="H110" s="72" t="s">
        <v>374</v>
      </c>
      <c r="I110" s="76">
        <v>0</v>
      </c>
      <c r="J110" s="61">
        <f t="shared" si="5"/>
        <v>0</v>
      </c>
    </row>
    <row r="111" spans="1:10" x14ac:dyDescent="0.2">
      <c r="A111" s="345">
        <v>102</v>
      </c>
      <c r="B111" s="72" t="s">
        <v>307</v>
      </c>
      <c r="C111" s="73" t="s">
        <v>308</v>
      </c>
      <c r="D111" s="74" t="s">
        <v>45</v>
      </c>
      <c r="E111" s="346"/>
      <c r="F111" s="76"/>
      <c r="G111" s="61">
        <f t="shared" si="4"/>
        <v>0</v>
      </c>
      <c r="H111" s="72">
        <v>2E-3</v>
      </c>
      <c r="I111" s="76">
        <v>33000</v>
      </c>
      <c r="J111" s="61">
        <f t="shared" si="5"/>
        <v>66</v>
      </c>
    </row>
    <row r="112" spans="1:10" x14ac:dyDescent="0.2">
      <c r="A112" s="345">
        <v>103</v>
      </c>
      <c r="B112" s="72" t="s">
        <v>309</v>
      </c>
      <c r="C112" s="73" t="s">
        <v>310</v>
      </c>
      <c r="D112" s="74" t="s">
        <v>45</v>
      </c>
      <c r="E112" s="346"/>
      <c r="F112" s="76"/>
      <c r="G112" s="61">
        <f t="shared" si="4"/>
        <v>0</v>
      </c>
      <c r="H112" s="72">
        <v>5.0000000000000001E-3</v>
      </c>
      <c r="I112" s="76">
        <v>30000</v>
      </c>
      <c r="J112" s="61">
        <f t="shared" si="5"/>
        <v>150</v>
      </c>
    </row>
    <row r="113" spans="1:10" x14ac:dyDescent="0.2">
      <c r="A113" s="345">
        <v>104</v>
      </c>
      <c r="B113" s="72" t="s">
        <v>311</v>
      </c>
      <c r="C113" s="73" t="s">
        <v>312</v>
      </c>
      <c r="D113" s="74" t="s">
        <v>45</v>
      </c>
      <c r="E113" s="346"/>
      <c r="F113" s="76"/>
      <c r="G113" s="61">
        <f t="shared" si="4"/>
        <v>0</v>
      </c>
      <c r="H113" s="72">
        <v>3.6999999999999998E-2</v>
      </c>
      <c r="I113" s="76">
        <v>32000</v>
      </c>
      <c r="J113" s="61">
        <f t="shared" si="5"/>
        <v>1184</v>
      </c>
    </row>
    <row r="114" spans="1:10" x14ac:dyDescent="0.2">
      <c r="A114" s="345">
        <v>105</v>
      </c>
      <c r="B114" s="72" t="s">
        <v>313</v>
      </c>
      <c r="C114" s="73" t="s">
        <v>314</v>
      </c>
      <c r="D114" s="74" t="s">
        <v>96</v>
      </c>
      <c r="E114" s="346"/>
      <c r="F114" s="76"/>
      <c r="G114" s="61">
        <f t="shared" si="4"/>
        <v>0</v>
      </c>
      <c r="H114" s="72">
        <v>28.866</v>
      </c>
      <c r="I114" s="76">
        <v>76.819999999999993</v>
      </c>
      <c r="J114" s="61">
        <f t="shared" si="5"/>
        <v>2217</v>
      </c>
    </row>
    <row r="115" spans="1:10" x14ac:dyDescent="0.2">
      <c r="A115" s="345">
        <v>106</v>
      </c>
      <c r="B115" s="72" t="s">
        <v>315</v>
      </c>
      <c r="C115" s="73" t="s">
        <v>316</v>
      </c>
      <c r="D115" s="74" t="s">
        <v>102</v>
      </c>
      <c r="E115" s="346">
        <v>10.1</v>
      </c>
      <c r="F115" s="76">
        <v>800</v>
      </c>
      <c r="G115" s="61">
        <f t="shared" si="4"/>
        <v>8080</v>
      </c>
      <c r="H115" s="72" t="s">
        <v>374</v>
      </c>
      <c r="I115" s="76">
        <v>0</v>
      </c>
      <c r="J115" s="61">
        <f t="shared" si="5"/>
        <v>0</v>
      </c>
    </row>
    <row r="116" spans="1:10" x14ac:dyDescent="0.2">
      <c r="A116" s="345">
        <v>107</v>
      </c>
      <c r="B116" s="72" t="s">
        <v>317</v>
      </c>
      <c r="C116" s="73" t="s">
        <v>318</v>
      </c>
      <c r="D116" s="74" t="s">
        <v>102</v>
      </c>
      <c r="E116" s="346">
        <v>40.4</v>
      </c>
      <c r="F116" s="76">
        <v>1150</v>
      </c>
      <c r="G116" s="61">
        <f t="shared" si="4"/>
        <v>46460</v>
      </c>
      <c r="H116" s="72" t="s">
        <v>374</v>
      </c>
      <c r="I116" s="76">
        <v>0</v>
      </c>
      <c r="J116" s="61">
        <f t="shared" si="5"/>
        <v>0</v>
      </c>
    </row>
    <row r="117" spans="1:10" x14ac:dyDescent="0.2">
      <c r="A117" s="345">
        <v>108</v>
      </c>
      <c r="B117" s="72" t="s">
        <v>319</v>
      </c>
      <c r="C117" s="73" t="s">
        <v>320</v>
      </c>
      <c r="D117" s="74" t="s">
        <v>102</v>
      </c>
      <c r="E117" s="346">
        <v>56</v>
      </c>
      <c r="F117" s="76">
        <v>1850</v>
      </c>
      <c r="G117" s="61">
        <f t="shared" si="4"/>
        <v>103600</v>
      </c>
      <c r="H117" s="72" t="s">
        <v>374</v>
      </c>
      <c r="I117" s="76">
        <v>0</v>
      </c>
      <c r="J117" s="61">
        <f t="shared" si="5"/>
        <v>0</v>
      </c>
    </row>
    <row r="118" spans="1:10" ht="33" x14ac:dyDescent="0.2">
      <c r="A118" s="345">
        <v>109</v>
      </c>
      <c r="B118" s="72" t="s">
        <v>321</v>
      </c>
      <c r="C118" s="73" t="s">
        <v>322</v>
      </c>
      <c r="D118" s="74" t="s">
        <v>102</v>
      </c>
      <c r="E118" s="346">
        <v>0.41199999999999998</v>
      </c>
      <c r="F118" s="76">
        <v>650</v>
      </c>
      <c r="G118" s="61">
        <f t="shared" si="4"/>
        <v>268</v>
      </c>
      <c r="H118" s="72" t="s">
        <v>374</v>
      </c>
      <c r="I118" s="76">
        <v>0</v>
      </c>
      <c r="J118" s="61">
        <f t="shared" si="5"/>
        <v>0</v>
      </c>
    </row>
    <row r="119" spans="1:10" ht="33" x14ac:dyDescent="0.2">
      <c r="A119" s="345">
        <v>110</v>
      </c>
      <c r="B119" s="72" t="s">
        <v>323</v>
      </c>
      <c r="C119" s="73" t="s">
        <v>324</v>
      </c>
      <c r="D119" s="74" t="s">
        <v>45</v>
      </c>
      <c r="E119" s="346">
        <v>0.97199999999999998</v>
      </c>
      <c r="F119" s="76">
        <v>37000</v>
      </c>
      <c r="G119" s="61">
        <f t="shared" si="4"/>
        <v>35964</v>
      </c>
      <c r="H119" s="72" t="s">
        <v>374</v>
      </c>
      <c r="I119" s="76">
        <v>0</v>
      </c>
      <c r="J119" s="61">
        <f t="shared" si="5"/>
        <v>0</v>
      </c>
    </row>
    <row r="120" spans="1:10" x14ac:dyDescent="0.2">
      <c r="A120" s="345">
        <v>111</v>
      </c>
      <c r="B120" s="72" t="s">
        <v>325</v>
      </c>
      <c r="C120" s="73" t="s">
        <v>326</v>
      </c>
      <c r="D120" s="74" t="s">
        <v>45</v>
      </c>
      <c r="E120" s="346"/>
      <c r="F120" s="76"/>
      <c r="G120" s="61">
        <f t="shared" si="4"/>
        <v>0</v>
      </c>
      <c r="H120" s="72">
        <v>3.3999999999999998E-3</v>
      </c>
      <c r="I120" s="76">
        <v>230000</v>
      </c>
      <c r="J120" s="61">
        <f t="shared" si="5"/>
        <v>782</v>
      </c>
    </row>
    <row r="121" spans="1:10" x14ac:dyDescent="0.2">
      <c r="A121" s="345">
        <v>112</v>
      </c>
      <c r="B121" s="72" t="s">
        <v>162</v>
      </c>
      <c r="C121" s="73" t="s">
        <v>327</v>
      </c>
      <c r="D121" s="74" t="s">
        <v>46</v>
      </c>
      <c r="E121" s="346"/>
      <c r="F121" s="76"/>
      <c r="G121" s="61">
        <f t="shared" si="4"/>
        <v>0</v>
      </c>
      <c r="H121" s="72">
        <v>44</v>
      </c>
      <c r="I121" s="76">
        <v>174</v>
      </c>
      <c r="J121" s="61">
        <f t="shared" si="5"/>
        <v>7656</v>
      </c>
    </row>
    <row r="122" spans="1:10" x14ac:dyDescent="0.2">
      <c r="A122" s="345">
        <v>113</v>
      </c>
      <c r="B122" s="72" t="s">
        <v>328</v>
      </c>
      <c r="C122" s="73" t="s">
        <v>329</v>
      </c>
      <c r="D122" s="74" t="s">
        <v>47</v>
      </c>
      <c r="E122" s="346"/>
      <c r="F122" s="76"/>
      <c r="G122" s="61">
        <f t="shared" si="4"/>
        <v>0</v>
      </c>
      <c r="H122" s="72">
        <v>0.92</v>
      </c>
      <c r="I122" s="76">
        <v>314.05</v>
      </c>
      <c r="J122" s="61">
        <f t="shared" si="5"/>
        <v>289</v>
      </c>
    </row>
    <row r="123" spans="1:10" ht="33" x14ac:dyDescent="0.2">
      <c r="A123" s="345">
        <v>114</v>
      </c>
      <c r="B123" s="72" t="s">
        <v>330</v>
      </c>
      <c r="C123" s="73" t="s">
        <v>371</v>
      </c>
      <c r="D123" s="74" t="s">
        <v>103</v>
      </c>
      <c r="E123" s="346">
        <v>9</v>
      </c>
      <c r="F123" s="76">
        <v>1095</v>
      </c>
      <c r="G123" s="61">
        <f t="shared" si="4"/>
        <v>9855</v>
      </c>
      <c r="H123" s="72" t="s">
        <v>374</v>
      </c>
      <c r="I123" s="76">
        <v>0</v>
      </c>
      <c r="J123" s="61">
        <f t="shared" si="5"/>
        <v>0</v>
      </c>
    </row>
    <row r="124" spans="1:10" s="342" customFormat="1" ht="33" x14ac:dyDescent="0.2">
      <c r="A124" s="345">
        <v>115</v>
      </c>
      <c r="B124" s="72" t="s">
        <v>330</v>
      </c>
      <c r="C124" s="73" t="s">
        <v>372</v>
      </c>
      <c r="D124" s="74" t="s">
        <v>103</v>
      </c>
      <c r="E124" s="346"/>
      <c r="F124" s="76"/>
      <c r="G124" s="61">
        <f t="shared" si="4"/>
        <v>0</v>
      </c>
      <c r="H124" s="72">
        <v>2</v>
      </c>
      <c r="I124" s="76">
        <v>1095</v>
      </c>
      <c r="J124" s="61">
        <f t="shared" si="5"/>
        <v>2190</v>
      </c>
    </row>
    <row r="125" spans="1:10" s="342" customFormat="1" ht="33" x14ac:dyDescent="0.2">
      <c r="A125" s="345">
        <v>116</v>
      </c>
      <c r="B125" s="72" t="s">
        <v>330</v>
      </c>
      <c r="C125" s="73" t="s">
        <v>373</v>
      </c>
      <c r="D125" s="74" t="s">
        <v>103</v>
      </c>
      <c r="E125" s="346"/>
      <c r="F125" s="76"/>
      <c r="G125" s="61">
        <f t="shared" si="4"/>
        <v>0</v>
      </c>
      <c r="H125" s="72">
        <v>3</v>
      </c>
      <c r="I125" s="76">
        <v>1095</v>
      </c>
      <c r="J125" s="61">
        <f t="shared" si="5"/>
        <v>3285</v>
      </c>
    </row>
    <row r="126" spans="1:10" x14ac:dyDescent="0.2">
      <c r="A126" s="345">
        <v>117</v>
      </c>
      <c r="B126" s="72" t="s">
        <v>331</v>
      </c>
      <c r="C126" s="73" t="s">
        <v>332</v>
      </c>
      <c r="D126" s="74" t="s">
        <v>103</v>
      </c>
      <c r="E126" s="346">
        <v>2</v>
      </c>
      <c r="F126" s="76">
        <v>4600</v>
      </c>
      <c r="G126" s="61">
        <f t="shared" si="4"/>
        <v>9200</v>
      </c>
      <c r="H126" s="72" t="s">
        <v>374</v>
      </c>
      <c r="I126" s="76">
        <v>0</v>
      </c>
      <c r="J126" s="61">
        <f t="shared" si="5"/>
        <v>0</v>
      </c>
    </row>
    <row r="127" spans="1:10" x14ac:dyDescent="0.2">
      <c r="A127" s="345">
        <v>118</v>
      </c>
      <c r="B127" s="72" t="s">
        <v>333</v>
      </c>
      <c r="C127" s="73" t="s">
        <v>334</v>
      </c>
      <c r="D127" s="74" t="s">
        <v>103</v>
      </c>
      <c r="E127" s="346"/>
      <c r="F127" s="76"/>
      <c r="G127" s="61">
        <f t="shared" si="4"/>
        <v>0</v>
      </c>
      <c r="H127" s="72">
        <v>1</v>
      </c>
      <c r="I127" s="76">
        <v>23500</v>
      </c>
      <c r="J127" s="61">
        <f t="shared" si="5"/>
        <v>23500</v>
      </c>
    </row>
    <row r="128" spans="1:10" x14ac:dyDescent="0.2">
      <c r="A128" s="345">
        <v>119</v>
      </c>
      <c r="B128" s="72" t="s">
        <v>335</v>
      </c>
      <c r="C128" s="73" t="s">
        <v>336</v>
      </c>
      <c r="D128" s="74" t="s">
        <v>103</v>
      </c>
      <c r="E128" s="346">
        <v>2</v>
      </c>
      <c r="F128" s="76">
        <v>379.85</v>
      </c>
      <c r="G128" s="61">
        <f t="shared" si="4"/>
        <v>760</v>
      </c>
      <c r="H128" s="72" t="s">
        <v>374</v>
      </c>
      <c r="I128" s="76">
        <v>0</v>
      </c>
      <c r="J128" s="61">
        <f t="shared" si="5"/>
        <v>0</v>
      </c>
    </row>
    <row r="129" spans="1:10" x14ac:dyDescent="0.2">
      <c r="A129" s="345">
        <v>120</v>
      </c>
      <c r="B129" s="72" t="s">
        <v>337</v>
      </c>
      <c r="C129" s="73" t="s">
        <v>338</v>
      </c>
      <c r="D129" s="74" t="s">
        <v>103</v>
      </c>
      <c r="E129" s="346"/>
      <c r="F129" s="76"/>
      <c r="G129" s="61">
        <f t="shared" si="4"/>
        <v>0</v>
      </c>
      <c r="H129" s="72">
        <v>2</v>
      </c>
      <c r="I129" s="76">
        <v>300</v>
      </c>
      <c r="J129" s="61">
        <f t="shared" si="5"/>
        <v>600</v>
      </c>
    </row>
    <row r="130" spans="1:10" x14ac:dyDescent="0.2">
      <c r="A130" s="345">
        <v>121</v>
      </c>
      <c r="B130" s="72" t="s">
        <v>339</v>
      </c>
      <c r="C130" s="73" t="s">
        <v>340</v>
      </c>
      <c r="D130" s="74" t="s">
        <v>103</v>
      </c>
      <c r="E130" s="346"/>
      <c r="F130" s="76"/>
      <c r="G130" s="61">
        <f t="shared" si="4"/>
        <v>0</v>
      </c>
      <c r="H130" s="72">
        <v>1</v>
      </c>
      <c r="I130" s="76">
        <v>563.35</v>
      </c>
      <c r="J130" s="61">
        <f t="shared" si="5"/>
        <v>563</v>
      </c>
    </row>
    <row r="131" spans="1:10" ht="50.25" thickBot="1" x14ac:dyDescent="0.25">
      <c r="A131" s="345">
        <v>122</v>
      </c>
      <c r="B131" s="72" t="s">
        <v>341</v>
      </c>
      <c r="C131" s="73" t="s">
        <v>342</v>
      </c>
      <c r="D131" s="74" t="s">
        <v>158</v>
      </c>
      <c r="E131" s="349"/>
      <c r="F131" s="344"/>
      <c r="G131" s="61">
        <f t="shared" si="4"/>
        <v>0</v>
      </c>
      <c r="H131" s="72">
        <v>8.0000000000000004E-4</v>
      </c>
      <c r="I131" s="76">
        <v>239.93</v>
      </c>
      <c r="J131" s="61">
        <f t="shared" si="5"/>
        <v>0</v>
      </c>
    </row>
    <row r="132" spans="1:10" ht="17.25" thickBot="1" x14ac:dyDescent="0.25">
      <c r="A132" s="412"/>
      <c r="B132" s="413"/>
      <c r="C132" s="413"/>
      <c r="D132" s="413"/>
      <c r="E132" s="350" t="s">
        <v>104</v>
      </c>
      <c r="F132" s="62"/>
      <c r="G132" s="63">
        <f>SUM(G10:G131)</f>
        <v>4090513</v>
      </c>
      <c r="H132" s="414" t="s">
        <v>104</v>
      </c>
      <c r="I132" s="414"/>
      <c r="J132" s="63">
        <f>SUM(J10:J131)</f>
        <v>577765</v>
      </c>
    </row>
    <row r="133" spans="1:10" ht="17.25" thickBot="1" x14ac:dyDescent="0.25">
      <c r="A133" s="415" t="s">
        <v>105</v>
      </c>
      <c r="B133" s="416"/>
      <c r="C133" s="416"/>
      <c r="D133" s="417"/>
      <c r="E133" s="418">
        <f>G132+J132</f>
        <v>4668278</v>
      </c>
      <c r="F133" s="419"/>
      <c r="G133" s="419"/>
      <c r="H133" s="419"/>
      <c r="I133" s="419"/>
      <c r="J133" s="420"/>
    </row>
    <row r="134" spans="1:10" ht="17.25" thickBot="1" x14ac:dyDescent="0.25">
      <c r="A134" s="442" t="s">
        <v>343</v>
      </c>
      <c r="B134" s="443"/>
      <c r="C134" s="443"/>
      <c r="D134" s="443"/>
      <c r="E134" s="443"/>
      <c r="F134" s="443"/>
      <c r="G134" s="443"/>
      <c r="H134" s="443"/>
      <c r="I134" s="443"/>
      <c r="J134" s="444"/>
    </row>
    <row r="135" spans="1:10" ht="17.25" thickBot="1" x14ac:dyDescent="0.25">
      <c r="A135" s="424" t="s">
        <v>20</v>
      </c>
      <c r="B135" s="430" t="s">
        <v>84</v>
      </c>
      <c r="C135" s="430" t="s">
        <v>344</v>
      </c>
      <c r="D135" s="433" t="s">
        <v>44</v>
      </c>
      <c r="E135" s="448" t="s">
        <v>86</v>
      </c>
      <c r="F135" s="449"/>
      <c r="G135" s="449"/>
      <c r="H135" s="449"/>
      <c r="I135" s="449"/>
      <c r="J135" s="450"/>
    </row>
    <row r="136" spans="1:10" x14ac:dyDescent="0.2">
      <c r="A136" s="425"/>
      <c r="B136" s="431"/>
      <c r="C136" s="431"/>
      <c r="D136" s="434"/>
      <c r="E136" s="436" t="s">
        <v>88</v>
      </c>
      <c r="F136" s="430"/>
      <c r="G136" s="437"/>
      <c r="H136" s="436" t="s">
        <v>87</v>
      </c>
      <c r="I136" s="430"/>
      <c r="J136" s="437"/>
    </row>
    <row r="137" spans="1:10" ht="33.75" thickBot="1" x14ac:dyDescent="0.25">
      <c r="A137" s="445"/>
      <c r="B137" s="446"/>
      <c r="C137" s="446"/>
      <c r="D137" s="447"/>
      <c r="E137" s="77" t="s">
        <v>43</v>
      </c>
      <c r="F137" s="341" t="s">
        <v>89</v>
      </c>
      <c r="G137" s="78" t="s">
        <v>90</v>
      </c>
      <c r="H137" s="77" t="s">
        <v>43</v>
      </c>
      <c r="I137" s="341" t="s">
        <v>91</v>
      </c>
      <c r="J137" s="78" t="s">
        <v>90</v>
      </c>
    </row>
    <row r="138" spans="1:10" ht="26.25" customHeight="1" thickBot="1" x14ac:dyDescent="0.25">
      <c r="A138" s="79">
        <v>1</v>
      </c>
      <c r="B138" s="72" t="s">
        <v>345</v>
      </c>
      <c r="C138" s="73" t="s">
        <v>346</v>
      </c>
      <c r="D138" s="74" t="s">
        <v>101</v>
      </c>
      <c r="E138" s="75">
        <v>1</v>
      </c>
      <c r="F138" s="80"/>
      <c r="G138" s="81"/>
      <c r="H138" s="82"/>
      <c r="I138" s="83"/>
      <c r="J138" s="84"/>
    </row>
    <row r="139" spans="1:10" ht="17.25" thickBot="1" x14ac:dyDescent="0.25">
      <c r="A139" s="85"/>
      <c r="B139" s="86" t="s">
        <v>347</v>
      </c>
      <c r="C139" s="87"/>
      <c r="D139" s="88"/>
      <c r="E139" s="89" t="s">
        <v>104</v>
      </c>
      <c r="F139" s="90"/>
      <c r="G139" s="91">
        <f>SUM(G138:G138)</f>
        <v>0</v>
      </c>
      <c r="H139" s="440" t="s">
        <v>104</v>
      </c>
      <c r="I139" s="441"/>
      <c r="J139" s="92">
        <f>SUM(J138:J138)</f>
        <v>0</v>
      </c>
    </row>
    <row r="140" spans="1:10" ht="17.25" thickBot="1" x14ac:dyDescent="0.25">
      <c r="A140" s="415" t="s">
        <v>348</v>
      </c>
      <c r="B140" s="416"/>
      <c r="C140" s="416"/>
      <c r="D140" s="417"/>
      <c r="E140" s="418">
        <f>G139+J139</f>
        <v>0</v>
      </c>
      <c r="F140" s="419"/>
      <c r="G140" s="419"/>
      <c r="H140" s="419"/>
      <c r="I140" s="419"/>
      <c r="J140" s="420"/>
    </row>
    <row r="141" spans="1:10" x14ac:dyDescent="0.2">
      <c r="A141" s="65"/>
      <c r="C141" s="51"/>
      <c r="D141" s="51"/>
      <c r="E141" s="51"/>
      <c r="F141" s="51"/>
      <c r="G141" s="51"/>
      <c r="H141" s="51"/>
      <c r="I141" s="49"/>
      <c r="J141" s="51"/>
    </row>
    <row r="142" spans="1:10" x14ac:dyDescent="0.2">
      <c r="A142" s="65"/>
      <c r="C142" s="51"/>
      <c r="D142" s="51"/>
      <c r="E142" s="51"/>
      <c r="F142" s="51"/>
      <c r="G142" s="51"/>
      <c r="H142" s="51"/>
      <c r="I142" s="49"/>
      <c r="J142" s="51"/>
    </row>
    <row r="143" spans="1:10" x14ac:dyDescent="0.2">
      <c r="A143" s="65"/>
      <c r="C143" s="51"/>
      <c r="D143" s="51"/>
      <c r="E143" s="51"/>
      <c r="F143" s="51"/>
      <c r="G143" s="51"/>
      <c r="H143" s="51"/>
      <c r="I143" s="49"/>
      <c r="J143" s="51"/>
    </row>
    <row r="144" spans="1:10" x14ac:dyDescent="0.2">
      <c r="A144" s="65"/>
      <c r="C144" s="51"/>
      <c r="D144" s="51"/>
      <c r="E144" s="51"/>
      <c r="F144" s="51"/>
      <c r="G144" s="51"/>
      <c r="H144" s="51"/>
      <c r="I144" s="49"/>
      <c r="J144" s="51"/>
    </row>
    <row r="145" spans="1:10" x14ac:dyDescent="0.2">
      <c r="A145" s="65"/>
      <c r="C145" s="64"/>
      <c r="D145" s="65"/>
      <c r="E145" s="66"/>
      <c r="F145" s="67"/>
      <c r="G145" s="67"/>
      <c r="H145" s="47"/>
      <c r="I145" s="51"/>
      <c r="J145" s="51"/>
    </row>
    <row r="146" spans="1:10" x14ac:dyDescent="0.2">
      <c r="A146" s="65"/>
      <c r="C146" s="68" t="s">
        <v>106</v>
      </c>
      <c r="D146" s="69"/>
      <c r="E146" s="69"/>
      <c r="F146" s="70"/>
      <c r="G146" s="70"/>
      <c r="H146" s="93" t="s">
        <v>107</v>
      </c>
      <c r="I146" s="51"/>
      <c r="J146" s="51"/>
    </row>
    <row r="147" spans="1:10" x14ac:dyDescent="0.2">
      <c r="A147" s="47"/>
      <c r="C147" s="71"/>
      <c r="D147" s="51"/>
      <c r="E147" s="51"/>
      <c r="F147" s="67"/>
      <c r="G147" s="67"/>
      <c r="H147" s="94"/>
      <c r="I147" s="51"/>
      <c r="J147" s="51"/>
    </row>
    <row r="148" spans="1:10" x14ac:dyDescent="0.2">
      <c r="A148" s="47"/>
      <c r="C148" s="71"/>
      <c r="D148" s="51"/>
      <c r="E148" s="51"/>
      <c r="F148" s="67"/>
      <c r="G148" s="67"/>
      <c r="H148" s="94"/>
      <c r="I148" s="51"/>
      <c r="J148" s="51"/>
    </row>
    <row r="149" spans="1:10" x14ac:dyDescent="0.2">
      <c r="A149" s="47"/>
      <c r="C149" s="68" t="s">
        <v>108</v>
      </c>
      <c r="D149" s="69"/>
      <c r="E149" s="69"/>
      <c r="F149" s="70"/>
      <c r="G149" s="70"/>
      <c r="H149" s="93" t="s">
        <v>109</v>
      </c>
      <c r="I149" s="51"/>
      <c r="J149" s="51"/>
    </row>
    <row r="150" spans="1:10" x14ac:dyDescent="0.2">
      <c r="A150" s="47"/>
      <c r="C150" s="71"/>
      <c r="D150" s="51"/>
      <c r="E150" s="51"/>
      <c r="F150" s="67"/>
      <c r="G150" s="67"/>
      <c r="H150" s="94"/>
      <c r="I150" s="51"/>
      <c r="J150" s="51"/>
    </row>
    <row r="151" spans="1:10" x14ac:dyDescent="0.2">
      <c r="A151" s="47"/>
      <c r="C151" s="71"/>
      <c r="D151" s="51"/>
      <c r="E151" s="51"/>
      <c r="F151" s="67"/>
      <c r="G151" s="67"/>
      <c r="H151" s="94"/>
      <c r="I151" s="51"/>
      <c r="J151" s="51"/>
    </row>
    <row r="152" spans="1:10" x14ac:dyDescent="0.2">
      <c r="A152" s="47"/>
      <c r="C152" s="68" t="s">
        <v>110</v>
      </c>
      <c r="D152" s="69"/>
      <c r="E152" s="69"/>
      <c r="F152" s="70"/>
      <c r="G152" s="70"/>
      <c r="H152" s="93" t="s">
        <v>111</v>
      </c>
      <c r="I152" s="51"/>
      <c r="J152" s="51"/>
    </row>
    <row r="153" spans="1:10" x14ac:dyDescent="0.2">
      <c r="A153" s="47"/>
      <c r="C153" s="71"/>
      <c r="D153" s="51"/>
      <c r="E153" s="51"/>
      <c r="F153" s="67"/>
      <c r="G153" s="67"/>
      <c r="H153" s="94"/>
      <c r="I153" s="51"/>
      <c r="J153" s="51"/>
    </row>
    <row r="154" spans="1:10" x14ac:dyDescent="0.2">
      <c r="A154" s="47"/>
      <c r="C154" s="71"/>
      <c r="D154" s="51"/>
      <c r="E154" s="51"/>
      <c r="F154" s="67"/>
      <c r="G154" s="67"/>
      <c r="H154" s="94"/>
      <c r="I154" s="51"/>
      <c r="J154" s="51"/>
    </row>
    <row r="155" spans="1:10" x14ac:dyDescent="0.2">
      <c r="A155" s="47"/>
      <c r="C155" s="68" t="s">
        <v>349</v>
      </c>
      <c r="D155" s="69"/>
      <c r="E155" s="69"/>
      <c r="F155" s="70"/>
      <c r="G155" s="70"/>
      <c r="H155" s="93" t="s">
        <v>350</v>
      </c>
      <c r="I155" s="51"/>
      <c r="J155" s="51"/>
    </row>
    <row r="156" spans="1:10" x14ac:dyDescent="0.2">
      <c r="A156" s="47"/>
      <c r="C156" s="71"/>
      <c r="D156" s="51"/>
      <c r="E156" s="51"/>
      <c r="F156" s="67"/>
      <c r="G156" s="67"/>
      <c r="H156" s="94"/>
      <c r="I156" s="51"/>
      <c r="J156" s="51"/>
    </row>
    <row r="157" spans="1:10" x14ac:dyDescent="0.2">
      <c r="A157" s="47"/>
      <c r="C157" s="71"/>
      <c r="D157" s="51"/>
      <c r="E157" s="51"/>
      <c r="F157" s="67"/>
      <c r="G157" s="67"/>
      <c r="H157" s="94"/>
      <c r="I157" s="51"/>
      <c r="J157" s="51"/>
    </row>
    <row r="158" spans="1:10" x14ac:dyDescent="0.2">
      <c r="A158" s="47"/>
      <c r="C158" s="68" t="s">
        <v>112</v>
      </c>
      <c r="D158" s="69"/>
      <c r="E158" s="69"/>
      <c r="F158" s="70"/>
      <c r="G158" s="70"/>
      <c r="H158" s="93" t="s">
        <v>113</v>
      </c>
      <c r="I158" s="51"/>
      <c r="J158" s="51"/>
    </row>
  </sheetData>
  <autoFilter ref="A9:J141"/>
  <mergeCells count="24">
    <mergeCell ref="H139:I139"/>
    <mergeCell ref="A140:D140"/>
    <mergeCell ref="E140:J140"/>
    <mergeCell ref="A134:J134"/>
    <mergeCell ref="A135:A137"/>
    <mergeCell ref="B135:B137"/>
    <mergeCell ref="C135:C137"/>
    <mergeCell ref="D135:D137"/>
    <mergeCell ref="E135:J135"/>
    <mergeCell ref="E136:G136"/>
    <mergeCell ref="H136:J136"/>
    <mergeCell ref="A132:D132"/>
    <mergeCell ref="H132:I132"/>
    <mergeCell ref="A133:D133"/>
    <mergeCell ref="E133:J133"/>
    <mergeCell ref="A2:J2"/>
    <mergeCell ref="C3:J3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5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8.3</vt:lpstr>
      <vt:lpstr>Приложение №1 к форме 8.3</vt:lpstr>
      <vt:lpstr>Приложение №2 к Форме 8.3</vt:lpstr>
      <vt:lpstr>Приложение №3 к форме 8.3</vt:lpstr>
      <vt:lpstr>'Приложение №2 к Форме 8.3'!Заголовки_для_печати</vt:lpstr>
      <vt:lpstr>'Приложение №2 к Форме 8.3'!Область_печати</vt:lpstr>
      <vt:lpstr>'Приложение №3 к форме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2015-11-12T08:32:10Z</cp:lastPrinted>
  <dcterms:created xsi:type="dcterms:W3CDTF">2014-07-13T09:38:46Z</dcterms:created>
  <dcterms:modified xsi:type="dcterms:W3CDTF">2015-11-12T09:20:24Z</dcterms:modified>
</cp:coreProperties>
</file>