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6 ОУЗ\5 2023\ПДО 37-БНГРЭ-2023 Склад Коротчаево\1 Запрос\"/>
    </mc:Choice>
  </mc:AlternateContent>
  <xr:revisionPtr revIDLastSave="0" documentId="13_ncr:1_{1FCA063F-D1D8-4AC6-BBD7-7164B841DBBE}" xr6:coauthVersionLast="36" xr6:coauthVersionMax="36" xr10:uidLastSave="{00000000-0000-0000-0000-000000000000}"/>
  <bookViews>
    <workbookView xWindow="255" yWindow="-75" windowWidth="21225" windowHeight="1180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K41" i="1"/>
  <c r="K40" i="1"/>
  <c r="K39" i="1"/>
  <c r="K38" i="1"/>
  <c r="K37" i="1"/>
  <c r="K36" i="1"/>
  <c r="K35" i="1"/>
  <c r="K34" i="1"/>
  <c r="I41" i="1"/>
  <c r="I40" i="1"/>
  <c r="I39" i="1"/>
  <c r="I38" i="1"/>
  <c r="I37" i="1"/>
  <c r="I36" i="1"/>
  <c r="I35" i="1"/>
  <c r="I34" i="1"/>
  <c r="M31" i="1"/>
  <c r="M30" i="1"/>
  <c r="M29" i="1"/>
  <c r="M28" i="1"/>
  <c r="M27" i="1"/>
  <c r="M26" i="1"/>
  <c r="M25" i="1"/>
  <c r="M24" i="1"/>
  <c r="K31" i="1"/>
  <c r="K30" i="1"/>
  <c r="K29" i="1"/>
  <c r="K28" i="1"/>
  <c r="K27" i="1"/>
  <c r="K26" i="1"/>
  <c r="K25" i="1"/>
  <c r="K24" i="1"/>
  <c r="I31" i="1"/>
  <c r="I30" i="1"/>
  <c r="I29" i="1"/>
  <c r="I28" i="1"/>
  <c r="I27" i="1"/>
  <c r="I26" i="1"/>
  <c r="I25" i="1"/>
  <c r="I24" i="1"/>
  <c r="M21" i="1"/>
  <c r="M20" i="1"/>
  <c r="M19" i="1"/>
  <c r="M18" i="1"/>
  <c r="M17" i="1"/>
  <c r="M16" i="1"/>
  <c r="K21" i="1"/>
  <c r="K20" i="1"/>
  <c r="K19" i="1"/>
  <c r="K18" i="1"/>
  <c r="K17" i="1"/>
  <c r="K16" i="1"/>
  <c r="I21" i="1"/>
  <c r="I20" i="1"/>
  <c r="I19" i="1"/>
  <c r="I18" i="1"/>
  <c r="I17" i="1"/>
  <c r="I16" i="1"/>
  <c r="L41" i="1" l="1"/>
  <c r="J41" i="1"/>
  <c r="H41" i="1"/>
  <c r="L40" i="1"/>
  <c r="J40" i="1"/>
  <c r="H40" i="1"/>
  <c r="L39" i="1"/>
  <c r="J39" i="1"/>
  <c r="H39" i="1"/>
  <c r="L38" i="1"/>
  <c r="J38" i="1"/>
  <c r="H38" i="1"/>
  <c r="L37" i="1"/>
  <c r="J37" i="1"/>
  <c r="H37" i="1"/>
  <c r="L36" i="1"/>
  <c r="J36" i="1"/>
  <c r="H36" i="1"/>
  <c r="L35" i="1"/>
  <c r="J35" i="1"/>
  <c r="H35" i="1"/>
  <c r="L34" i="1"/>
  <c r="J34" i="1"/>
  <c r="H34" i="1"/>
  <c r="L31" i="1"/>
  <c r="J31" i="1"/>
  <c r="H31" i="1"/>
  <c r="L30" i="1"/>
  <c r="J30" i="1"/>
  <c r="H30" i="1"/>
  <c r="L29" i="1"/>
  <c r="J29" i="1"/>
  <c r="H29" i="1"/>
  <c r="L28" i="1"/>
  <c r="J28" i="1"/>
  <c r="H28" i="1"/>
  <c r="L27" i="1"/>
  <c r="J27" i="1"/>
  <c r="H27" i="1"/>
  <c r="L26" i="1"/>
  <c r="J26" i="1"/>
  <c r="H26" i="1"/>
  <c r="L25" i="1"/>
  <c r="J25" i="1"/>
  <c r="H25" i="1"/>
  <c r="M32" i="1"/>
  <c r="L24" i="1"/>
  <c r="J24" i="1"/>
  <c r="I32" i="1"/>
  <c r="H24" i="1"/>
  <c r="L21" i="1"/>
  <c r="J21" i="1"/>
  <c r="H21" i="1"/>
  <c r="L20" i="1"/>
  <c r="J20" i="1"/>
  <c r="H20" i="1"/>
  <c r="L19" i="1"/>
  <c r="J19" i="1"/>
  <c r="H19" i="1"/>
  <c r="L18" i="1"/>
  <c r="J18" i="1"/>
  <c r="H18" i="1"/>
  <c r="L17" i="1"/>
  <c r="J17" i="1"/>
  <c r="H17" i="1"/>
  <c r="L16" i="1"/>
  <c r="J16" i="1"/>
  <c r="H16" i="1"/>
  <c r="I42" i="1" l="1"/>
  <c r="L22" i="1"/>
  <c r="H42" i="1"/>
  <c r="L42" i="1"/>
  <c r="H32" i="1"/>
  <c r="L32" i="1"/>
  <c r="M22" i="1"/>
  <c r="I22" i="1"/>
  <c r="M42" i="1"/>
  <c r="J22" i="1"/>
  <c r="J32" i="1"/>
  <c r="J42" i="1"/>
  <c r="K22" i="1"/>
  <c r="K32" i="1"/>
  <c r="K42" i="1"/>
  <c r="H22" i="1"/>
  <c r="H43" i="1" s="1"/>
  <c r="I43" i="1" l="1"/>
  <c r="M43" i="1"/>
  <c r="L43" i="1"/>
  <c r="J43" i="1"/>
  <c r="H44" i="1" s="1"/>
  <c r="H45" i="1" s="1"/>
  <c r="H46" i="1" s="1"/>
  <c r="K43" i="1"/>
</calcChain>
</file>

<file path=xl/sharedStrings.xml><?xml version="1.0" encoding="utf-8"?>
<sst xmlns="http://schemas.openxmlformats.org/spreadsheetml/2006/main" count="79" uniqueCount="61">
  <si>
    <t>№ п/п</t>
  </si>
  <si>
    <t>Ед. изм.</t>
  </si>
  <si>
    <t>Хранение груза на открытой площадке</t>
  </si>
  <si>
    <t>Хранение</t>
  </si>
  <si>
    <t>Дополнительные услуги</t>
  </si>
  <si>
    <t>Наименование услуг</t>
  </si>
  <si>
    <t>Тариф без НДС, руб.</t>
  </si>
  <si>
    <t>Хранение груза в холодном складе</t>
  </si>
  <si>
    <t>Погрузо-разгрузочные работы</t>
  </si>
  <si>
    <t>Погрузка/ выгрузка тарно-штучного груза</t>
  </si>
  <si>
    <t>конт</t>
  </si>
  <si>
    <t>ваг</t>
  </si>
  <si>
    <t>Зачистка вагона после выгрузки</t>
  </si>
  <si>
    <t>тн</t>
  </si>
  <si>
    <t>Участник закупки:______________________________________</t>
  </si>
  <si>
    <t>Руководитель организации ________________________________ /Подпись, Ф.И.О/</t>
  </si>
  <si>
    <t>Хранение контейнера 20 фут.</t>
  </si>
  <si>
    <t>м.п.</t>
  </si>
  <si>
    <t>Коммерческое предложение</t>
  </si>
  <si>
    <t xml:space="preserve"> без НДС, руб.</t>
  </si>
  <si>
    <t xml:space="preserve"> с НДС, руб.</t>
  </si>
  <si>
    <t>Всего, руб.:</t>
  </si>
  <si>
    <t>Итого за год, руб.:</t>
  </si>
  <si>
    <t>Хранение авто- и спецтехники на открытой площадке</t>
  </si>
  <si>
    <t>Погрузка/ выгрузка сыпучего груза в МКР</t>
  </si>
  <si>
    <t>Погрузка/ выгрузка тяжеловесного груза (более 20 тн)</t>
  </si>
  <si>
    <t>Подача-уборка вагона (под загрузку / выгрузку на ж/д путь базы)</t>
  </si>
  <si>
    <t>вагон</t>
  </si>
  <si>
    <t>Сортировка груза</t>
  </si>
  <si>
    <t>тн*сут</t>
  </si>
  <si>
    <t>конт*сут</t>
  </si>
  <si>
    <t>Погрузка/ выгрузка крупногабаритного груза (до 10 тн)</t>
  </si>
  <si>
    <t>Погрузка/выгрузка (легковесные грузы) г/п а/м до 8 тн</t>
  </si>
  <si>
    <t>а/м</t>
  </si>
  <si>
    <t>Услуги грузчиков-стропальщиков</t>
  </si>
  <si>
    <t>чел*час</t>
  </si>
  <si>
    <t>маш*час</t>
  </si>
  <si>
    <t>Итого по Лоту без НДС, руб.:</t>
  </si>
  <si>
    <t>Итого по Лоту с НДС, руб.:</t>
  </si>
  <si>
    <t>ЗАПОЛНЯЮТСЯ ЯЧЕЙКИ С ЖЕЛТОЙ ЗАЛИВКОЙ</t>
  </si>
  <si>
    <t>Хранение груза на открытой площадке (4 000 кв.м.)</t>
  </si>
  <si>
    <t>кв.м.*сут</t>
  </si>
  <si>
    <t xml:space="preserve">Форма 6к «Коммерческое предложение» </t>
  </si>
  <si>
    <t>Хранение груза в отапливаемом складе</t>
  </si>
  <si>
    <t>Работа полуприцепа, самосвала</t>
  </si>
  <si>
    <t>Ручные работы (укладка, сортировка груза, инвентаризация и проч.) - зима</t>
  </si>
  <si>
    <t>Ручные работы (укладка, сортировка груза, инвентаризация и проч.) - лето</t>
  </si>
  <si>
    <t>НДС, руб.:</t>
  </si>
  <si>
    <t>Стоимость</t>
  </si>
  <si>
    <t>Оказание услуг по приемке грузов, поступающих железнодорожным и автомобильным транспортом, выгрузке, хранению и отгрузке грузов в микрорайоне Коротчаево, г. Новый Уренгой, Тюменская обл., ЯНАО в 2023-2026 гг.</t>
  </si>
  <si>
    <t>Объёмы на 01.01.2025-31.12.2025</t>
  </si>
  <si>
    <t>Объёмы на 01.01.2026-31.12.2026</t>
  </si>
  <si>
    <t>2023-2024г.</t>
  </si>
  <si>
    <t>2025г.</t>
  </si>
  <si>
    <t>2026г.</t>
  </si>
  <si>
    <t>Объёмы на 02.12.2023-31.12.2024</t>
  </si>
  <si>
    <t>Работа крана до 25 тн (за пределами базы)</t>
  </si>
  <si>
    <t>№ ПДО 37-БНГРЭ-2023</t>
  </si>
  <si>
    <t xml:space="preserve">Погрузка/ выгрузка контейнера с грузом 3 тн </t>
  </si>
  <si>
    <t>Погрузка/ выгрузка контейнера с грузом 20 фут.</t>
  </si>
  <si>
    <t>Затарка / вытарка груза в/из контейнера 20 фут.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</si>
</sst>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4" fillId="0" borderId="0" xfId="0" applyFont="1" applyFill="1" applyAlignment="1">
      <alignment horizontal="left" wrapText="1"/>
    </xf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0" fontId="5" fillId="0" borderId="0" xfId="0" applyFont="1" applyFill="1"/>
    <xf numFmtId="0" fontId="5" fillId="0" borderId="1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right" vertical="center"/>
    </xf>
    <xf numFmtId="4" fontId="5" fillId="0" borderId="22" xfId="0" applyNumberFormat="1" applyFont="1" applyFill="1" applyBorder="1" applyAlignment="1">
      <alignment horizontal="right" vertical="center"/>
    </xf>
    <xf numFmtId="4" fontId="5" fillId="0" borderId="7" xfId="0" applyNumberFormat="1" applyFont="1" applyFill="1" applyBorder="1" applyAlignment="1">
      <alignment horizontal="right" vertical="center"/>
    </xf>
    <xf numFmtId="4" fontId="5" fillId="0" borderId="21" xfId="0" applyNumberFormat="1" applyFont="1" applyFill="1" applyBorder="1" applyAlignment="1">
      <alignment horizontal="right" vertical="center"/>
    </xf>
    <xf numFmtId="4" fontId="5" fillId="0" borderId="8" xfId="0" applyNumberFormat="1" applyFont="1" applyFill="1" applyBorder="1" applyAlignment="1">
      <alignment horizontal="right" vertical="center"/>
    </xf>
    <xf numFmtId="4" fontId="5" fillId="0" borderId="23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/>
    <xf numFmtId="4" fontId="7" fillId="0" borderId="20" xfId="0" applyNumberFormat="1" applyFont="1" applyFill="1" applyBorder="1" applyAlignment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  <xf numFmtId="4" fontId="7" fillId="0" borderId="11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6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Alignment="1">
      <alignment horizontal="right"/>
    </xf>
    <xf numFmtId="4" fontId="2" fillId="0" borderId="0" xfId="0" applyNumberFormat="1" applyFont="1"/>
    <xf numFmtId="4" fontId="7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/>
    <xf numFmtId="0" fontId="7" fillId="0" borderId="25" xfId="0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10" fillId="4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/>
    </xf>
    <xf numFmtId="0" fontId="10" fillId="0" borderId="3" xfId="0" applyFont="1" applyBorder="1" applyAlignment="1">
      <alignment vertical="center" wrapText="1"/>
    </xf>
    <xf numFmtId="0" fontId="5" fillId="0" borderId="4" xfId="0" applyFont="1" applyFill="1" applyBorder="1" applyAlignment="1">
      <alignment horizontal="center"/>
    </xf>
    <xf numFmtId="0" fontId="10" fillId="4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/>
    </xf>
    <xf numFmtId="0" fontId="10" fillId="4" borderId="24" xfId="0" applyFont="1" applyFill="1" applyBorder="1" applyAlignment="1">
      <alignment vertical="center" wrapText="1"/>
    </xf>
    <xf numFmtId="0" fontId="10" fillId="0" borderId="24" xfId="0" applyFont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4" fontId="7" fillId="0" borderId="11" xfId="0" applyNumberFormat="1" applyFont="1" applyFill="1" applyBorder="1" applyAlignment="1">
      <alignment horizontal="right" vertical="center"/>
    </xf>
    <xf numFmtId="4" fontId="7" fillId="0" borderId="29" xfId="0" applyNumberFormat="1" applyFont="1" applyFill="1" applyBorder="1" applyAlignment="1">
      <alignment horizontal="right" vertical="center"/>
    </xf>
    <xf numFmtId="4" fontId="7" fillId="0" borderId="20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0" fontId="10" fillId="0" borderId="24" xfId="0" applyFont="1" applyBorder="1" applyAlignment="1">
      <alignment vertical="center" wrapText="1"/>
    </xf>
    <xf numFmtId="4" fontId="5" fillId="2" borderId="3" xfId="0" applyNumberFormat="1" applyFont="1" applyFill="1" applyBorder="1" applyAlignment="1">
      <alignment horizontal="right"/>
    </xf>
    <xf numFmtId="0" fontId="10" fillId="4" borderId="3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/>
    </xf>
    <xf numFmtId="0" fontId="10" fillId="4" borderId="24" xfId="0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right"/>
    </xf>
    <xf numFmtId="4" fontId="5" fillId="0" borderId="31" xfId="0" applyNumberFormat="1" applyFont="1" applyFill="1" applyBorder="1" applyAlignment="1">
      <alignment horizontal="right" vertical="center"/>
    </xf>
    <xf numFmtId="4" fontId="5" fillId="0" borderId="32" xfId="0" applyNumberFormat="1" applyFont="1" applyFill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12" xfId="0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/>
    </xf>
    <xf numFmtId="4" fontId="10" fillId="0" borderId="10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10" fillId="0" borderId="30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right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Fill="1" applyBorder="1" applyAlignment="1">
      <alignment horizontal="right"/>
    </xf>
    <xf numFmtId="0" fontId="7" fillId="0" borderId="25" xfId="0" applyFont="1" applyFill="1" applyBorder="1" applyAlignment="1">
      <alignment horizontal="right"/>
    </xf>
    <xf numFmtId="0" fontId="7" fillId="0" borderId="17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center" vertical="center" wrapText="1"/>
    </xf>
    <xf numFmtId="4" fontId="7" fillId="0" borderId="27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3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11" fillId="0" borderId="2" xfId="0" applyNumberFormat="1" applyFont="1" applyFill="1" applyBorder="1" applyAlignment="1">
      <alignment horizontal="right"/>
    </xf>
    <xf numFmtId="4" fontId="11" fillId="0" borderId="5" xfId="0" applyNumberFormat="1" applyFont="1" applyFill="1" applyBorder="1" applyAlignment="1">
      <alignment horizontal="right"/>
    </xf>
    <xf numFmtId="0" fontId="7" fillId="0" borderId="5" xfId="0" applyFont="1" applyFill="1" applyBorder="1" applyAlignment="1">
      <alignment horizontal="right"/>
    </xf>
    <xf numFmtId="4" fontId="11" fillId="0" borderId="33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mruColors>
      <color rgb="FF0000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tabSelected="1" zoomScale="75" zoomScaleNormal="75" workbookViewId="0">
      <selection activeCell="H46" sqref="H46:M46"/>
    </sheetView>
  </sheetViews>
  <sheetFormatPr defaultRowHeight="12.75" x14ac:dyDescent="0.2"/>
  <cols>
    <col min="1" max="1" width="5.7109375" style="5" customWidth="1"/>
    <col min="2" max="2" width="74" style="5" customWidth="1"/>
    <col min="3" max="3" width="12.85546875" style="5" customWidth="1"/>
    <col min="4" max="4" width="13.85546875" style="26" customWidth="1"/>
    <col min="5" max="7" width="14.140625" style="5" customWidth="1"/>
    <col min="8" max="8" width="14.85546875" style="5" customWidth="1"/>
    <col min="9" max="9" width="12.28515625" style="5" customWidth="1"/>
    <col min="10" max="10" width="14.42578125" style="5" customWidth="1"/>
    <col min="11" max="11" width="12.28515625" style="5" customWidth="1"/>
    <col min="12" max="12" width="14.42578125" style="5" customWidth="1"/>
    <col min="13" max="13" width="12.28515625" style="5" customWidth="1"/>
    <col min="14" max="16384" width="9.140625" style="5"/>
  </cols>
  <sheetData>
    <row r="1" spans="1:13" x14ac:dyDescent="0.2">
      <c r="B1" s="90"/>
      <c r="C1" s="90"/>
      <c r="D1" s="90"/>
      <c r="E1" s="89" t="s">
        <v>42</v>
      </c>
      <c r="F1" s="89"/>
      <c r="G1" s="89"/>
      <c r="H1" s="89"/>
      <c r="I1" s="89"/>
      <c r="J1" s="89"/>
      <c r="K1" s="89"/>
      <c r="L1" s="89"/>
      <c r="M1" s="89"/>
    </row>
    <row r="3" spans="1:13" x14ac:dyDescent="0.2">
      <c r="A3" s="92" t="s">
        <v>14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ht="15.75" customHeight="1" x14ac:dyDescent="0.25">
      <c r="A4" s="91" t="s">
        <v>57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x14ac:dyDescent="0.2">
      <c r="A5" s="1"/>
      <c r="B5" s="1"/>
      <c r="C5" s="1"/>
      <c r="D5" s="25"/>
    </row>
    <row r="6" spans="1:13" ht="14.25" x14ac:dyDescent="0.2">
      <c r="A6" s="93" t="s">
        <v>18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</row>
    <row r="7" spans="1:13" ht="15" x14ac:dyDescent="0.25">
      <c r="A7" s="94" t="s">
        <v>49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</row>
    <row r="8" spans="1:13" x14ac:dyDescent="0.2">
      <c r="A8" s="92" t="s">
        <v>39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  <row r="11" spans="1:13" ht="13.5" thickBot="1" x14ac:dyDescent="0.25"/>
    <row r="12" spans="1:13" s="6" customFormat="1" ht="15.75" customHeight="1" thickBot="1" x14ac:dyDescent="0.3">
      <c r="A12" s="76" t="s">
        <v>0</v>
      </c>
      <c r="B12" s="79" t="s">
        <v>5</v>
      </c>
      <c r="C12" s="79" t="s">
        <v>1</v>
      </c>
      <c r="D12" s="82" t="s">
        <v>6</v>
      </c>
      <c r="E12" s="85" t="s">
        <v>55</v>
      </c>
      <c r="F12" s="85" t="s">
        <v>50</v>
      </c>
      <c r="G12" s="85" t="s">
        <v>51</v>
      </c>
      <c r="H12" s="64" t="s">
        <v>48</v>
      </c>
      <c r="I12" s="88"/>
      <c r="J12" s="88"/>
      <c r="K12" s="88"/>
      <c r="L12" s="88"/>
      <c r="M12" s="65"/>
    </row>
    <row r="13" spans="1:13" s="6" customFormat="1" ht="15.75" customHeight="1" thickBot="1" x14ac:dyDescent="0.3">
      <c r="A13" s="77"/>
      <c r="B13" s="80"/>
      <c r="C13" s="80"/>
      <c r="D13" s="83"/>
      <c r="E13" s="86"/>
      <c r="F13" s="86"/>
      <c r="G13" s="86"/>
      <c r="H13" s="64" t="s">
        <v>52</v>
      </c>
      <c r="I13" s="65"/>
      <c r="J13" s="64" t="s">
        <v>53</v>
      </c>
      <c r="K13" s="65"/>
      <c r="L13" s="64" t="s">
        <v>54</v>
      </c>
      <c r="M13" s="65"/>
    </row>
    <row r="14" spans="1:13" s="6" customFormat="1" ht="63.75" customHeight="1" thickBot="1" x14ac:dyDescent="0.3">
      <c r="A14" s="78"/>
      <c r="B14" s="81"/>
      <c r="C14" s="81"/>
      <c r="D14" s="84"/>
      <c r="E14" s="87"/>
      <c r="F14" s="87"/>
      <c r="G14" s="87"/>
      <c r="H14" s="7" t="s">
        <v>19</v>
      </c>
      <c r="I14" s="8" t="s">
        <v>20</v>
      </c>
      <c r="J14" s="7" t="s">
        <v>19</v>
      </c>
      <c r="K14" s="8" t="s">
        <v>20</v>
      </c>
      <c r="L14" s="7" t="s">
        <v>19</v>
      </c>
      <c r="M14" s="8" t="s">
        <v>20</v>
      </c>
    </row>
    <row r="15" spans="1:13" s="6" customFormat="1" ht="15" customHeight="1" thickBot="1" x14ac:dyDescent="0.3">
      <c r="A15" s="68" t="s">
        <v>3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70"/>
    </row>
    <row r="16" spans="1:13" s="6" customFormat="1" ht="15" x14ac:dyDescent="0.25">
      <c r="A16" s="35">
        <v>1</v>
      </c>
      <c r="B16" s="36" t="s">
        <v>2</v>
      </c>
      <c r="C16" s="37" t="s">
        <v>29</v>
      </c>
      <c r="D16" s="38"/>
      <c r="E16" s="58">
        <v>165114.29999999999</v>
      </c>
      <c r="F16" s="58">
        <v>127011</v>
      </c>
      <c r="G16" s="59">
        <v>127011</v>
      </c>
      <c r="H16" s="56">
        <f t="shared" ref="H16:H21" si="0">$D16*$E16</f>
        <v>0</v>
      </c>
      <c r="I16" s="57">
        <f>H16*1.2</f>
        <v>0</v>
      </c>
      <c r="J16" s="9">
        <f t="shared" ref="J16:J21" si="1">$D16*$F16</f>
        <v>0</v>
      </c>
      <c r="K16" s="10">
        <f>J16*1.2</f>
        <v>0</v>
      </c>
      <c r="L16" s="9">
        <f t="shared" ref="L16:L21" si="2">$D16*$G16</f>
        <v>0</v>
      </c>
      <c r="M16" s="10">
        <f t="shared" ref="M16:M21" si="3">L16*1.2</f>
        <v>0</v>
      </c>
    </row>
    <row r="17" spans="1:13" s="6" customFormat="1" ht="15" x14ac:dyDescent="0.25">
      <c r="A17" s="30">
        <v>2</v>
      </c>
      <c r="B17" s="34" t="s">
        <v>40</v>
      </c>
      <c r="C17" s="32" t="s">
        <v>41</v>
      </c>
      <c r="D17" s="33"/>
      <c r="E17" s="60">
        <v>73708.850000000006</v>
      </c>
      <c r="F17" s="60">
        <v>56699.11</v>
      </c>
      <c r="G17" s="61">
        <v>56699.11</v>
      </c>
      <c r="H17" s="11">
        <f t="shared" si="0"/>
        <v>0</v>
      </c>
      <c r="I17" s="12">
        <f t="shared" ref="I17:I21" si="4">H17*1.2</f>
        <v>0</v>
      </c>
      <c r="J17" s="11">
        <f t="shared" si="1"/>
        <v>0</v>
      </c>
      <c r="K17" s="12">
        <f t="shared" ref="K17:K21" si="5">J17*1.2</f>
        <v>0</v>
      </c>
      <c r="L17" s="11">
        <f t="shared" si="2"/>
        <v>0</v>
      </c>
      <c r="M17" s="12">
        <f t="shared" si="3"/>
        <v>0</v>
      </c>
    </row>
    <row r="18" spans="1:13" s="6" customFormat="1" ht="15" x14ac:dyDescent="0.25">
      <c r="A18" s="30">
        <v>3</v>
      </c>
      <c r="B18" s="31" t="s">
        <v>7</v>
      </c>
      <c r="C18" s="32" t="s">
        <v>29</v>
      </c>
      <c r="D18" s="33"/>
      <c r="E18" s="60">
        <v>9044.85</v>
      </c>
      <c r="F18" s="60">
        <v>6957.58</v>
      </c>
      <c r="G18" s="61">
        <v>6957.58</v>
      </c>
      <c r="H18" s="11">
        <f t="shared" si="0"/>
        <v>0</v>
      </c>
      <c r="I18" s="12">
        <f t="shared" si="4"/>
        <v>0</v>
      </c>
      <c r="J18" s="11">
        <f t="shared" si="1"/>
        <v>0</v>
      </c>
      <c r="K18" s="12">
        <f t="shared" si="5"/>
        <v>0</v>
      </c>
      <c r="L18" s="11">
        <f t="shared" si="2"/>
        <v>0</v>
      </c>
      <c r="M18" s="12">
        <f t="shared" si="3"/>
        <v>0</v>
      </c>
    </row>
    <row r="19" spans="1:13" s="6" customFormat="1" ht="15" x14ac:dyDescent="0.25">
      <c r="A19" s="30">
        <v>4</v>
      </c>
      <c r="B19" s="31" t="s">
        <v>43</v>
      </c>
      <c r="C19" s="32" t="s">
        <v>29</v>
      </c>
      <c r="D19" s="33"/>
      <c r="E19" s="60">
        <v>113.05</v>
      </c>
      <c r="F19" s="60">
        <v>86.96</v>
      </c>
      <c r="G19" s="61">
        <v>86.96</v>
      </c>
      <c r="H19" s="11">
        <f t="shared" si="0"/>
        <v>0</v>
      </c>
      <c r="I19" s="12">
        <f t="shared" si="4"/>
        <v>0</v>
      </c>
      <c r="J19" s="11">
        <f t="shared" si="1"/>
        <v>0</v>
      </c>
      <c r="K19" s="12">
        <f t="shared" si="5"/>
        <v>0</v>
      </c>
      <c r="L19" s="11">
        <f t="shared" si="2"/>
        <v>0</v>
      </c>
      <c r="M19" s="12">
        <f t="shared" si="3"/>
        <v>0</v>
      </c>
    </row>
    <row r="20" spans="1:13" s="6" customFormat="1" ht="15" x14ac:dyDescent="0.25">
      <c r="A20" s="30">
        <v>5</v>
      </c>
      <c r="B20" s="31" t="s">
        <v>23</v>
      </c>
      <c r="C20" s="32" t="s">
        <v>29</v>
      </c>
      <c r="D20" s="33"/>
      <c r="E20" s="60">
        <v>2463.88</v>
      </c>
      <c r="F20" s="60">
        <v>1895.3</v>
      </c>
      <c r="G20" s="61">
        <v>1895.3</v>
      </c>
      <c r="H20" s="11">
        <f t="shared" si="0"/>
        <v>0</v>
      </c>
      <c r="I20" s="12">
        <f t="shared" si="4"/>
        <v>0</v>
      </c>
      <c r="J20" s="11">
        <f t="shared" si="1"/>
        <v>0</v>
      </c>
      <c r="K20" s="12">
        <f t="shared" si="5"/>
        <v>0</v>
      </c>
      <c r="L20" s="11">
        <f t="shared" si="2"/>
        <v>0</v>
      </c>
      <c r="M20" s="12">
        <f t="shared" si="3"/>
        <v>0</v>
      </c>
    </row>
    <row r="21" spans="1:13" s="6" customFormat="1" ht="15.75" thickBot="1" x14ac:dyDescent="0.3">
      <c r="A21" s="42">
        <v>6</v>
      </c>
      <c r="B21" s="39" t="s">
        <v>16</v>
      </c>
      <c r="C21" s="40" t="s">
        <v>30</v>
      </c>
      <c r="D21" s="41"/>
      <c r="E21" s="62">
        <v>1472.29</v>
      </c>
      <c r="F21" s="62">
        <v>1132.53</v>
      </c>
      <c r="G21" s="63">
        <v>1132.53</v>
      </c>
      <c r="H21" s="13">
        <f t="shared" si="0"/>
        <v>0</v>
      </c>
      <c r="I21" s="14">
        <f t="shared" si="4"/>
        <v>0</v>
      </c>
      <c r="J21" s="13">
        <f t="shared" si="1"/>
        <v>0</v>
      </c>
      <c r="K21" s="14">
        <f t="shared" si="5"/>
        <v>0</v>
      </c>
      <c r="L21" s="13">
        <f t="shared" si="2"/>
        <v>0</v>
      </c>
      <c r="M21" s="14">
        <f t="shared" si="3"/>
        <v>0</v>
      </c>
    </row>
    <row r="22" spans="1:13" s="6" customFormat="1" ht="15.75" customHeight="1" thickBot="1" x14ac:dyDescent="0.3">
      <c r="A22" s="71" t="s">
        <v>21</v>
      </c>
      <c r="B22" s="72"/>
      <c r="C22" s="72"/>
      <c r="D22" s="72"/>
      <c r="E22" s="72"/>
      <c r="F22" s="72"/>
      <c r="G22" s="29"/>
      <c r="H22" s="15">
        <f t="shared" ref="H22:M22" si="6">SUM(H16:H21)</f>
        <v>0</v>
      </c>
      <c r="I22" s="16">
        <f t="shared" si="6"/>
        <v>0</v>
      </c>
      <c r="J22" s="15">
        <f t="shared" si="6"/>
        <v>0</v>
      </c>
      <c r="K22" s="16">
        <f t="shared" si="6"/>
        <v>0</v>
      </c>
      <c r="L22" s="15">
        <f t="shared" si="6"/>
        <v>0</v>
      </c>
      <c r="M22" s="16">
        <f t="shared" si="6"/>
        <v>0</v>
      </c>
    </row>
    <row r="23" spans="1:13" s="6" customFormat="1" ht="15.75" customHeight="1" thickBot="1" x14ac:dyDescent="0.3">
      <c r="A23" s="68" t="s">
        <v>8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70"/>
    </row>
    <row r="24" spans="1:13" s="6" customFormat="1" ht="15" x14ac:dyDescent="0.25">
      <c r="A24" s="44">
        <v>1</v>
      </c>
      <c r="B24" s="45" t="s">
        <v>9</v>
      </c>
      <c r="C24" s="37" t="s">
        <v>13</v>
      </c>
      <c r="D24" s="38"/>
      <c r="E24" s="58">
        <v>1913.43</v>
      </c>
      <c r="F24" s="58">
        <v>1471.87</v>
      </c>
      <c r="G24" s="59">
        <v>1471.87</v>
      </c>
      <c r="H24" s="56">
        <f t="shared" ref="H24:H31" si="7">$D24*$E24</f>
        <v>0</v>
      </c>
      <c r="I24" s="57">
        <f t="shared" ref="I24:I31" si="8">H24*1.2</f>
        <v>0</v>
      </c>
      <c r="J24" s="9">
        <f t="shared" ref="J24:J31" si="9">$D24*$F24</f>
        <v>0</v>
      </c>
      <c r="K24" s="10">
        <f t="shared" ref="K24:K31" si="10">J24*1.2</f>
        <v>0</v>
      </c>
      <c r="L24" s="9">
        <f t="shared" ref="L24:L31" si="11">$D24*$G24</f>
        <v>0</v>
      </c>
      <c r="M24" s="10">
        <f t="shared" ref="M24:M31" si="12">L24*1.2</f>
        <v>0</v>
      </c>
    </row>
    <row r="25" spans="1:13" s="6" customFormat="1" ht="15" x14ac:dyDescent="0.25">
      <c r="A25" s="43">
        <v>2</v>
      </c>
      <c r="B25" s="34" t="s">
        <v>24</v>
      </c>
      <c r="C25" s="32" t="s">
        <v>13</v>
      </c>
      <c r="D25" s="33"/>
      <c r="E25" s="60">
        <v>1994.99</v>
      </c>
      <c r="F25" s="60">
        <v>1534.6</v>
      </c>
      <c r="G25" s="61">
        <v>1534.6</v>
      </c>
      <c r="H25" s="11">
        <f t="shared" si="7"/>
        <v>0</v>
      </c>
      <c r="I25" s="12">
        <f t="shared" si="8"/>
        <v>0</v>
      </c>
      <c r="J25" s="11">
        <f t="shared" si="9"/>
        <v>0</v>
      </c>
      <c r="K25" s="12">
        <f t="shared" si="10"/>
        <v>0</v>
      </c>
      <c r="L25" s="11">
        <f t="shared" si="11"/>
        <v>0</v>
      </c>
      <c r="M25" s="12">
        <f t="shared" si="12"/>
        <v>0</v>
      </c>
    </row>
    <row r="26" spans="1:13" s="6" customFormat="1" ht="15" x14ac:dyDescent="0.25">
      <c r="A26" s="43">
        <v>3</v>
      </c>
      <c r="B26" s="34" t="s">
        <v>25</v>
      </c>
      <c r="C26" s="32" t="s">
        <v>13</v>
      </c>
      <c r="D26" s="33"/>
      <c r="E26" s="60">
        <v>223.6</v>
      </c>
      <c r="F26" s="60">
        <v>172</v>
      </c>
      <c r="G26" s="61">
        <v>172</v>
      </c>
      <c r="H26" s="11">
        <f t="shared" si="7"/>
        <v>0</v>
      </c>
      <c r="I26" s="12">
        <f t="shared" si="8"/>
        <v>0</v>
      </c>
      <c r="J26" s="11">
        <f t="shared" si="9"/>
        <v>0</v>
      </c>
      <c r="K26" s="12">
        <f t="shared" si="10"/>
        <v>0</v>
      </c>
      <c r="L26" s="11">
        <f t="shared" si="11"/>
        <v>0</v>
      </c>
      <c r="M26" s="12">
        <f t="shared" si="12"/>
        <v>0</v>
      </c>
    </row>
    <row r="27" spans="1:13" s="6" customFormat="1" ht="15" x14ac:dyDescent="0.25">
      <c r="A27" s="43">
        <v>4</v>
      </c>
      <c r="B27" s="34" t="s">
        <v>31</v>
      </c>
      <c r="C27" s="32" t="s">
        <v>13</v>
      </c>
      <c r="D27" s="33"/>
      <c r="E27" s="60">
        <v>513.05999999999995</v>
      </c>
      <c r="F27" s="60">
        <v>394.66</v>
      </c>
      <c r="G27" s="61">
        <v>394.66</v>
      </c>
      <c r="H27" s="11">
        <f t="shared" si="7"/>
        <v>0</v>
      </c>
      <c r="I27" s="12">
        <f t="shared" si="8"/>
        <v>0</v>
      </c>
      <c r="J27" s="11">
        <f t="shared" si="9"/>
        <v>0</v>
      </c>
      <c r="K27" s="12">
        <f t="shared" si="10"/>
        <v>0</v>
      </c>
      <c r="L27" s="11">
        <f t="shared" si="11"/>
        <v>0</v>
      </c>
      <c r="M27" s="12">
        <f t="shared" si="12"/>
        <v>0</v>
      </c>
    </row>
    <row r="28" spans="1:13" s="6" customFormat="1" ht="15" x14ac:dyDescent="0.25">
      <c r="A28" s="43">
        <v>5</v>
      </c>
      <c r="B28" s="34" t="s">
        <v>58</v>
      </c>
      <c r="C28" s="32" t="s">
        <v>10</v>
      </c>
      <c r="D28" s="33"/>
      <c r="E28" s="60">
        <v>3.15</v>
      </c>
      <c r="F28" s="60">
        <v>2.42</v>
      </c>
      <c r="G28" s="61">
        <v>2.42</v>
      </c>
      <c r="H28" s="11">
        <f t="shared" si="7"/>
        <v>0</v>
      </c>
      <c r="I28" s="12">
        <f t="shared" si="8"/>
        <v>0</v>
      </c>
      <c r="J28" s="11">
        <f t="shared" si="9"/>
        <v>0</v>
      </c>
      <c r="K28" s="12">
        <f t="shared" si="10"/>
        <v>0</v>
      </c>
      <c r="L28" s="11">
        <f t="shared" si="11"/>
        <v>0</v>
      </c>
      <c r="M28" s="12">
        <f t="shared" si="12"/>
        <v>0</v>
      </c>
    </row>
    <row r="29" spans="1:13" s="6" customFormat="1" ht="15" x14ac:dyDescent="0.25">
      <c r="A29" s="43">
        <v>6</v>
      </c>
      <c r="B29" s="34" t="s">
        <v>59</v>
      </c>
      <c r="C29" s="32" t="s">
        <v>10</v>
      </c>
      <c r="D29" s="33"/>
      <c r="E29" s="60">
        <v>6.3</v>
      </c>
      <c r="F29" s="60">
        <v>4.8499999999999996</v>
      </c>
      <c r="G29" s="61">
        <v>4.8499999999999996</v>
      </c>
      <c r="H29" s="11">
        <f t="shared" si="7"/>
        <v>0</v>
      </c>
      <c r="I29" s="12">
        <f t="shared" si="8"/>
        <v>0</v>
      </c>
      <c r="J29" s="11">
        <f t="shared" si="9"/>
        <v>0</v>
      </c>
      <c r="K29" s="12">
        <f t="shared" si="10"/>
        <v>0</v>
      </c>
      <c r="L29" s="11">
        <f t="shared" si="11"/>
        <v>0</v>
      </c>
      <c r="M29" s="12">
        <f t="shared" si="12"/>
        <v>0</v>
      </c>
    </row>
    <row r="30" spans="1:13" s="6" customFormat="1" ht="15" x14ac:dyDescent="0.25">
      <c r="A30" s="43">
        <v>7</v>
      </c>
      <c r="B30" s="34" t="s">
        <v>32</v>
      </c>
      <c r="C30" s="32" t="s">
        <v>33</v>
      </c>
      <c r="D30" s="33"/>
      <c r="E30" s="60">
        <v>28.05</v>
      </c>
      <c r="F30" s="60">
        <v>21.58</v>
      </c>
      <c r="G30" s="61">
        <v>21.58</v>
      </c>
      <c r="H30" s="11">
        <f t="shared" si="7"/>
        <v>0</v>
      </c>
      <c r="I30" s="12">
        <f t="shared" si="8"/>
        <v>0</v>
      </c>
      <c r="J30" s="11">
        <f t="shared" si="9"/>
        <v>0</v>
      </c>
      <c r="K30" s="12">
        <f t="shared" si="10"/>
        <v>0</v>
      </c>
      <c r="L30" s="11">
        <f t="shared" si="11"/>
        <v>0</v>
      </c>
      <c r="M30" s="12">
        <f t="shared" si="12"/>
        <v>0</v>
      </c>
    </row>
    <row r="31" spans="1:13" s="6" customFormat="1" ht="15.75" thickBot="1" x14ac:dyDescent="0.3">
      <c r="A31" s="49">
        <v>8</v>
      </c>
      <c r="B31" s="50" t="s">
        <v>34</v>
      </c>
      <c r="C31" s="40" t="s">
        <v>35</v>
      </c>
      <c r="D31" s="41"/>
      <c r="E31" s="62">
        <v>197.58</v>
      </c>
      <c r="F31" s="62">
        <v>151.99</v>
      </c>
      <c r="G31" s="63">
        <v>151.99</v>
      </c>
      <c r="H31" s="13">
        <f t="shared" si="7"/>
        <v>0</v>
      </c>
      <c r="I31" s="14">
        <f t="shared" si="8"/>
        <v>0</v>
      </c>
      <c r="J31" s="13">
        <f t="shared" si="9"/>
        <v>0</v>
      </c>
      <c r="K31" s="14">
        <f t="shared" si="10"/>
        <v>0</v>
      </c>
      <c r="L31" s="13">
        <f t="shared" si="11"/>
        <v>0</v>
      </c>
      <c r="M31" s="14">
        <f t="shared" si="12"/>
        <v>0</v>
      </c>
    </row>
    <row r="32" spans="1:13" s="6" customFormat="1" ht="17.25" customHeight="1" thickBot="1" x14ac:dyDescent="0.3">
      <c r="A32" s="73" t="s">
        <v>21</v>
      </c>
      <c r="B32" s="74"/>
      <c r="C32" s="74"/>
      <c r="D32" s="74"/>
      <c r="E32" s="74"/>
      <c r="F32" s="74"/>
      <c r="G32" s="19"/>
      <c r="H32" s="46">
        <f t="shared" ref="H32:M32" si="13">SUM(H24:H31)</f>
        <v>0</v>
      </c>
      <c r="I32" s="46">
        <f t="shared" si="13"/>
        <v>0</v>
      </c>
      <c r="J32" s="46">
        <f t="shared" si="13"/>
        <v>0</v>
      </c>
      <c r="K32" s="46">
        <f t="shared" si="13"/>
        <v>0</v>
      </c>
      <c r="L32" s="47">
        <f t="shared" si="13"/>
        <v>0</v>
      </c>
      <c r="M32" s="48">
        <f t="shared" si="13"/>
        <v>0</v>
      </c>
    </row>
    <row r="33" spans="1:13" s="6" customFormat="1" ht="15.75" customHeight="1" thickBot="1" x14ac:dyDescent="0.3">
      <c r="A33" s="68" t="s">
        <v>4</v>
      </c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70"/>
    </row>
    <row r="34" spans="1:13" s="6" customFormat="1" ht="15" x14ac:dyDescent="0.25">
      <c r="A34" s="17">
        <v>1</v>
      </c>
      <c r="B34" s="36" t="s">
        <v>60</v>
      </c>
      <c r="C34" s="37" t="s">
        <v>10</v>
      </c>
      <c r="D34" s="53"/>
      <c r="E34" s="58">
        <v>5.12</v>
      </c>
      <c r="F34" s="58">
        <v>3.94</v>
      </c>
      <c r="G34" s="59">
        <v>3.94</v>
      </c>
      <c r="H34" s="56">
        <f t="shared" ref="H34:H41" si="14">$D34*$E34</f>
        <v>0</v>
      </c>
      <c r="I34" s="57">
        <f t="shared" ref="I34:I41" si="15">H34*1.2</f>
        <v>0</v>
      </c>
      <c r="J34" s="9">
        <f t="shared" ref="J34:J41" si="16">$D34*$F34</f>
        <v>0</v>
      </c>
      <c r="K34" s="10">
        <f t="shared" ref="K34:K41" si="17">J34*1.2</f>
        <v>0</v>
      </c>
      <c r="L34" s="9">
        <f t="shared" ref="L34:L41" si="18">$D34*$G34</f>
        <v>0</v>
      </c>
      <c r="M34" s="10">
        <f t="shared" ref="M34:M41" si="19">L34*1.2</f>
        <v>0</v>
      </c>
    </row>
    <row r="35" spans="1:13" s="6" customFormat="1" ht="15" x14ac:dyDescent="0.25">
      <c r="A35" s="17">
        <v>2</v>
      </c>
      <c r="B35" s="31" t="s">
        <v>26</v>
      </c>
      <c r="C35" s="32" t="s">
        <v>27</v>
      </c>
      <c r="D35" s="51"/>
      <c r="E35" s="60">
        <v>18.52</v>
      </c>
      <c r="F35" s="60">
        <v>14.24</v>
      </c>
      <c r="G35" s="61">
        <v>14.24</v>
      </c>
      <c r="H35" s="11">
        <f t="shared" si="14"/>
        <v>0</v>
      </c>
      <c r="I35" s="12">
        <f t="shared" si="15"/>
        <v>0</v>
      </c>
      <c r="J35" s="11">
        <f t="shared" si="16"/>
        <v>0</v>
      </c>
      <c r="K35" s="12">
        <f t="shared" si="17"/>
        <v>0</v>
      </c>
      <c r="L35" s="11">
        <f t="shared" si="18"/>
        <v>0</v>
      </c>
      <c r="M35" s="12">
        <f t="shared" si="19"/>
        <v>0</v>
      </c>
    </row>
    <row r="36" spans="1:13" s="6" customFormat="1" ht="15" x14ac:dyDescent="0.25">
      <c r="A36" s="17">
        <v>3</v>
      </c>
      <c r="B36" s="31" t="s">
        <v>12</v>
      </c>
      <c r="C36" s="52" t="s">
        <v>11</v>
      </c>
      <c r="D36" s="51"/>
      <c r="E36" s="60">
        <v>18.52</v>
      </c>
      <c r="F36" s="60">
        <v>14.24</v>
      </c>
      <c r="G36" s="61">
        <v>14.24</v>
      </c>
      <c r="H36" s="11">
        <f t="shared" si="14"/>
        <v>0</v>
      </c>
      <c r="I36" s="12">
        <f t="shared" si="15"/>
        <v>0</v>
      </c>
      <c r="J36" s="11">
        <f t="shared" si="16"/>
        <v>0</v>
      </c>
      <c r="K36" s="12">
        <f t="shared" si="17"/>
        <v>0</v>
      </c>
      <c r="L36" s="11">
        <f t="shared" si="18"/>
        <v>0</v>
      </c>
      <c r="M36" s="12">
        <f t="shared" si="19"/>
        <v>0</v>
      </c>
    </row>
    <row r="37" spans="1:13" s="6" customFormat="1" ht="30.75" customHeight="1" x14ac:dyDescent="0.25">
      <c r="A37" s="17">
        <v>4</v>
      </c>
      <c r="B37" s="31" t="s">
        <v>28</v>
      </c>
      <c r="C37" s="52" t="s">
        <v>13</v>
      </c>
      <c r="D37" s="33"/>
      <c r="E37" s="60">
        <v>256</v>
      </c>
      <c r="F37" s="60">
        <v>196.92</v>
      </c>
      <c r="G37" s="61">
        <v>196.92</v>
      </c>
      <c r="H37" s="11">
        <f t="shared" si="14"/>
        <v>0</v>
      </c>
      <c r="I37" s="12">
        <f t="shared" si="15"/>
        <v>0</v>
      </c>
      <c r="J37" s="11">
        <f t="shared" si="16"/>
        <v>0</v>
      </c>
      <c r="K37" s="12">
        <f t="shared" si="17"/>
        <v>0</v>
      </c>
      <c r="L37" s="11">
        <f t="shared" si="18"/>
        <v>0</v>
      </c>
      <c r="M37" s="12">
        <f t="shared" si="19"/>
        <v>0</v>
      </c>
    </row>
    <row r="38" spans="1:13" s="6" customFormat="1" ht="15" customHeight="1" x14ac:dyDescent="0.25">
      <c r="A38" s="17">
        <v>5</v>
      </c>
      <c r="B38" s="31" t="s">
        <v>56</v>
      </c>
      <c r="C38" s="52" t="s">
        <v>36</v>
      </c>
      <c r="D38" s="51"/>
      <c r="E38" s="60">
        <v>195.14</v>
      </c>
      <c r="F38" s="60">
        <v>150.11000000000001</v>
      </c>
      <c r="G38" s="61">
        <v>150.11000000000001</v>
      </c>
      <c r="H38" s="11">
        <f t="shared" si="14"/>
        <v>0</v>
      </c>
      <c r="I38" s="12">
        <f t="shared" si="15"/>
        <v>0</v>
      </c>
      <c r="J38" s="11">
        <f t="shared" si="16"/>
        <v>0</v>
      </c>
      <c r="K38" s="12">
        <f t="shared" si="17"/>
        <v>0</v>
      </c>
      <c r="L38" s="11">
        <f t="shared" si="18"/>
        <v>0</v>
      </c>
      <c r="M38" s="12">
        <f t="shared" si="19"/>
        <v>0</v>
      </c>
    </row>
    <row r="39" spans="1:13" s="6" customFormat="1" ht="14.25" customHeight="1" x14ac:dyDescent="0.25">
      <c r="A39" s="17">
        <v>6</v>
      </c>
      <c r="B39" s="31" t="s">
        <v>44</v>
      </c>
      <c r="C39" s="52" t="s">
        <v>36</v>
      </c>
      <c r="D39" s="51"/>
      <c r="E39" s="60">
        <v>1.22</v>
      </c>
      <c r="F39" s="60">
        <v>0.94</v>
      </c>
      <c r="G39" s="61">
        <v>0.94</v>
      </c>
      <c r="H39" s="11">
        <f t="shared" si="14"/>
        <v>0</v>
      </c>
      <c r="I39" s="12">
        <f t="shared" si="15"/>
        <v>0</v>
      </c>
      <c r="J39" s="11">
        <f t="shared" si="16"/>
        <v>0</v>
      </c>
      <c r="K39" s="12">
        <f t="shared" si="17"/>
        <v>0</v>
      </c>
      <c r="L39" s="11">
        <f t="shared" si="18"/>
        <v>0</v>
      </c>
      <c r="M39" s="12">
        <f t="shared" si="19"/>
        <v>0</v>
      </c>
    </row>
    <row r="40" spans="1:13" s="6" customFormat="1" ht="15" x14ac:dyDescent="0.25">
      <c r="A40" s="17">
        <v>7</v>
      </c>
      <c r="B40" s="31" t="s">
        <v>45</v>
      </c>
      <c r="C40" s="52" t="s">
        <v>35</v>
      </c>
      <c r="D40" s="33"/>
      <c r="E40" s="60">
        <v>35.979999999999997</v>
      </c>
      <c r="F40" s="60">
        <v>27.68</v>
      </c>
      <c r="G40" s="61">
        <v>27.68</v>
      </c>
      <c r="H40" s="11">
        <f t="shared" si="14"/>
        <v>0</v>
      </c>
      <c r="I40" s="12">
        <f t="shared" si="15"/>
        <v>0</v>
      </c>
      <c r="J40" s="11">
        <f t="shared" si="16"/>
        <v>0</v>
      </c>
      <c r="K40" s="12">
        <f t="shared" si="17"/>
        <v>0</v>
      </c>
      <c r="L40" s="11">
        <f t="shared" si="18"/>
        <v>0</v>
      </c>
      <c r="M40" s="12">
        <f t="shared" si="19"/>
        <v>0</v>
      </c>
    </row>
    <row r="41" spans="1:13" s="6" customFormat="1" ht="15.75" thickBot="1" x14ac:dyDescent="0.3">
      <c r="A41" s="18">
        <v>8</v>
      </c>
      <c r="B41" s="39" t="s">
        <v>46</v>
      </c>
      <c r="C41" s="54" t="s">
        <v>35</v>
      </c>
      <c r="D41" s="55"/>
      <c r="E41" s="62">
        <v>34.15</v>
      </c>
      <c r="F41" s="62">
        <v>26.27</v>
      </c>
      <c r="G41" s="63">
        <v>26.27</v>
      </c>
      <c r="H41" s="13">
        <f t="shared" si="14"/>
        <v>0</v>
      </c>
      <c r="I41" s="14">
        <f t="shared" si="15"/>
        <v>0</v>
      </c>
      <c r="J41" s="13">
        <f t="shared" si="16"/>
        <v>0</v>
      </c>
      <c r="K41" s="14">
        <f t="shared" si="17"/>
        <v>0</v>
      </c>
      <c r="L41" s="13">
        <f t="shared" si="18"/>
        <v>0</v>
      </c>
      <c r="M41" s="14">
        <f t="shared" si="19"/>
        <v>0</v>
      </c>
    </row>
    <row r="42" spans="1:13" s="6" customFormat="1" ht="15.75" thickBot="1" x14ac:dyDescent="0.3">
      <c r="A42" s="66" t="s">
        <v>21</v>
      </c>
      <c r="B42" s="67"/>
      <c r="C42" s="67"/>
      <c r="D42" s="67"/>
      <c r="E42" s="67"/>
      <c r="F42" s="67"/>
      <c r="G42" s="97"/>
      <c r="H42" s="20">
        <f t="shared" ref="H42:M42" si="20">SUM(H34:H41)</f>
        <v>0</v>
      </c>
      <c r="I42" s="21">
        <f t="shared" si="20"/>
        <v>0</v>
      </c>
      <c r="J42" s="20">
        <f t="shared" si="20"/>
        <v>0</v>
      </c>
      <c r="K42" s="21">
        <f t="shared" si="20"/>
        <v>0</v>
      </c>
      <c r="L42" s="20">
        <f t="shared" si="20"/>
        <v>0</v>
      </c>
      <c r="M42" s="21">
        <f t="shared" si="20"/>
        <v>0</v>
      </c>
    </row>
    <row r="43" spans="1:13" s="6" customFormat="1" ht="15.75" thickBot="1" x14ac:dyDescent="0.3">
      <c r="A43" s="66" t="s">
        <v>22</v>
      </c>
      <c r="B43" s="67"/>
      <c r="C43" s="67"/>
      <c r="D43" s="67"/>
      <c r="E43" s="67"/>
      <c r="F43" s="67"/>
      <c r="G43" s="97"/>
      <c r="H43" s="22">
        <f t="shared" ref="H43:M43" si="21">H42+H32+H22</f>
        <v>0</v>
      </c>
      <c r="I43" s="23">
        <f t="shared" si="21"/>
        <v>0</v>
      </c>
      <c r="J43" s="22">
        <f t="shared" si="21"/>
        <v>0</v>
      </c>
      <c r="K43" s="23">
        <f t="shared" si="21"/>
        <v>0</v>
      </c>
      <c r="L43" s="22">
        <f t="shared" si="21"/>
        <v>0</v>
      </c>
      <c r="M43" s="23">
        <f t="shared" si="21"/>
        <v>0</v>
      </c>
    </row>
    <row r="44" spans="1:13" s="6" customFormat="1" ht="19.5" thickBot="1" x14ac:dyDescent="0.35">
      <c r="A44" s="99" t="s">
        <v>37</v>
      </c>
      <c r="B44" s="100"/>
      <c r="C44" s="100"/>
      <c r="D44" s="100"/>
      <c r="E44" s="100"/>
      <c r="F44" s="100"/>
      <c r="G44" s="101"/>
      <c r="H44" s="98">
        <f>H43+J43+L43</f>
        <v>0</v>
      </c>
      <c r="I44" s="95"/>
      <c r="J44" s="95"/>
      <c r="K44" s="95"/>
      <c r="L44" s="95"/>
      <c r="M44" s="96"/>
    </row>
    <row r="45" spans="1:13" s="6" customFormat="1" ht="19.5" thickBot="1" x14ac:dyDescent="0.35">
      <c r="A45" s="99" t="s">
        <v>47</v>
      </c>
      <c r="B45" s="100"/>
      <c r="C45" s="100"/>
      <c r="D45" s="100"/>
      <c r="E45" s="100"/>
      <c r="F45" s="100"/>
      <c r="G45" s="101"/>
      <c r="H45" s="98">
        <f>H44*0.2</f>
        <v>0</v>
      </c>
      <c r="I45" s="95"/>
      <c r="J45" s="95"/>
      <c r="K45" s="95"/>
      <c r="L45" s="95"/>
      <c r="M45" s="96"/>
    </row>
    <row r="46" spans="1:13" s="6" customFormat="1" ht="19.5" thickBot="1" x14ac:dyDescent="0.35">
      <c r="A46" s="99" t="s">
        <v>38</v>
      </c>
      <c r="B46" s="100"/>
      <c r="C46" s="100"/>
      <c r="D46" s="100"/>
      <c r="E46" s="100"/>
      <c r="F46" s="100"/>
      <c r="G46" s="101"/>
      <c r="H46" s="98">
        <f>H44+H45</f>
        <v>0</v>
      </c>
      <c r="I46" s="95"/>
      <c r="J46" s="95"/>
      <c r="K46" s="95"/>
      <c r="L46" s="95"/>
      <c r="M46" s="96"/>
    </row>
    <row r="47" spans="1:13" s="6" customFormat="1" ht="15" x14ac:dyDescent="0.25">
      <c r="A47" s="19"/>
      <c r="B47" s="19"/>
      <c r="C47" s="19"/>
      <c r="D47" s="27"/>
      <c r="E47" s="19"/>
      <c r="F47" s="19"/>
      <c r="G47" s="19"/>
      <c r="H47" s="24"/>
      <c r="I47" s="24"/>
      <c r="J47" s="24"/>
      <c r="K47" s="24"/>
      <c r="L47" s="24"/>
      <c r="M47" s="24"/>
    </row>
    <row r="48" spans="1:13" ht="28.5" customHeight="1" x14ac:dyDescent="0.2">
      <c r="A48" s="75" t="s">
        <v>15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</row>
    <row r="49" spans="1:8" x14ac:dyDescent="0.2">
      <c r="A49" s="2"/>
      <c r="B49" s="2"/>
      <c r="C49" s="2"/>
      <c r="D49" s="28" t="s">
        <v>17</v>
      </c>
      <c r="E49" s="3"/>
      <c r="F49" s="4"/>
      <c r="H49" s="4"/>
    </row>
  </sheetData>
  <mergeCells count="32">
    <mergeCell ref="A46:G46"/>
    <mergeCell ref="E1:M1"/>
    <mergeCell ref="B1:D1"/>
    <mergeCell ref="A4:M4"/>
    <mergeCell ref="A3:M3"/>
    <mergeCell ref="A8:M8"/>
    <mergeCell ref="A6:M6"/>
    <mergeCell ref="A7:M7"/>
    <mergeCell ref="A48:K48"/>
    <mergeCell ref="A12:A14"/>
    <mergeCell ref="B12:B14"/>
    <mergeCell ref="C12:C14"/>
    <mergeCell ref="D12:D14"/>
    <mergeCell ref="E12:E14"/>
    <mergeCell ref="F12:F14"/>
    <mergeCell ref="G12:G14"/>
    <mergeCell ref="H46:M46"/>
    <mergeCell ref="H12:M12"/>
    <mergeCell ref="H44:M44"/>
    <mergeCell ref="H13:I13"/>
    <mergeCell ref="J13:K13"/>
    <mergeCell ref="H45:M45"/>
    <mergeCell ref="A15:M15"/>
    <mergeCell ref="A22:F22"/>
    <mergeCell ref="A23:M23"/>
    <mergeCell ref="A32:F32"/>
    <mergeCell ref="A33:M33"/>
    <mergeCell ref="L13:M13"/>
    <mergeCell ref="A42:G42"/>
    <mergeCell ref="A43:G43"/>
    <mergeCell ref="A44:G44"/>
    <mergeCell ref="A45:G45"/>
  </mergeCells>
  <pageMargins left="0.19685039370078741" right="0.11811023622047245" top="0.15748031496062992" bottom="0.15748031496062992" header="0.15748031496062992" footer="0.1968503937007874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Цой Екатерина Александровна</dc:creator>
  <cp:lastModifiedBy>Коровин Александр Владимирович</cp:lastModifiedBy>
  <cp:lastPrinted>2020-09-14T03:26:55Z</cp:lastPrinted>
  <dcterms:created xsi:type="dcterms:W3CDTF">2011-11-16T02:24:18Z</dcterms:created>
  <dcterms:modified xsi:type="dcterms:W3CDTF">2023-08-18T07:47:30Z</dcterms:modified>
</cp:coreProperties>
</file>